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eer\OneDrive\Desktop\Dheeraj\9 MCDONALDS INDIA CPRL\Projects\TAS-Trade Area Survey\"/>
    </mc:Choice>
  </mc:AlternateContent>
  <xr:revisionPtr revIDLastSave="0" documentId="13_ncr:1_{3554957A-89F7-4E74-9C6B-CAB1B3C15264}" xr6:coauthVersionLast="47" xr6:coauthVersionMax="47" xr10:uidLastSave="{00000000-0000-0000-0000-000000000000}"/>
  <workbookProtection workbookAlgorithmName="SHA-512" workbookHashValue="75dFq6isxDBTk8b9VxQIzJYdBdlEr6CMe9H939dXPXC187/9855cZdUMfPXE5XSzWQe9mY7x6yBCju0N2eShKw==" workbookSaltValue="njuBMVHjnHq23G7ol/DZNA==" workbookSpinCount="100000" lockStructure="1"/>
  <bookViews>
    <workbookView xWindow="-108" yWindow="-108" windowWidth="23256" windowHeight="12456" firstSheet="2" activeTab="2" xr2:uid="{00000000-000D-0000-FFFF-FFFF00000000}"/>
  </bookViews>
  <sheets>
    <sheet name="Data" sheetId="1" state="hidden" r:id="rId1"/>
    <sheet name="Sheet4" sheetId="4" state="hidden" r:id="rId2"/>
    <sheet name="DB" sheetId="7" r:id="rId3"/>
    <sheet name="PMO Capture rate" sheetId="11" state="hidden" r:id="rId4"/>
    <sheet name="Target User" sheetId="12" state="hidden" r:id="rId5"/>
    <sheet name="Capture rate" sheetId="9" state="hidden" r:id="rId6"/>
    <sheet name="CR Summary" sheetId="10" state="hidden" r:id="rId7"/>
  </sheets>
  <definedNames>
    <definedName name="_xlnm._FilterDatabase" localSheetId="5" hidden="1">'Capture rate'!$A$3:$X$496</definedName>
    <definedName name="_xlnm._FilterDatabase" localSheetId="6" hidden="1">'CR Summary'!$A$2:$Z$2</definedName>
    <definedName name="_xlnm._FilterDatabase" localSheetId="0" hidden="1">Data!$A$1:$EI$54</definedName>
    <definedName name="_xlnm._FilterDatabase" localSheetId="4" hidden="1">'Target User'!$A$2:$O$51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1" i="7" l="1"/>
  <c r="DY24" i="7"/>
  <c r="DX24" i="7"/>
  <c r="DW24" i="7"/>
  <c r="DV24" i="7"/>
  <c r="DY23" i="7"/>
  <c r="DX23" i="7"/>
  <c r="DW23" i="7"/>
  <c r="DV23" i="7"/>
  <c r="DY22" i="7"/>
  <c r="DX22" i="7"/>
  <c r="DW22" i="7"/>
  <c r="DV22" i="7"/>
  <c r="DY21" i="7"/>
  <c r="DX21" i="7"/>
  <c r="DW21" i="7"/>
  <c r="DV21" i="7"/>
  <c r="DY20" i="7"/>
  <c r="DX20" i="7"/>
  <c r="DW20" i="7"/>
  <c r="DV20" i="7"/>
  <c r="DY19" i="7"/>
  <c r="DX19" i="7"/>
  <c r="DW19" i="7"/>
  <c r="DV19" i="7"/>
  <c r="DY18" i="7"/>
  <c r="DX18" i="7"/>
  <c r="DW18" i="7"/>
  <c r="DV18" i="7"/>
  <c r="DY17" i="7"/>
  <c r="DX17" i="7"/>
  <c r="DW17" i="7"/>
  <c r="DV17" i="7"/>
  <c r="DY16" i="7"/>
  <c r="DX16" i="7"/>
  <c r="DW16" i="7"/>
  <c r="DV16" i="7"/>
  <c r="DY15" i="7"/>
  <c r="DX15" i="7"/>
  <c r="DW15" i="7"/>
  <c r="DV15" i="7"/>
  <c r="DY14" i="7"/>
  <c r="DX14" i="7"/>
  <c r="DW14" i="7"/>
  <c r="DV14" i="7"/>
  <c r="DY13" i="7"/>
  <c r="DX13" i="7"/>
  <c r="DW13" i="7"/>
  <c r="DV13" i="7"/>
  <c r="DY12" i="7"/>
  <c r="DX12" i="7"/>
  <c r="DW12" i="7"/>
  <c r="DV12" i="7"/>
  <c r="DY11" i="7"/>
  <c r="DX11" i="7"/>
  <c r="DW11" i="7"/>
  <c r="DV11" i="7"/>
  <c r="DY10" i="7"/>
  <c r="DX10" i="7"/>
  <c r="DW10" i="7"/>
  <c r="DV10" i="7"/>
  <c r="DY9" i="7"/>
  <c r="DX9" i="7"/>
  <c r="DW9" i="7"/>
  <c r="DV9" i="7"/>
  <c r="DY8" i="7"/>
  <c r="DX8" i="7"/>
  <c r="DW8" i="7"/>
  <c r="DV8" i="7"/>
  <c r="DY7" i="7"/>
  <c r="DX7" i="7"/>
  <c r="DW7" i="7"/>
  <c r="DV7" i="7"/>
  <c r="DY6" i="7"/>
  <c r="DX6" i="7"/>
  <c r="DW6" i="7"/>
  <c r="DV6" i="7"/>
  <c r="DT24" i="7"/>
  <c r="DS24" i="7"/>
  <c r="DR24" i="7"/>
  <c r="DQ24" i="7"/>
  <c r="DP24" i="7"/>
  <c r="DT23" i="7"/>
  <c r="DS23" i="7"/>
  <c r="DR23" i="7"/>
  <c r="DQ23" i="7"/>
  <c r="DP23" i="7"/>
  <c r="DT22" i="7"/>
  <c r="DS22" i="7"/>
  <c r="DR22" i="7"/>
  <c r="DQ22" i="7"/>
  <c r="DP22" i="7"/>
  <c r="DT21" i="7"/>
  <c r="DS21" i="7"/>
  <c r="DR21" i="7"/>
  <c r="DQ21" i="7"/>
  <c r="DP21" i="7"/>
  <c r="DT20" i="7"/>
  <c r="DS20" i="7"/>
  <c r="DR20" i="7"/>
  <c r="DQ20" i="7"/>
  <c r="DP20" i="7"/>
  <c r="DT19" i="7"/>
  <c r="DS19" i="7"/>
  <c r="DR19" i="7"/>
  <c r="DQ19" i="7"/>
  <c r="DP19" i="7"/>
  <c r="DT18" i="7"/>
  <c r="DS18" i="7"/>
  <c r="DR18" i="7"/>
  <c r="DQ18" i="7"/>
  <c r="DP18" i="7"/>
  <c r="DT17" i="7"/>
  <c r="DS17" i="7"/>
  <c r="DR17" i="7"/>
  <c r="DQ17" i="7"/>
  <c r="DP17" i="7"/>
  <c r="DT16" i="7"/>
  <c r="DS16" i="7"/>
  <c r="DR16" i="7"/>
  <c r="DQ16" i="7"/>
  <c r="DP16" i="7"/>
  <c r="DT15" i="7"/>
  <c r="DS15" i="7"/>
  <c r="DR15" i="7"/>
  <c r="DQ15" i="7"/>
  <c r="DP15" i="7"/>
  <c r="DT14" i="7"/>
  <c r="DS14" i="7"/>
  <c r="DR14" i="7"/>
  <c r="DQ14" i="7"/>
  <c r="DP14" i="7"/>
  <c r="DT13" i="7"/>
  <c r="DS13" i="7"/>
  <c r="DR13" i="7"/>
  <c r="DQ13" i="7"/>
  <c r="DP13" i="7"/>
  <c r="DT12" i="7"/>
  <c r="DS12" i="7"/>
  <c r="DR12" i="7"/>
  <c r="DQ12" i="7"/>
  <c r="DP12" i="7"/>
  <c r="DT11" i="7"/>
  <c r="DS11" i="7"/>
  <c r="DR11" i="7"/>
  <c r="DQ11" i="7"/>
  <c r="DP11" i="7"/>
  <c r="DT10" i="7"/>
  <c r="DS10" i="7"/>
  <c r="DR10" i="7"/>
  <c r="DQ10" i="7"/>
  <c r="DP10" i="7"/>
  <c r="DT9" i="7"/>
  <c r="DS9" i="7"/>
  <c r="DR9" i="7"/>
  <c r="DQ9" i="7"/>
  <c r="DP9" i="7"/>
  <c r="DT8" i="7"/>
  <c r="DS8" i="7"/>
  <c r="DR8" i="7"/>
  <c r="DQ8" i="7"/>
  <c r="DP8" i="7"/>
  <c r="DT7" i="7"/>
  <c r="DS7" i="7"/>
  <c r="DR7" i="7"/>
  <c r="DQ7" i="7"/>
  <c r="DP7" i="7"/>
  <c r="DT6" i="7"/>
  <c r="DS6" i="7"/>
  <c r="DR6" i="7"/>
  <c r="DQ6" i="7"/>
  <c r="DP6" i="7"/>
  <c r="DN24" i="7"/>
  <c r="DM24" i="7"/>
  <c r="DL24" i="7"/>
  <c r="DK24" i="7"/>
  <c r="DJ24" i="7"/>
  <c r="DN23" i="7"/>
  <c r="DM23" i="7"/>
  <c r="DL23" i="7"/>
  <c r="DK23" i="7"/>
  <c r="DJ23" i="7"/>
  <c r="DN22" i="7"/>
  <c r="DM22" i="7"/>
  <c r="DL22" i="7"/>
  <c r="DK22" i="7"/>
  <c r="DJ22" i="7"/>
  <c r="DN21" i="7"/>
  <c r="DM21" i="7"/>
  <c r="DL21" i="7"/>
  <c r="DK21" i="7"/>
  <c r="DJ21" i="7"/>
  <c r="DN20" i="7"/>
  <c r="DM20" i="7"/>
  <c r="DL20" i="7"/>
  <c r="DK20" i="7"/>
  <c r="DJ20" i="7"/>
  <c r="DN19" i="7"/>
  <c r="DM19" i="7"/>
  <c r="DL19" i="7"/>
  <c r="DK19" i="7"/>
  <c r="DJ19" i="7"/>
  <c r="DN18" i="7"/>
  <c r="DM18" i="7"/>
  <c r="DL18" i="7"/>
  <c r="DK18" i="7"/>
  <c r="DJ18" i="7"/>
  <c r="DN17" i="7"/>
  <c r="DM17" i="7"/>
  <c r="DL17" i="7"/>
  <c r="DK17" i="7"/>
  <c r="DJ17" i="7"/>
  <c r="DN16" i="7"/>
  <c r="DM16" i="7"/>
  <c r="DL16" i="7"/>
  <c r="DK16" i="7"/>
  <c r="DJ16" i="7"/>
  <c r="DN15" i="7"/>
  <c r="DM15" i="7"/>
  <c r="DL15" i="7"/>
  <c r="DK15" i="7"/>
  <c r="DJ15" i="7"/>
  <c r="DN14" i="7"/>
  <c r="DM14" i="7"/>
  <c r="DL14" i="7"/>
  <c r="DK14" i="7"/>
  <c r="DJ14" i="7"/>
  <c r="DN13" i="7"/>
  <c r="DM13" i="7"/>
  <c r="DL13" i="7"/>
  <c r="DK13" i="7"/>
  <c r="DJ13" i="7"/>
  <c r="DN12" i="7"/>
  <c r="DM12" i="7"/>
  <c r="DL12" i="7"/>
  <c r="DK12" i="7"/>
  <c r="DJ12" i="7"/>
  <c r="DN11" i="7"/>
  <c r="DM11" i="7"/>
  <c r="DL11" i="7"/>
  <c r="DK11" i="7"/>
  <c r="DJ11" i="7"/>
  <c r="DN10" i="7"/>
  <c r="DM10" i="7"/>
  <c r="DL10" i="7"/>
  <c r="DK10" i="7"/>
  <c r="DJ10" i="7"/>
  <c r="DN9" i="7"/>
  <c r="DM9" i="7"/>
  <c r="DL9" i="7"/>
  <c r="DK9" i="7"/>
  <c r="DJ9" i="7"/>
  <c r="DN8" i="7"/>
  <c r="DM8" i="7"/>
  <c r="DL8" i="7"/>
  <c r="DK8" i="7"/>
  <c r="DJ8" i="7"/>
  <c r="DN7" i="7"/>
  <c r="DM7" i="7"/>
  <c r="DL7" i="7"/>
  <c r="DK7" i="7"/>
  <c r="DJ7" i="7"/>
  <c r="DN6" i="7"/>
  <c r="DM6" i="7"/>
  <c r="DL6" i="7"/>
  <c r="DK6" i="7"/>
  <c r="DJ6" i="7"/>
  <c r="DH24" i="7"/>
  <c r="DG24" i="7"/>
  <c r="DH23" i="7"/>
  <c r="DG23" i="7"/>
  <c r="DH22" i="7"/>
  <c r="DG22" i="7"/>
  <c r="DH21" i="7"/>
  <c r="DG21" i="7"/>
  <c r="DH20" i="7"/>
  <c r="DG20" i="7"/>
  <c r="DH19" i="7"/>
  <c r="DG19" i="7"/>
  <c r="DH18" i="7"/>
  <c r="DG18" i="7"/>
  <c r="DH17" i="7"/>
  <c r="DG17" i="7"/>
  <c r="DH16" i="7"/>
  <c r="DG16" i="7"/>
  <c r="DH15" i="7"/>
  <c r="DG15" i="7"/>
  <c r="DH14" i="7"/>
  <c r="DG14" i="7"/>
  <c r="DH13" i="7"/>
  <c r="DG13" i="7"/>
  <c r="DH12" i="7"/>
  <c r="DG12" i="7"/>
  <c r="DH11" i="7"/>
  <c r="DG11" i="7"/>
  <c r="DH10" i="7"/>
  <c r="DG10" i="7"/>
  <c r="DH9" i="7"/>
  <c r="DG9" i="7"/>
  <c r="DH8" i="7"/>
  <c r="DG8" i="7"/>
  <c r="DH7" i="7"/>
  <c r="DG7" i="7"/>
  <c r="DH6" i="7"/>
  <c r="DG6" i="7"/>
  <c r="DE24" i="7"/>
  <c r="DD24" i="7"/>
  <c r="DC24" i="7"/>
  <c r="DB24" i="7"/>
  <c r="DE23" i="7"/>
  <c r="DD23" i="7"/>
  <c r="DC23" i="7"/>
  <c r="DB23" i="7"/>
  <c r="DE22" i="7"/>
  <c r="DD22" i="7"/>
  <c r="DC22" i="7"/>
  <c r="DB22" i="7"/>
  <c r="DE21" i="7"/>
  <c r="DD21" i="7"/>
  <c r="DC21" i="7"/>
  <c r="DB21" i="7"/>
  <c r="DE20" i="7"/>
  <c r="DD20" i="7"/>
  <c r="DC20" i="7"/>
  <c r="DB20" i="7"/>
  <c r="DE19" i="7"/>
  <c r="DD19" i="7"/>
  <c r="DC19" i="7"/>
  <c r="DB19" i="7"/>
  <c r="DE18" i="7"/>
  <c r="DD18" i="7"/>
  <c r="DC18" i="7"/>
  <c r="DB18" i="7"/>
  <c r="DE17" i="7"/>
  <c r="DD17" i="7"/>
  <c r="DC17" i="7"/>
  <c r="DB17" i="7"/>
  <c r="DE16" i="7"/>
  <c r="DD16" i="7"/>
  <c r="DC16" i="7"/>
  <c r="DB16" i="7"/>
  <c r="DE15" i="7"/>
  <c r="DD15" i="7"/>
  <c r="DC15" i="7"/>
  <c r="DB15" i="7"/>
  <c r="DE14" i="7"/>
  <c r="DD14" i="7"/>
  <c r="DC14" i="7"/>
  <c r="DB14" i="7"/>
  <c r="DE13" i="7"/>
  <c r="DD13" i="7"/>
  <c r="DC13" i="7"/>
  <c r="DB13" i="7"/>
  <c r="DE12" i="7"/>
  <c r="DD12" i="7"/>
  <c r="DC12" i="7"/>
  <c r="DB12" i="7"/>
  <c r="DE11" i="7"/>
  <c r="DD11" i="7"/>
  <c r="DC11" i="7"/>
  <c r="DB11" i="7"/>
  <c r="DE10" i="7"/>
  <c r="DD10" i="7"/>
  <c r="DC10" i="7"/>
  <c r="DB10" i="7"/>
  <c r="DE9" i="7"/>
  <c r="DD9" i="7"/>
  <c r="DC9" i="7"/>
  <c r="DB9" i="7"/>
  <c r="DE8" i="7"/>
  <c r="DD8" i="7"/>
  <c r="DC8" i="7"/>
  <c r="DB8" i="7"/>
  <c r="DE7" i="7"/>
  <c r="DD7" i="7"/>
  <c r="DC7" i="7"/>
  <c r="DB7" i="7"/>
  <c r="DE6" i="7"/>
  <c r="DD6" i="7"/>
  <c r="DC6" i="7"/>
  <c r="DB6" i="7"/>
  <c r="CZ24" i="7"/>
  <c r="CY24" i="7"/>
  <c r="CX24" i="7"/>
  <c r="CW24" i="7"/>
  <c r="CV24" i="7"/>
  <c r="CU24" i="7"/>
  <c r="CT24" i="7"/>
  <c r="CZ23" i="7"/>
  <c r="CY23" i="7"/>
  <c r="CX23" i="7"/>
  <c r="CW23" i="7"/>
  <c r="CV23" i="7"/>
  <c r="CU23" i="7"/>
  <c r="CT23" i="7"/>
  <c r="CZ22" i="7"/>
  <c r="CY22" i="7"/>
  <c r="CX22" i="7"/>
  <c r="CW22" i="7"/>
  <c r="CV22" i="7"/>
  <c r="CU22" i="7"/>
  <c r="CT22" i="7"/>
  <c r="CZ21" i="7"/>
  <c r="CY21" i="7"/>
  <c r="CX21" i="7"/>
  <c r="CW21" i="7"/>
  <c r="CV21" i="7"/>
  <c r="CU21" i="7"/>
  <c r="CT21" i="7"/>
  <c r="CZ20" i="7"/>
  <c r="CY20" i="7"/>
  <c r="CX20" i="7"/>
  <c r="CW20" i="7"/>
  <c r="CV20" i="7"/>
  <c r="CU20" i="7"/>
  <c r="CT20" i="7"/>
  <c r="CZ19" i="7"/>
  <c r="CY19" i="7"/>
  <c r="CX19" i="7"/>
  <c r="CW19" i="7"/>
  <c r="CV19" i="7"/>
  <c r="CU19" i="7"/>
  <c r="CT19" i="7"/>
  <c r="CZ18" i="7"/>
  <c r="CY18" i="7"/>
  <c r="CX18" i="7"/>
  <c r="CW18" i="7"/>
  <c r="CV18" i="7"/>
  <c r="CU18" i="7"/>
  <c r="CT18" i="7"/>
  <c r="CZ17" i="7"/>
  <c r="CY17" i="7"/>
  <c r="CX17" i="7"/>
  <c r="CW17" i="7"/>
  <c r="CV17" i="7"/>
  <c r="CU17" i="7"/>
  <c r="CT17" i="7"/>
  <c r="CZ16" i="7"/>
  <c r="CY16" i="7"/>
  <c r="CX16" i="7"/>
  <c r="CW16" i="7"/>
  <c r="CV16" i="7"/>
  <c r="CU16" i="7"/>
  <c r="CT16" i="7"/>
  <c r="CZ15" i="7"/>
  <c r="CY15" i="7"/>
  <c r="CX15" i="7"/>
  <c r="CW15" i="7"/>
  <c r="CV15" i="7"/>
  <c r="CU15" i="7"/>
  <c r="CT15" i="7"/>
  <c r="CZ14" i="7"/>
  <c r="CY14" i="7"/>
  <c r="CX14" i="7"/>
  <c r="CW14" i="7"/>
  <c r="CV14" i="7"/>
  <c r="CU14" i="7"/>
  <c r="CT14" i="7"/>
  <c r="CZ13" i="7"/>
  <c r="CY13" i="7"/>
  <c r="CX13" i="7"/>
  <c r="CW13" i="7"/>
  <c r="CV13" i="7"/>
  <c r="CU13" i="7"/>
  <c r="CT13" i="7"/>
  <c r="CZ12" i="7"/>
  <c r="CY12" i="7"/>
  <c r="CX12" i="7"/>
  <c r="CW12" i="7"/>
  <c r="CV12" i="7"/>
  <c r="CU12" i="7"/>
  <c r="CT12" i="7"/>
  <c r="CZ11" i="7"/>
  <c r="CY11" i="7"/>
  <c r="CX11" i="7"/>
  <c r="CW11" i="7"/>
  <c r="CV11" i="7"/>
  <c r="CU11" i="7"/>
  <c r="CT11" i="7"/>
  <c r="CZ10" i="7"/>
  <c r="CY10" i="7"/>
  <c r="CX10" i="7"/>
  <c r="CW10" i="7"/>
  <c r="CV10" i="7"/>
  <c r="CU10" i="7"/>
  <c r="CT10" i="7"/>
  <c r="CZ9" i="7"/>
  <c r="CY9" i="7"/>
  <c r="CX9" i="7"/>
  <c r="CW9" i="7"/>
  <c r="CV9" i="7"/>
  <c r="CU9" i="7"/>
  <c r="CT9" i="7"/>
  <c r="CZ8" i="7"/>
  <c r="CY8" i="7"/>
  <c r="CX8" i="7"/>
  <c r="CW8" i="7"/>
  <c r="CV8" i="7"/>
  <c r="CU8" i="7"/>
  <c r="CT8" i="7"/>
  <c r="CZ7" i="7"/>
  <c r="CY7" i="7"/>
  <c r="CX7" i="7"/>
  <c r="CW7" i="7"/>
  <c r="CV7" i="7"/>
  <c r="CU7" i="7"/>
  <c r="CT7" i="7"/>
  <c r="CZ6" i="7"/>
  <c r="CY6" i="7"/>
  <c r="CX6" i="7"/>
  <c r="CW6" i="7"/>
  <c r="CV6" i="7"/>
  <c r="CU6" i="7"/>
  <c r="CT6" i="7"/>
  <c r="CR24" i="7"/>
  <c r="CQ24" i="7"/>
  <c r="CP24" i="7"/>
  <c r="CO24" i="7"/>
  <c r="CN24" i="7"/>
  <c r="CM24" i="7"/>
  <c r="CL24" i="7"/>
  <c r="CK24" i="7"/>
  <c r="CJ24" i="7"/>
  <c r="CI24" i="7"/>
  <c r="CH24" i="7"/>
  <c r="CG24" i="7"/>
  <c r="CF24" i="7"/>
  <c r="CR23" i="7"/>
  <c r="CQ23" i="7"/>
  <c r="CP23" i="7"/>
  <c r="CO23" i="7"/>
  <c r="CN23" i="7"/>
  <c r="CM23" i="7"/>
  <c r="CL23" i="7"/>
  <c r="CK23" i="7"/>
  <c r="CJ23" i="7"/>
  <c r="CI23" i="7"/>
  <c r="CH23" i="7"/>
  <c r="CG23" i="7"/>
  <c r="CF23" i="7"/>
  <c r="CR22" i="7"/>
  <c r="CQ22" i="7"/>
  <c r="CP22" i="7"/>
  <c r="CO22" i="7"/>
  <c r="CN22" i="7"/>
  <c r="CM22" i="7"/>
  <c r="CL22" i="7"/>
  <c r="CK22" i="7"/>
  <c r="CJ22" i="7"/>
  <c r="CI22" i="7"/>
  <c r="CH22" i="7"/>
  <c r="CG22" i="7"/>
  <c r="CF22" i="7"/>
  <c r="CR21" i="7"/>
  <c r="CQ21" i="7"/>
  <c r="CP21" i="7"/>
  <c r="CO21" i="7"/>
  <c r="CN21" i="7"/>
  <c r="CM21" i="7"/>
  <c r="CL21" i="7"/>
  <c r="CK21" i="7"/>
  <c r="CJ21" i="7"/>
  <c r="CI21" i="7"/>
  <c r="CH21" i="7"/>
  <c r="CG21" i="7"/>
  <c r="CF21" i="7"/>
  <c r="CR20" i="7"/>
  <c r="CQ20" i="7"/>
  <c r="CP20" i="7"/>
  <c r="CO20" i="7"/>
  <c r="CN20" i="7"/>
  <c r="CM20" i="7"/>
  <c r="CL20" i="7"/>
  <c r="CK20" i="7"/>
  <c r="CJ20" i="7"/>
  <c r="CI20" i="7"/>
  <c r="CH20" i="7"/>
  <c r="CG20" i="7"/>
  <c r="CF20" i="7"/>
  <c r="CR19" i="7"/>
  <c r="CQ19" i="7"/>
  <c r="CP19" i="7"/>
  <c r="CO19" i="7"/>
  <c r="CN19" i="7"/>
  <c r="CM19" i="7"/>
  <c r="CL19" i="7"/>
  <c r="CK19" i="7"/>
  <c r="CJ19" i="7"/>
  <c r="CI19" i="7"/>
  <c r="CH19" i="7"/>
  <c r="CG19" i="7"/>
  <c r="CF19" i="7"/>
  <c r="CR18" i="7"/>
  <c r="CQ18" i="7"/>
  <c r="CP18" i="7"/>
  <c r="CO18" i="7"/>
  <c r="CN18" i="7"/>
  <c r="CM18" i="7"/>
  <c r="CL18" i="7"/>
  <c r="CK18" i="7"/>
  <c r="CJ18" i="7"/>
  <c r="CI18" i="7"/>
  <c r="CH18" i="7"/>
  <c r="CG18" i="7"/>
  <c r="CF18" i="7"/>
  <c r="CR17" i="7"/>
  <c r="CQ17" i="7"/>
  <c r="CP17" i="7"/>
  <c r="CO17" i="7"/>
  <c r="CN17" i="7"/>
  <c r="CM17" i="7"/>
  <c r="CL17" i="7"/>
  <c r="CK17" i="7"/>
  <c r="CJ17" i="7"/>
  <c r="CI17" i="7"/>
  <c r="CH17" i="7"/>
  <c r="CG17" i="7"/>
  <c r="CF17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F16" i="7"/>
  <c r="CR15" i="7"/>
  <c r="CQ15" i="7"/>
  <c r="CP15" i="7"/>
  <c r="CO15" i="7"/>
  <c r="CN15" i="7"/>
  <c r="CM15" i="7"/>
  <c r="CL15" i="7"/>
  <c r="CK15" i="7"/>
  <c r="CJ15" i="7"/>
  <c r="CI15" i="7"/>
  <c r="CH15" i="7"/>
  <c r="CG15" i="7"/>
  <c r="CF15" i="7"/>
  <c r="CR14" i="7"/>
  <c r="CQ14" i="7"/>
  <c r="CP14" i="7"/>
  <c r="CO14" i="7"/>
  <c r="CN14" i="7"/>
  <c r="CM14" i="7"/>
  <c r="CL14" i="7"/>
  <c r="CK14" i="7"/>
  <c r="CJ14" i="7"/>
  <c r="CI14" i="7"/>
  <c r="CH14" i="7"/>
  <c r="CG14" i="7"/>
  <c r="CF14" i="7"/>
  <c r="CR13" i="7"/>
  <c r="CQ13" i="7"/>
  <c r="CP13" i="7"/>
  <c r="CO13" i="7"/>
  <c r="CN13" i="7"/>
  <c r="CM13" i="7"/>
  <c r="CL13" i="7"/>
  <c r="CK13" i="7"/>
  <c r="CJ13" i="7"/>
  <c r="CI13" i="7"/>
  <c r="CH13" i="7"/>
  <c r="CG13" i="7"/>
  <c r="CF13" i="7"/>
  <c r="CR12" i="7"/>
  <c r="CQ12" i="7"/>
  <c r="CP12" i="7"/>
  <c r="CO12" i="7"/>
  <c r="CN12" i="7"/>
  <c r="CM12" i="7"/>
  <c r="CL12" i="7"/>
  <c r="CK12" i="7"/>
  <c r="CJ12" i="7"/>
  <c r="CI12" i="7"/>
  <c r="CH12" i="7"/>
  <c r="CG12" i="7"/>
  <c r="CF12" i="7"/>
  <c r="CR11" i="7"/>
  <c r="CQ11" i="7"/>
  <c r="CP11" i="7"/>
  <c r="CO11" i="7"/>
  <c r="CN11" i="7"/>
  <c r="CM11" i="7"/>
  <c r="CL11" i="7"/>
  <c r="CK11" i="7"/>
  <c r="CJ11" i="7"/>
  <c r="CI11" i="7"/>
  <c r="CH11" i="7"/>
  <c r="CG11" i="7"/>
  <c r="CF11" i="7"/>
  <c r="CR10" i="7"/>
  <c r="CQ10" i="7"/>
  <c r="CP10" i="7"/>
  <c r="CO10" i="7"/>
  <c r="CN10" i="7"/>
  <c r="CM10" i="7"/>
  <c r="CL10" i="7"/>
  <c r="CK10" i="7"/>
  <c r="CJ10" i="7"/>
  <c r="CI10" i="7"/>
  <c r="CH10" i="7"/>
  <c r="CG10" i="7"/>
  <c r="CF10" i="7"/>
  <c r="CR9" i="7"/>
  <c r="CQ9" i="7"/>
  <c r="CP9" i="7"/>
  <c r="CO9" i="7"/>
  <c r="CN9" i="7"/>
  <c r="CM9" i="7"/>
  <c r="CL9" i="7"/>
  <c r="CK9" i="7"/>
  <c r="CJ9" i="7"/>
  <c r="CI9" i="7"/>
  <c r="CH9" i="7"/>
  <c r="CG9" i="7"/>
  <c r="CF9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R7" i="7"/>
  <c r="CQ7" i="7"/>
  <c r="CP7" i="7"/>
  <c r="CO7" i="7"/>
  <c r="CN7" i="7"/>
  <c r="CM7" i="7"/>
  <c r="CL7" i="7"/>
  <c r="CK7" i="7"/>
  <c r="CJ7" i="7"/>
  <c r="CI7" i="7"/>
  <c r="CH7" i="7"/>
  <c r="CG7" i="7"/>
  <c r="CF7" i="7"/>
  <c r="CR6" i="7"/>
  <c r="CQ6" i="7"/>
  <c r="CP6" i="7"/>
  <c r="CO6" i="7"/>
  <c r="CN6" i="7"/>
  <c r="CM6" i="7"/>
  <c r="CL6" i="7"/>
  <c r="CK6" i="7"/>
  <c r="CJ6" i="7"/>
  <c r="CI6" i="7"/>
  <c r="CH6" i="7"/>
  <c r="CG6" i="7"/>
  <c r="CF6" i="7"/>
  <c r="CD24" i="7"/>
  <c r="CC24" i="7"/>
  <c r="CD23" i="7"/>
  <c r="CC23" i="7"/>
  <c r="CD22" i="7"/>
  <c r="CC22" i="7"/>
  <c r="CD21" i="7"/>
  <c r="CC21" i="7"/>
  <c r="CD20" i="7"/>
  <c r="CC20" i="7"/>
  <c r="CD19" i="7"/>
  <c r="CC19" i="7"/>
  <c r="CD18" i="7"/>
  <c r="CC18" i="7"/>
  <c r="CD17" i="7"/>
  <c r="CC17" i="7"/>
  <c r="CD16" i="7"/>
  <c r="CC16" i="7"/>
  <c r="CD15" i="7"/>
  <c r="CC15" i="7"/>
  <c r="CD14" i="7"/>
  <c r="CC14" i="7"/>
  <c r="CD13" i="7"/>
  <c r="CC13" i="7"/>
  <c r="CD12" i="7"/>
  <c r="CC12" i="7"/>
  <c r="CD11" i="7"/>
  <c r="CC11" i="7"/>
  <c r="CD10" i="7"/>
  <c r="CC10" i="7"/>
  <c r="CD9" i="7"/>
  <c r="CC9" i="7"/>
  <c r="CD8" i="7"/>
  <c r="CC8" i="7"/>
  <c r="CD7" i="7"/>
  <c r="CC7" i="7"/>
  <c r="CD6" i="7"/>
  <c r="CC6" i="7"/>
  <c r="CA24" i="7"/>
  <c r="BZ24" i="7"/>
  <c r="CA23" i="7"/>
  <c r="BZ23" i="7"/>
  <c r="CA22" i="7"/>
  <c r="BZ22" i="7"/>
  <c r="CA21" i="7"/>
  <c r="BZ21" i="7"/>
  <c r="CA20" i="7"/>
  <c r="BZ20" i="7"/>
  <c r="CA19" i="7"/>
  <c r="BZ19" i="7"/>
  <c r="CA18" i="7"/>
  <c r="BZ18" i="7"/>
  <c r="CA17" i="7"/>
  <c r="BZ17" i="7"/>
  <c r="CA16" i="7"/>
  <c r="BZ16" i="7"/>
  <c r="CA15" i="7"/>
  <c r="BZ15" i="7"/>
  <c r="CA14" i="7"/>
  <c r="BZ14" i="7"/>
  <c r="CA13" i="7"/>
  <c r="BZ13" i="7"/>
  <c r="CA12" i="7"/>
  <c r="BZ12" i="7"/>
  <c r="CA11" i="7"/>
  <c r="BZ11" i="7"/>
  <c r="CA10" i="7"/>
  <c r="BZ10" i="7"/>
  <c r="CA9" i="7"/>
  <c r="BZ9" i="7"/>
  <c r="CA8" i="7"/>
  <c r="BZ8" i="7"/>
  <c r="CA7" i="7"/>
  <c r="BZ7" i="7"/>
  <c r="CA6" i="7"/>
  <c r="BZ6" i="7"/>
  <c r="BX24" i="7"/>
  <c r="BW24" i="7"/>
  <c r="BX23" i="7"/>
  <c r="BW23" i="7"/>
  <c r="BX22" i="7"/>
  <c r="BW22" i="7"/>
  <c r="BX21" i="7"/>
  <c r="BW21" i="7"/>
  <c r="BX20" i="7"/>
  <c r="BW20" i="7"/>
  <c r="BX19" i="7"/>
  <c r="BW19" i="7"/>
  <c r="BX18" i="7"/>
  <c r="BW18" i="7"/>
  <c r="BX17" i="7"/>
  <c r="BW17" i="7"/>
  <c r="BX16" i="7"/>
  <c r="BW16" i="7"/>
  <c r="BX15" i="7"/>
  <c r="BW15" i="7"/>
  <c r="BX14" i="7"/>
  <c r="BW14" i="7"/>
  <c r="BX13" i="7"/>
  <c r="BW13" i="7"/>
  <c r="BX12" i="7"/>
  <c r="BW12" i="7"/>
  <c r="BX11" i="7"/>
  <c r="BW11" i="7"/>
  <c r="BX10" i="7"/>
  <c r="BW10" i="7"/>
  <c r="BX9" i="7"/>
  <c r="BW9" i="7"/>
  <c r="BX8" i="7"/>
  <c r="BW8" i="7"/>
  <c r="BX7" i="7"/>
  <c r="BW7" i="7"/>
  <c r="BX6" i="7"/>
  <c r="BW6" i="7"/>
  <c r="BU24" i="7"/>
  <c r="BT24" i="7"/>
  <c r="BS24" i="7"/>
  <c r="BR24" i="7"/>
  <c r="BU23" i="7"/>
  <c r="BT23" i="7"/>
  <c r="BS23" i="7"/>
  <c r="BR23" i="7"/>
  <c r="BU22" i="7"/>
  <c r="BT22" i="7"/>
  <c r="BS22" i="7"/>
  <c r="BR22" i="7"/>
  <c r="BU21" i="7"/>
  <c r="BT21" i="7"/>
  <c r="BS21" i="7"/>
  <c r="BR21" i="7"/>
  <c r="BU20" i="7"/>
  <c r="BT20" i="7"/>
  <c r="BS20" i="7"/>
  <c r="BR20" i="7"/>
  <c r="BU19" i="7"/>
  <c r="BT19" i="7"/>
  <c r="BS19" i="7"/>
  <c r="BR19" i="7"/>
  <c r="BU18" i="7"/>
  <c r="BT18" i="7"/>
  <c r="BS18" i="7"/>
  <c r="BR18" i="7"/>
  <c r="BU17" i="7"/>
  <c r="BT17" i="7"/>
  <c r="BS17" i="7"/>
  <c r="BR17" i="7"/>
  <c r="BU16" i="7"/>
  <c r="BT16" i="7"/>
  <c r="BS16" i="7"/>
  <c r="BR16" i="7"/>
  <c r="BU15" i="7"/>
  <c r="BT15" i="7"/>
  <c r="BS15" i="7"/>
  <c r="BR15" i="7"/>
  <c r="BU14" i="7"/>
  <c r="BT14" i="7"/>
  <c r="BS14" i="7"/>
  <c r="BR14" i="7"/>
  <c r="BU13" i="7"/>
  <c r="BT13" i="7"/>
  <c r="BS13" i="7"/>
  <c r="BR13" i="7"/>
  <c r="BU12" i="7"/>
  <c r="BT12" i="7"/>
  <c r="BS12" i="7"/>
  <c r="BR12" i="7"/>
  <c r="BU11" i="7"/>
  <c r="BT11" i="7"/>
  <c r="BS11" i="7"/>
  <c r="BR11" i="7"/>
  <c r="BU10" i="7"/>
  <c r="BT10" i="7"/>
  <c r="BS10" i="7"/>
  <c r="BR10" i="7"/>
  <c r="BU9" i="7"/>
  <c r="BT9" i="7"/>
  <c r="BS9" i="7"/>
  <c r="BR9" i="7"/>
  <c r="BU8" i="7"/>
  <c r="BT8" i="7"/>
  <c r="BS8" i="7"/>
  <c r="BR8" i="7"/>
  <c r="BU7" i="7"/>
  <c r="BT7" i="7"/>
  <c r="BS7" i="7"/>
  <c r="BR7" i="7"/>
  <c r="BU6" i="7"/>
  <c r="BT6" i="7"/>
  <c r="BS6" i="7"/>
  <c r="BR6" i="7"/>
  <c r="BP24" i="7"/>
  <c r="BO24" i="7"/>
  <c r="BN24" i="7"/>
  <c r="BM24" i="7"/>
  <c r="BP23" i="7"/>
  <c r="BO23" i="7"/>
  <c r="BN23" i="7"/>
  <c r="BM23" i="7"/>
  <c r="BP22" i="7"/>
  <c r="BO22" i="7"/>
  <c r="BN22" i="7"/>
  <c r="BM22" i="7"/>
  <c r="BP21" i="7"/>
  <c r="BO21" i="7"/>
  <c r="BN21" i="7"/>
  <c r="BM21" i="7"/>
  <c r="BP20" i="7"/>
  <c r="BO20" i="7"/>
  <c r="BN20" i="7"/>
  <c r="BM20" i="7"/>
  <c r="BP19" i="7"/>
  <c r="BO19" i="7"/>
  <c r="BN19" i="7"/>
  <c r="BM19" i="7"/>
  <c r="BP18" i="7"/>
  <c r="BO18" i="7"/>
  <c r="BN18" i="7"/>
  <c r="BM18" i="7"/>
  <c r="BP17" i="7"/>
  <c r="BO17" i="7"/>
  <c r="BN17" i="7"/>
  <c r="BM17" i="7"/>
  <c r="BP16" i="7"/>
  <c r="BO16" i="7"/>
  <c r="BN16" i="7"/>
  <c r="BM16" i="7"/>
  <c r="BP15" i="7"/>
  <c r="BO15" i="7"/>
  <c r="BN15" i="7"/>
  <c r="BM15" i="7"/>
  <c r="BP14" i="7"/>
  <c r="BO14" i="7"/>
  <c r="BN14" i="7"/>
  <c r="BM14" i="7"/>
  <c r="BP13" i="7"/>
  <c r="BO13" i="7"/>
  <c r="BN13" i="7"/>
  <c r="BM13" i="7"/>
  <c r="BP12" i="7"/>
  <c r="BO12" i="7"/>
  <c r="BN12" i="7"/>
  <c r="BM12" i="7"/>
  <c r="BP11" i="7"/>
  <c r="BO11" i="7"/>
  <c r="BN11" i="7"/>
  <c r="BM11" i="7"/>
  <c r="BP10" i="7"/>
  <c r="BO10" i="7"/>
  <c r="BN10" i="7"/>
  <c r="BM10" i="7"/>
  <c r="BP9" i="7"/>
  <c r="BO9" i="7"/>
  <c r="BN9" i="7"/>
  <c r="BM9" i="7"/>
  <c r="BP8" i="7"/>
  <c r="BO8" i="7"/>
  <c r="BN8" i="7"/>
  <c r="BM8" i="7"/>
  <c r="BP7" i="7"/>
  <c r="BO7" i="7"/>
  <c r="BN7" i="7"/>
  <c r="BM7" i="7"/>
  <c r="BP6" i="7"/>
  <c r="BO6" i="7"/>
  <c r="BN6" i="7"/>
  <c r="BM6" i="7"/>
  <c r="BK24" i="7"/>
  <c r="BJ24" i="7"/>
  <c r="BI24" i="7"/>
  <c r="BH24" i="7"/>
  <c r="BG24" i="7"/>
  <c r="BF24" i="7"/>
  <c r="BE24" i="7"/>
  <c r="BK23" i="7"/>
  <c r="BJ23" i="7"/>
  <c r="BI23" i="7"/>
  <c r="BH23" i="7"/>
  <c r="BG23" i="7"/>
  <c r="BF23" i="7"/>
  <c r="BE23" i="7"/>
  <c r="BK22" i="7"/>
  <c r="BJ22" i="7"/>
  <c r="BI22" i="7"/>
  <c r="BH22" i="7"/>
  <c r="BG22" i="7"/>
  <c r="BF22" i="7"/>
  <c r="BE22" i="7"/>
  <c r="BK21" i="7"/>
  <c r="BJ21" i="7"/>
  <c r="BI21" i="7"/>
  <c r="BH21" i="7"/>
  <c r="BG21" i="7"/>
  <c r="BF21" i="7"/>
  <c r="BE21" i="7"/>
  <c r="BK20" i="7"/>
  <c r="BJ20" i="7"/>
  <c r="BI20" i="7"/>
  <c r="BH20" i="7"/>
  <c r="BG20" i="7"/>
  <c r="BF20" i="7"/>
  <c r="BE20" i="7"/>
  <c r="BK19" i="7"/>
  <c r="BJ19" i="7"/>
  <c r="BI19" i="7"/>
  <c r="BH19" i="7"/>
  <c r="BG19" i="7"/>
  <c r="BF19" i="7"/>
  <c r="BE19" i="7"/>
  <c r="BK18" i="7"/>
  <c r="BJ18" i="7"/>
  <c r="BI18" i="7"/>
  <c r="BH18" i="7"/>
  <c r="BG18" i="7"/>
  <c r="BF18" i="7"/>
  <c r="BE18" i="7"/>
  <c r="BK17" i="7"/>
  <c r="BJ17" i="7"/>
  <c r="BI17" i="7"/>
  <c r="BH17" i="7"/>
  <c r="BG17" i="7"/>
  <c r="BF17" i="7"/>
  <c r="BE17" i="7"/>
  <c r="BK16" i="7"/>
  <c r="BJ16" i="7"/>
  <c r="BI16" i="7"/>
  <c r="BH16" i="7"/>
  <c r="BG16" i="7"/>
  <c r="BF16" i="7"/>
  <c r="BE16" i="7"/>
  <c r="BK15" i="7"/>
  <c r="BJ15" i="7"/>
  <c r="BI15" i="7"/>
  <c r="BH15" i="7"/>
  <c r="BG15" i="7"/>
  <c r="BF15" i="7"/>
  <c r="BE15" i="7"/>
  <c r="BK14" i="7"/>
  <c r="BJ14" i="7"/>
  <c r="BI14" i="7"/>
  <c r="BH14" i="7"/>
  <c r="BG14" i="7"/>
  <c r="BF14" i="7"/>
  <c r="BE14" i="7"/>
  <c r="BK13" i="7"/>
  <c r="BJ13" i="7"/>
  <c r="BI13" i="7"/>
  <c r="BH13" i="7"/>
  <c r="BG13" i="7"/>
  <c r="BF13" i="7"/>
  <c r="BE13" i="7"/>
  <c r="BK12" i="7"/>
  <c r="BJ12" i="7"/>
  <c r="BI12" i="7"/>
  <c r="BH12" i="7"/>
  <c r="BG12" i="7"/>
  <c r="BF12" i="7"/>
  <c r="BE12" i="7"/>
  <c r="BK11" i="7"/>
  <c r="BJ11" i="7"/>
  <c r="BI11" i="7"/>
  <c r="BH11" i="7"/>
  <c r="BG11" i="7"/>
  <c r="BF11" i="7"/>
  <c r="BE11" i="7"/>
  <c r="BK10" i="7"/>
  <c r="BJ10" i="7"/>
  <c r="BI10" i="7"/>
  <c r="BH10" i="7"/>
  <c r="BG10" i="7"/>
  <c r="BF10" i="7"/>
  <c r="BE10" i="7"/>
  <c r="BK9" i="7"/>
  <c r="BJ9" i="7"/>
  <c r="BI9" i="7"/>
  <c r="BH9" i="7"/>
  <c r="BG9" i="7"/>
  <c r="BF9" i="7"/>
  <c r="BE9" i="7"/>
  <c r="BK8" i="7"/>
  <c r="BJ8" i="7"/>
  <c r="BI8" i="7"/>
  <c r="BH8" i="7"/>
  <c r="BG8" i="7"/>
  <c r="BF8" i="7"/>
  <c r="BE8" i="7"/>
  <c r="BK7" i="7"/>
  <c r="BJ7" i="7"/>
  <c r="BI7" i="7"/>
  <c r="BH7" i="7"/>
  <c r="BG7" i="7"/>
  <c r="BF7" i="7"/>
  <c r="BE7" i="7"/>
  <c r="BK6" i="7"/>
  <c r="BJ6" i="7"/>
  <c r="BI6" i="7"/>
  <c r="BH6" i="7"/>
  <c r="BG6" i="7"/>
  <c r="BF6" i="7"/>
  <c r="BE6" i="7"/>
  <c r="BC24" i="7"/>
  <c r="BB24" i="7"/>
  <c r="BA24" i="7"/>
  <c r="AZ24" i="7"/>
  <c r="AY24" i="7"/>
  <c r="AX24" i="7"/>
  <c r="BC23" i="7"/>
  <c r="BB23" i="7"/>
  <c r="BA23" i="7"/>
  <c r="AZ23" i="7"/>
  <c r="AY23" i="7"/>
  <c r="AX23" i="7"/>
  <c r="BC22" i="7"/>
  <c r="BB22" i="7"/>
  <c r="BA22" i="7"/>
  <c r="AZ22" i="7"/>
  <c r="AY22" i="7"/>
  <c r="AX22" i="7"/>
  <c r="BC21" i="7"/>
  <c r="BB21" i="7"/>
  <c r="BA21" i="7"/>
  <c r="AZ21" i="7"/>
  <c r="AY21" i="7"/>
  <c r="AX21" i="7"/>
  <c r="BC20" i="7"/>
  <c r="BB20" i="7"/>
  <c r="BA20" i="7"/>
  <c r="AZ20" i="7"/>
  <c r="AY20" i="7"/>
  <c r="AX20" i="7"/>
  <c r="BC19" i="7"/>
  <c r="BB19" i="7"/>
  <c r="BA19" i="7"/>
  <c r="AZ19" i="7"/>
  <c r="AY19" i="7"/>
  <c r="AX19" i="7"/>
  <c r="BC18" i="7"/>
  <c r="BB18" i="7"/>
  <c r="BA18" i="7"/>
  <c r="AZ18" i="7"/>
  <c r="AY18" i="7"/>
  <c r="AX18" i="7"/>
  <c r="BC17" i="7"/>
  <c r="BB17" i="7"/>
  <c r="BA17" i="7"/>
  <c r="AZ17" i="7"/>
  <c r="AY17" i="7"/>
  <c r="AX17" i="7"/>
  <c r="BC16" i="7"/>
  <c r="BB16" i="7"/>
  <c r="BA16" i="7"/>
  <c r="AZ16" i="7"/>
  <c r="AY16" i="7"/>
  <c r="AX16" i="7"/>
  <c r="BC15" i="7"/>
  <c r="BB15" i="7"/>
  <c r="BA15" i="7"/>
  <c r="AZ15" i="7"/>
  <c r="AY15" i="7"/>
  <c r="AX15" i="7"/>
  <c r="BC14" i="7"/>
  <c r="BB14" i="7"/>
  <c r="BA14" i="7"/>
  <c r="AZ14" i="7"/>
  <c r="AY14" i="7"/>
  <c r="AX14" i="7"/>
  <c r="BC13" i="7"/>
  <c r="BB13" i="7"/>
  <c r="BA13" i="7"/>
  <c r="AZ13" i="7"/>
  <c r="AY13" i="7"/>
  <c r="AX13" i="7"/>
  <c r="BC12" i="7"/>
  <c r="BB12" i="7"/>
  <c r="BA12" i="7"/>
  <c r="AZ12" i="7"/>
  <c r="AY12" i="7"/>
  <c r="AX12" i="7"/>
  <c r="BC11" i="7"/>
  <c r="BB11" i="7"/>
  <c r="BA11" i="7"/>
  <c r="AZ11" i="7"/>
  <c r="AY11" i="7"/>
  <c r="AX11" i="7"/>
  <c r="BC10" i="7"/>
  <c r="BB10" i="7"/>
  <c r="BA10" i="7"/>
  <c r="AZ10" i="7"/>
  <c r="AY10" i="7"/>
  <c r="AX10" i="7"/>
  <c r="BC9" i="7"/>
  <c r="BB9" i="7"/>
  <c r="BA9" i="7"/>
  <c r="AZ9" i="7"/>
  <c r="AY9" i="7"/>
  <c r="AX9" i="7"/>
  <c r="BC8" i="7"/>
  <c r="BB8" i="7"/>
  <c r="BA8" i="7"/>
  <c r="AZ8" i="7"/>
  <c r="AY8" i="7"/>
  <c r="AX8" i="7"/>
  <c r="BC7" i="7"/>
  <c r="BB7" i="7"/>
  <c r="BA7" i="7"/>
  <c r="AZ7" i="7"/>
  <c r="AY7" i="7"/>
  <c r="AX7" i="7"/>
  <c r="BC6" i="7"/>
  <c r="BB6" i="7"/>
  <c r="BA6" i="7"/>
  <c r="AZ6" i="7"/>
  <c r="AY6" i="7"/>
  <c r="AX6" i="7"/>
  <c r="AV24" i="7"/>
  <c r="AU24" i="7"/>
  <c r="AT24" i="7"/>
  <c r="AS24" i="7"/>
  <c r="AR24" i="7"/>
  <c r="AQ24" i="7"/>
  <c r="AP24" i="7"/>
  <c r="AO24" i="7"/>
  <c r="AV23" i="7"/>
  <c r="AU23" i="7"/>
  <c r="AT23" i="7"/>
  <c r="AS23" i="7"/>
  <c r="AR23" i="7"/>
  <c r="AQ23" i="7"/>
  <c r="AP23" i="7"/>
  <c r="AO23" i="7"/>
  <c r="AV22" i="7"/>
  <c r="AU22" i="7"/>
  <c r="AT22" i="7"/>
  <c r="AS22" i="7"/>
  <c r="AR22" i="7"/>
  <c r="AQ22" i="7"/>
  <c r="AP22" i="7"/>
  <c r="AO22" i="7"/>
  <c r="AV21" i="7"/>
  <c r="AU21" i="7"/>
  <c r="AT21" i="7"/>
  <c r="AS21" i="7"/>
  <c r="AR21" i="7"/>
  <c r="AQ21" i="7"/>
  <c r="AP21" i="7"/>
  <c r="AO21" i="7"/>
  <c r="AV20" i="7"/>
  <c r="AU20" i="7"/>
  <c r="AT20" i="7"/>
  <c r="AS20" i="7"/>
  <c r="AR20" i="7"/>
  <c r="AQ20" i="7"/>
  <c r="AP20" i="7"/>
  <c r="AO20" i="7"/>
  <c r="AV19" i="7"/>
  <c r="AU19" i="7"/>
  <c r="AT19" i="7"/>
  <c r="AS19" i="7"/>
  <c r="AR19" i="7"/>
  <c r="AQ19" i="7"/>
  <c r="AP19" i="7"/>
  <c r="AO19" i="7"/>
  <c r="AV18" i="7"/>
  <c r="AU18" i="7"/>
  <c r="AT18" i="7"/>
  <c r="AS18" i="7"/>
  <c r="AR18" i="7"/>
  <c r="AQ18" i="7"/>
  <c r="AP18" i="7"/>
  <c r="AO18" i="7"/>
  <c r="AV17" i="7"/>
  <c r="AU17" i="7"/>
  <c r="AT17" i="7"/>
  <c r="AS17" i="7"/>
  <c r="AR17" i="7"/>
  <c r="AQ17" i="7"/>
  <c r="AP17" i="7"/>
  <c r="AO17" i="7"/>
  <c r="AV16" i="7"/>
  <c r="AU16" i="7"/>
  <c r="AT16" i="7"/>
  <c r="AS16" i="7"/>
  <c r="AR16" i="7"/>
  <c r="AQ16" i="7"/>
  <c r="AP16" i="7"/>
  <c r="AO16" i="7"/>
  <c r="AV15" i="7"/>
  <c r="AU15" i="7"/>
  <c r="AT15" i="7"/>
  <c r="AS15" i="7"/>
  <c r="AR15" i="7"/>
  <c r="AQ15" i="7"/>
  <c r="AP15" i="7"/>
  <c r="AO15" i="7"/>
  <c r="AV14" i="7"/>
  <c r="AU14" i="7"/>
  <c r="AT14" i="7"/>
  <c r="AS14" i="7"/>
  <c r="AR14" i="7"/>
  <c r="AQ14" i="7"/>
  <c r="AP14" i="7"/>
  <c r="AO14" i="7"/>
  <c r="AV13" i="7"/>
  <c r="AU13" i="7"/>
  <c r="AT13" i="7"/>
  <c r="AS13" i="7"/>
  <c r="AR13" i="7"/>
  <c r="AQ13" i="7"/>
  <c r="AP13" i="7"/>
  <c r="AO13" i="7"/>
  <c r="AV12" i="7"/>
  <c r="AU12" i="7"/>
  <c r="AT12" i="7"/>
  <c r="AS12" i="7"/>
  <c r="AR12" i="7"/>
  <c r="AQ12" i="7"/>
  <c r="AP12" i="7"/>
  <c r="AO12" i="7"/>
  <c r="AV11" i="7"/>
  <c r="AU11" i="7"/>
  <c r="AT11" i="7"/>
  <c r="AS11" i="7"/>
  <c r="AR11" i="7"/>
  <c r="AQ11" i="7"/>
  <c r="AP11" i="7"/>
  <c r="AO11" i="7"/>
  <c r="AV10" i="7"/>
  <c r="AU10" i="7"/>
  <c r="AT10" i="7"/>
  <c r="AS10" i="7"/>
  <c r="AR10" i="7"/>
  <c r="AQ10" i="7"/>
  <c r="AP10" i="7"/>
  <c r="AO10" i="7"/>
  <c r="AV9" i="7"/>
  <c r="AU9" i="7"/>
  <c r="AT9" i="7"/>
  <c r="AS9" i="7"/>
  <c r="AR9" i="7"/>
  <c r="AQ9" i="7"/>
  <c r="AP9" i="7"/>
  <c r="AO9" i="7"/>
  <c r="AV8" i="7"/>
  <c r="AU8" i="7"/>
  <c r="AT8" i="7"/>
  <c r="AS8" i="7"/>
  <c r="AR8" i="7"/>
  <c r="AQ8" i="7"/>
  <c r="AP8" i="7"/>
  <c r="AO8" i="7"/>
  <c r="AV7" i="7"/>
  <c r="AU7" i="7"/>
  <c r="AT7" i="7"/>
  <c r="AS7" i="7"/>
  <c r="AR7" i="7"/>
  <c r="AQ7" i="7"/>
  <c r="AP7" i="7"/>
  <c r="AO7" i="7"/>
  <c r="AV6" i="7"/>
  <c r="AU6" i="7"/>
  <c r="AT6" i="7"/>
  <c r="AS6" i="7"/>
  <c r="AR6" i="7"/>
  <c r="AQ6" i="7"/>
  <c r="AP6" i="7"/>
  <c r="AO6" i="7"/>
  <c r="AM24" i="7"/>
  <c r="AL24" i="7"/>
  <c r="AK24" i="7"/>
  <c r="AJ24" i="7"/>
  <c r="AI24" i="7"/>
  <c r="AH24" i="7"/>
  <c r="AG24" i="7"/>
  <c r="AM23" i="7"/>
  <c r="AL23" i="7"/>
  <c r="AK23" i="7"/>
  <c r="AJ23" i="7"/>
  <c r="AI23" i="7"/>
  <c r="AH23" i="7"/>
  <c r="AG23" i="7"/>
  <c r="AM22" i="7"/>
  <c r="AL22" i="7"/>
  <c r="AK22" i="7"/>
  <c r="AJ22" i="7"/>
  <c r="AI22" i="7"/>
  <c r="AH22" i="7"/>
  <c r="AG22" i="7"/>
  <c r="AM21" i="7"/>
  <c r="AL21" i="7"/>
  <c r="AK21" i="7"/>
  <c r="AJ21" i="7"/>
  <c r="AI21" i="7"/>
  <c r="AH21" i="7"/>
  <c r="AG21" i="7"/>
  <c r="AM20" i="7"/>
  <c r="AL20" i="7"/>
  <c r="AK20" i="7"/>
  <c r="AJ20" i="7"/>
  <c r="AI20" i="7"/>
  <c r="AH20" i="7"/>
  <c r="AG20" i="7"/>
  <c r="AM19" i="7"/>
  <c r="AL19" i="7"/>
  <c r="AK19" i="7"/>
  <c r="AJ19" i="7"/>
  <c r="AI19" i="7"/>
  <c r="AH19" i="7"/>
  <c r="AG19" i="7"/>
  <c r="AM18" i="7"/>
  <c r="AL18" i="7"/>
  <c r="AK18" i="7"/>
  <c r="AJ18" i="7"/>
  <c r="AI18" i="7"/>
  <c r="AH18" i="7"/>
  <c r="AG18" i="7"/>
  <c r="AM17" i="7"/>
  <c r="AL17" i="7"/>
  <c r="AK17" i="7"/>
  <c r="AJ17" i="7"/>
  <c r="AI17" i="7"/>
  <c r="AH17" i="7"/>
  <c r="AG17" i="7"/>
  <c r="AM16" i="7"/>
  <c r="AL16" i="7"/>
  <c r="AK16" i="7"/>
  <c r="AJ16" i="7"/>
  <c r="AI16" i="7"/>
  <c r="AH16" i="7"/>
  <c r="AG16" i="7"/>
  <c r="AM15" i="7"/>
  <c r="AL15" i="7"/>
  <c r="AK15" i="7"/>
  <c r="AJ15" i="7"/>
  <c r="AI15" i="7"/>
  <c r="AH15" i="7"/>
  <c r="AG15" i="7"/>
  <c r="AM14" i="7"/>
  <c r="AL14" i="7"/>
  <c r="AK14" i="7"/>
  <c r="AJ14" i="7"/>
  <c r="AI14" i="7"/>
  <c r="AH14" i="7"/>
  <c r="AG14" i="7"/>
  <c r="AM13" i="7"/>
  <c r="AL13" i="7"/>
  <c r="AK13" i="7"/>
  <c r="AJ13" i="7"/>
  <c r="AI13" i="7"/>
  <c r="AH13" i="7"/>
  <c r="AG13" i="7"/>
  <c r="AM12" i="7"/>
  <c r="AL12" i="7"/>
  <c r="AK12" i="7"/>
  <c r="AJ12" i="7"/>
  <c r="AI12" i="7"/>
  <c r="AH12" i="7"/>
  <c r="AG12" i="7"/>
  <c r="AM11" i="7"/>
  <c r="AL11" i="7"/>
  <c r="AK11" i="7"/>
  <c r="AJ11" i="7"/>
  <c r="AI11" i="7"/>
  <c r="AH11" i="7"/>
  <c r="AG11" i="7"/>
  <c r="AM10" i="7"/>
  <c r="AL10" i="7"/>
  <c r="AK10" i="7"/>
  <c r="AJ10" i="7"/>
  <c r="AI10" i="7"/>
  <c r="AH10" i="7"/>
  <c r="AG10" i="7"/>
  <c r="AM9" i="7"/>
  <c r="AL9" i="7"/>
  <c r="AK9" i="7"/>
  <c r="AJ9" i="7"/>
  <c r="AI9" i="7"/>
  <c r="AH9" i="7"/>
  <c r="AG9" i="7"/>
  <c r="AM8" i="7"/>
  <c r="AL8" i="7"/>
  <c r="AK8" i="7"/>
  <c r="AJ8" i="7"/>
  <c r="AI8" i="7"/>
  <c r="AH8" i="7"/>
  <c r="AG8" i="7"/>
  <c r="AM7" i="7"/>
  <c r="AL7" i="7"/>
  <c r="AK7" i="7"/>
  <c r="AJ7" i="7"/>
  <c r="AI7" i="7"/>
  <c r="AH7" i="7"/>
  <c r="AG7" i="7"/>
  <c r="AM6" i="7"/>
  <c r="AL6" i="7"/>
  <c r="AK6" i="7"/>
  <c r="AJ6" i="7"/>
  <c r="AI6" i="7"/>
  <c r="AH6" i="7"/>
  <c r="AG6" i="7"/>
  <c r="AE24" i="7"/>
  <c r="AD24" i="7"/>
  <c r="AC24" i="7"/>
  <c r="AB24" i="7"/>
  <c r="AA24" i="7"/>
  <c r="Z24" i="7"/>
  <c r="Y24" i="7"/>
  <c r="X24" i="7"/>
  <c r="W24" i="7"/>
  <c r="AE23" i="7"/>
  <c r="AD23" i="7"/>
  <c r="AC23" i="7"/>
  <c r="AB23" i="7"/>
  <c r="AA23" i="7"/>
  <c r="Z23" i="7"/>
  <c r="Y23" i="7"/>
  <c r="X23" i="7"/>
  <c r="W23" i="7"/>
  <c r="AE22" i="7"/>
  <c r="AD22" i="7"/>
  <c r="AC22" i="7"/>
  <c r="AB22" i="7"/>
  <c r="AA22" i="7"/>
  <c r="Z22" i="7"/>
  <c r="Y22" i="7"/>
  <c r="X22" i="7"/>
  <c r="W22" i="7"/>
  <c r="AE21" i="7"/>
  <c r="AD21" i="7"/>
  <c r="AC21" i="7"/>
  <c r="AB21" i="7"/>
  <c r="AA21" i="7"/>
  <c r="Z21" i="7"/>
  <c r="Y21" i="7"/>
  <c r="X21" i="7"/>
  <c r="W21" i="7"/>
  <c r="AE20" i="7"/>
  <c r="AD20" i="7"/>
  <c r="AC20" i="7"/>
  <c r="AB20" i="7"/>
  <c r="AA20" i="7"/>
  <c r="Z20" i="7"/>
  <c r="Y20" i="7"/>
  <c r="X20" i="7"/>
  <c r="W20" i="7"/>
  <c r="AE19" i="7"/>
  <c r="AD19" i="7"/>
  <c r="AC19" i="7"/>
  <c r="AB19" i="7"/>
  <c r="AA19" i="7"/>
  <c r="Z19" i="7"/>
  <c r="Y19" i="7"/>
  <c r="X19" i="7"/>
  <c r="W19" i="7"/>
  <c r="AE18" i="7"/>
  <c r="AD18" i="7"/>
  <c r="AC18" i="7"/>
  <c r="AB18" i="7"/>
  <c r="AA18" i="7"/>
  <c r="Z18" i="7"/>
  <c r="Y18" i="7"/>
  <c r="X18" i="7"/>
  <c r="W18" i="7"/>
  <c r="AE17" i="7"/>
  <c r="AD17" i="7"/>
  <c r="AC17" i="7"/>
  <c r="AB17" i="7"/>
  <c r="AA17" i="7"/>
  <c r="Z17" i="7"/>
  <c r="Y17" i="7"/>
  <c r="X17" i="7"/>
  <c r="W17" i="7"/>
  <c r="AE16" i="7"/>
  <c r="AD16" i="7"/>
  <c r="AC16" i="7"/>
  <c r="AB16" i="7"/>
  <c r="AA16" i="7"/>
  <c r="Z16" i="7"/>
  <c r="Y16" i="7"/>
  <c r="X16" i="7"/>
  <c r="W16" i="7"/>
  <c r="AE15" i="7"/>
  <c r="AD15" i="7"/>
  <c r="AC15" i="7"/>
  <c r="AB15" i="7"/>
  <c r="AA15" i="7"/>
  <c r="Z15" i="7"/>
  <c r="Y15" i="7"/>
  <c r="X15" i="7"/>
  <c r="W15" i="7"/>
  <c r="AE14" i="7"/>
  <c r="AD14" i="7"/>
  <c r="AC14" i="7"/>
  <c r="AB14" i="7"/>
  <c r="AA14" i="7"/>
  <c r="Z14" i="7"/>
  <c r="Y14" i="7"/>
  <c r="X14" i="7"/>
  <c r="W14" i="7"/>
  <c r="AE13" i="7"/>
  <c r="AD13" i="7"/>
  <c r="AC13" i="7"/>
  <c r="AB13" i="7"/>
  <c r="AA13" i="7"/>
  <c r="Z13" i="7"/>
  <c r="Y13" i="7"/>
  <c r="X13" i="7"/>
  <c r="W13" i="7"/>
  <c r="AE12" i="7"/>
  <c r="AD12" i="7"/>
  <c r="AC12" i="7"/>
  <c r="AB12" i="7"/>
  <c r="AA12" i="7"/>
  <c r="Z12" i="7"/>
  <c r="Y12" i="7"/>
  <c r="X12" i="7"/>
  <c r="W12" i="7"/>
  <c r="AE11" i="7"/>
  <c r="AD11" i="7"/>
  <c r="AC11" i="7"/>
  <c r="AB11" i="7"/>
  <c r="AA11" i="7"/>
  <c r="Z11" i="7"/>
  <c r="Y11" i="7"/>
  <c r="X11" i="7"/>
  <c r="W11" i="7"/>
  <c r="AE10" i="7"/>
  <c r="AD10" i="7"/>
  <c r="AC10" i="7"/>
  <c r="AB10" i="7"/>
  <c r="AA10" i="7"/>
  <c r="Z10" i="7"/>
  <c r="Y10" i="7"/>
  <c r="X10" i="7"/>
  <c r="W10" i="7"/>
  <c r="AE9" i="7"/>
  <c r="AD9" i="7"/>
  <c r="AC9" i="7"/>
  <c r="AB9" i="7"/>
  <c r="AA9" i="7"/>
  <c r="Z9" i="7"/>
  <c r="Y9" i="7"/>
  <c r="X9" i="7"/>
  <c r="W9" i="7"/>
  <c r="AE8" i="7"/>
  <c r="AD8" i="7"/>
  <c r="AC8" i="7"/>
  <c r="AB8" i="7"/>
  <c r="AA8" i="7"/>
  <c r="Z8" i="7"/>
  <c r="Y8" i="7"/>
  <c r="X8" i="7"/>
  <c r="W8" i="7"/>
  <c r="AE7" i="7"/>
  <c r="AD7" i="7"/>
  <c r="AC7" i="7"/>
  <c r="AB7" i="7"/>
  <c r="AA7" i="7"/>
  <c r="Z7" i="7"/>
  <c r="Y7" i="7"/>
  <c r="X7" i="7"/>
  <c r="W7" i="7"/>
  <c r="AE6" i="7"/>
  <c r="AD6" i="7"/>
  <c r="AC6" i="7"/>
  <c r="AB6" i="7"/>
  <c r="AA6" i="7"/>
  <c r="Z6" i="7"/>
  <c r="Y6" i="7"/>
  <c r="X6" i="7"/>
  <c r="W6" i="7"/>
  <c r="U24" i="7"/>
  <c r="T24" i="7"/>
  <c r="S24" i="7"/>
  <c r="R24" i="7"/>
  <c r="Q24" i="7"/>
  <c r="U23" i="7"/>
  <c r="T23" i="7"/>
  <c r="S23" i="7"/>
  <c r="R23" i="7"/>
  <c r="Q23" i="7"/>
  <c r="U22" i="7"/>
  <c r="T22" i="7"/>
  <c r="S22" i="7"/>
  <c r="R22" i="7"/>
  <c r="Q22" i="7"/>
  <c r="T21" i="7"/>
  <c r="S21" i="7"/>
  <c r="R21" i="7"/>
  <c r="Q21" i="7"/>
  <c r="U20" i="7"/>
  <c r="T20" i="7"/>
  <c r="S20" i="7"/>
  <c r="R20" i="7"/>
  <c r="Q20" i="7"/>
  <c r="U19" i="7"/>
  <c r="T19" i="7"/>
  <c r="S19" i="7"/>
  <c r="R19" i="7"/>
  <c r="Q19" i="7"/>
  <c r="U18" i="7"/>
  <c r="T18" i="7"/>
  <c r="S18" i="7"/>
  <c r="R18" i="7"/>
  <c r="Q18" i="7"/>
  <c r="U17" i="7"/>
  <c r="T17" i="7"/>
  <c r="S17" i="7"/>
  <c r="R17" i="7"/>
  <c r="Q17" i="7"/>
  <c r="U16" i="7"/>
  <c r="T16" i="7"/>
  <c r="S16" i="7"/>
  <c r="R16" i="7"/>
  <c r="Q16" i="7"/>
  <c r="U15" i="7"/>
  <c r="T15" i="7"/>
  <c r="S15" i="7"/>
  <c r="R15" i="7"/>
  <c r="Q15" i="7"/>
  <c r="U14" i="7"/>
  <c r="T14" i="7"/>
  <c r="S14" i="7"/>
  <c r="R14" i="7"/>
  <c r="Q14" i="7"/>
  <c r="U13" i="7"/>
  <c r="T13" i="7"/>
  <c r="S13" i="7"/>
  <c r="R13" i="7"/>
  <c r="Q13" i="7"/>
  <c r="U12" i="7"/>
  <c r="T12" i="7"/>
  <c r="S12" i="7"/>
  <c r="R12" i="7"/>
  <c r="Q12" i="7"/>
  <c r="U11" i="7"/>
  <c r="T11" i="7"/>
  <c r="S11" i="7"/>
  <c r="R11" i="7"/>
  <c r="Q11" i="7"/>
  <c r="U10" i="7"/>
  <c r="T10" i="7"/>
  <c r="S10" i="7"/>
  <c r="R10" i="7"/>
  <c r="Q10" i="7"/>
  <c r="U9" i="7"/>
  <c r="T9" i="7"/>
  <c r="S9" i="7"/>
  <c r="R9" i="7"/>
  <c r="Q9" i="7"/>
  <c r="U8" i="7"/>
  <c r="T8" i="7"/>
  <c r="S8" i="7"/>
  <c r="R8" i="7"/>
  <c r="Q8" i="7"/>
  <c r="U7" i="7"/>
  <c r="T7" i="7"/>
  <c r="S7" i="7"/>
  <c r="R7" i="7"/>
  <c r="Q7" i="7"/>
  <c r="U6" i="7"/>
  <c r="T6" i="7"/>
  <c r="S6" i="7"/>
  <c r="R6" i="7"/>
  <c r="Q6" i="7"/>
  <c r="EI52" i="1"/>
  <c r="EH52" i="1"/>
  <c r="EG52" i="1"/>
  <c r="EF52" i="1"/>
  <c r="ED52" i="1"/>
  <c r="EC52" i="1"/>
  <c r="EB52" i="1"/>
  <c r="EA52" i="1"/>
  <c r="DZ52" i="1"/>
  <c r="DX52" i="1"/>
  <c r="DW52" i="1"/>
  <c r="DV52" i="1"/>
  <c r="DU52" i="1"/>
  <c r="DT52" i="1"/>
  <c r="DR52" i="1"/>
  <c r="DQ52" i="1"/>
  <c r="DO52" i="1"/>
  <c r="DN52" i="1"/>
  <c r="DM52" i="1"/>
  <c r="DL52" i="1"/>
  <c r="DJ52" i="1"/>
  <c r="DI52" i="1"/>
  <c r="DH52" i="1"/>
  <c r="DG52" i="1"/>
  <c r="DF52" i="1"/>
  <c r="DE52" i="1"/>
  <c r="DD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N52" i="1"/>
  <c r="CM52" i="1"/>
  <c r="CK52" i="1"/>
  <c r="CJ52" i="1"/>
  <c r="CH52" i="1"/>
  <c r="CG52" i="1"/>
  <c r="CE52" i="1"/>
  <c r="CD52" i="1"/>
  <c r="CC52" i="1"/>
  <c r="CB52" i="1"/>
  <c r="BX52" i="1"/>
  <c r="BY52" i="1"/>
  <c r="BZ52" i="1"/>
  <c r="BW52" i="1"/>
  <c r="BU52" i="1"/>
  <c r="BT52" i="1"/>
  <c r="BS52" i="1"/>
  <c r="BR52" i="1"/>
  <c r="BQ52" i="1"/>
  <c r="BP52" i="1"/>
  <c r="BO52" i="1"/>
  <c r="BM52" i="1"/>
  <c r="BL52" i="1"/>
  <c r="BK52" i="1"/>
  <c r="BJ52" i="1"/>
  <c r="BI52" i="1"/>
  <c r="BH52" i="1"/>
  <c r="BF52" i="1"/>
  <c r="BE52" i="1"/>
  <c r="BD52" i="1"/>
  <c r="BC52" i="1"/>
  <c r="BB52" i="1"/>
  <c r="BA52" i="1"/>
  <c r="AZ52" i="1"/>
  <c r="AY52" i="1"/>
  <c r="AW52" i="1"/>
  <c r="AV52" i="1"/>
  <c r="AU52" i="1"/>
  <c r="AT52" i="1"/>
  <c r="AS52" i="1"/>
  <c r="AR52" i="1"/>
  <c r="AQ52" i="1"/>
  <c r="AO52" i="1"/>
  <c r="AN52" i="1"/>
  <c r="AM52" i="1"/>
  <c r="AL52" i="1"/>
  <c r="AK52" i="1"/>
  <c r="AJ52" i="1"/>
  <c r="AI52" i="1"/>
  <c r="AH52" i="1"/>
  <c r="AG52" i="1"/>
  <c r="AE52" i="1"/>
  <c r="AD52" i="1"/>
  <c r="AC52" i="1"/>
  <c r="AB52" i="1"/>
  <c r="AA52" i="1"/>
  <c r="Y52" i="1"/>
  <c r="X52" i="1"/>
  <c r="W52" i="1"/>
  <c r="V52" i="1"/>
  <c r="U52" i="1"/>
  <c r="T52" i="1"/>
  <c r="S52" i="1"/>
  <c r="R52" i="1"/>
  <c r="N52" i="1"/>
  <c r="O52" i="1"/>
  <c r="P52" i="1"/>
  <c r="M52" i="1"/>
  <c r="O24" i="7"/>
  <c r="N24" i="7"/>
  <c r="M24" i="7"/>
  <c r="L24" i="7"/>
  <c r="K24" i="7"/>
  <c r="J24" i="7"/>
  <c r="I24" i="7"/>
  <c r="H24" i="7"/>
  <c r="O23" i="7"/>
  <c r="N23" i="7"/>
  <c r="M23" i="7"/>
  <c r="L23" i="7"/>
  <c r="K23" i="7"/>
  <c r="J23" i="7"/>
  <c r="I23" i="7"/>
  <c r="H23" i="7"/>
  <c r="O22" i="7"/>
  <c r="N22" i="7"/>
  <c r="M22" i="7"/>
  <c r="L22" i="7"/>
  <c r="K22" i="7"/>
  <c r="J22" i="7"/>
  <c r="I22" i="7"/>
  <c r="H22" i="7"/>
  <c r="O21" i="7"/>
  <c r="N21" i="7"/>
  <c r="M21" i="7"/>
  <c r="L21" i="7"/>
  <c r="K21" i="7"/>
  <c r="J21" i="7"/>
  <c r="I21" i="7"/>
  <c r="H21" i="7"/>
  <c r="O20" i="7"/>
  <c r="N20" i="7"/>
  <c r="M20" i="7"/>
  <c r="L20" i="7"/>
  <c r="K20" i="7"/>
  <c r="J20" i="7"/>
  <c r="I20" i="7"/>
  <c r="H20" i="7"/>
  <c r="O19" i="7"/>
  <c r="N19" i="7"/>
  <c r="M19" i="7"/>
  <c r="L19" i="7"/>
  <c r="K19" i="7"/>
  <c r="J19" i="7"/>
  <c r="I19" i="7"/>
  <c r="H19" i="7"/>
  <c r="O18" i="7"/>
  <c r="N18" i="7"/>
  <c r="M18" i="7"/>
  <c r="L18" i="7"/>
  <c r="K18" i="7"/>
  <c r="J18" i="7"/>
  <c r="I18" i="7"/>
  <c r="H18" i="7"/>
  <c r="O17" i="7"/>
  <c r="N17" i="7"/>
  <c r="M17" i="7"/>
  <c r="L17" i="7"/>
  <c r="K17" i="7"/>
  <c r="J17" i="7"/>
  <c r="I17" i="7"/>
  <c r="H17" i="7"/>
  <c r="O16" i="7"/>
  <c r="N16" i="7"/>
  <c r="M16" i="7"/>
  <c r="L16" i="7"/>
  <c r="K16" i="7"/>
  <c r="J16" i="7"/>
  <c r="I16" i="7"/>
  <c r="H16" i="7"/>
  <c r="O15" i="7"/>
  <c r="N15" i="7"/>
  <c r="M15" i="7"/>
  <c r="L15" i="7"/>
  <c r="K15" i="7"/>
  <c r="J15" i="7"/>
  <c r="I15" i="7"/>
  <c r="H15" i="7"/>
  <c r="O14" i="7"/>
  <c r="N14" i="7"/>
  <c r="M14" i="7"/>
  <c r="L14" i="7"/>
  <c r="K14" i="7"/>
  <c r="J14" i="7"/>
  <c r="I14" i="7"/>
  <c r="H14" i="7"/>
  <c r="O13" i="7"/>
  <c r="N13" i="7"/>
  <c r="M13" i="7"/>
  <c r="L13" i="7"/>
  <c r="K13" i="7"/>
  <c r="J13" i="7"/>
  <c r="I13" i="7"/>
  <c r="H13" i="7"/>
  <c r="O12" i="7"/>
  <c r="N12" i="7"/>
  <c r="M12" i="7"/>
  <c r="L12" i="7"/>
  <c r="K12" i="7"/>
  <c r="J12" i="7"/>
  <c r="I12" i="7"/>
  <c r="H12" i="7"/>
  <c r="O11" i="7"/>
  <c r="N11" i="7"/>
  <c r="M11" i="7"/>
  <c r="L11" i="7"/>
  <c r="K11" i="7"/>
  <c r="J11" i="7"/>
  <c r="I11" i="7"/>
  <c r="H11" i="7"/>
  <c r="O10" i="7"/>
  <c r="N10" i="7"/>
  <c r="M10" i="7"/>
  <c r="L10" i="7"/>
  <c r="K10" i="7"/>
  <c r="J10" i="7"/>
  <c r="I10" i="7"/>
  <c r="H10" i="7"/>
  <c r="O9" i="7"/>
  <c r="N9" i="7"/>
  <c r="M9" i="7"/>
  <c r="L9" i="7"/>
  <c r="K9" i="7"/>
  <c r="J9" i="7"/>
  <c r="I9" i="7"/>
  <c r="H9" i="7"/>
  <c r="O8" i="7"/>
  <c r="N8" i="7"/>
  <c r="M8" i="7"/>
  <c r="L8" i="7"/>
  <c r="K8" i="7"/>
  <c r="J8" i="7"/>
  <c r="I8" i="7"/>
  <c r="H8" i="7"/>
  <c r="O7" i="7"/>
  <c r="N7" i="7"/>
  <c r="M7" i="7"/>
  <c r="L7" i="7"/>
  <c r="K7" i="7"/>
  <c r="J7" i="7"/>
  <c r="I7" i="7"/>
  <c r="H7" i="7"/>
  <c r="O6" i="7"/>
  <c r="N6" i="7"/>
  <c r="M6" i="7"/>
  <c r="L6" i="7"/>
  <c r="K6" i="7"/>
  <c r="J6" i="7"/>
  <c r="I6" i="7"/>
  <c r="H6" i="7"/>
  <c r="F24" i="7"/>
  <c r="E24" i="7"/>
  <c r="D24" i="7"/>
  <c r="C24" i="7"/>
  <c r="F23" i="7"/>
  <c r="E23" i="7"/>
  <c r="D23" i="7"/>
  <c r="C23" i="7"/>
  <c r="F22" i="7"/>
  <c r="E22" i="7"/>
  <c r="D22" i="7"/>
  <c r="C22" i="7"/>
  <c r="F21" i="7"/>
  <c r="E21" i="7"/>
  <c r="D21" i="7"/>
  <c r="C21" i="7"/>
  <c r="F20" i="7"/>
  <c r="E20" i="7"/>
  <c r="D20" i="7"/>
  <c r="C20" i="7"/>
  <c r="F19" i="7"/>
  <c r="E19" i="7"/>
  <c r="D19" i="7"/>
  <c r="C19" i="7"/>
  <c r="F18" i="7"/>
  <c r="E18" i="7"/>
  <c r="D18" i="7"/>
  <c r="C18" i="7"/>
  <c r="F17" i="7"/>
  <c r="E17" i="7"/>
  <c r="D17" i="7"/>
  <c r="C17" i="7"/>
  <c r="F16" i="7"/>
  <c r="E16" i="7"/>
  <c r="D16" i="7"/>
  <c r="C16" i="7"/>
  <c r="F15" i="7"/>
  <c r="E15" i="7"/>
  <c r="D15" i="7"/>
  <c r="C15" i="7"/>
  <c r="F14" i="7"/>
  <c r="E14" i="7"/>
  <c r="D14" i="7"/>
  <c r="C14" i="7"/>
  <c r="F13" i="7"/>
  <c r="E13" i="7"/>
  <c r="D13" i="7"/>
  <c r="C13" i="7"/>
  <c r="F12" i="7"/>
  <c r="E12" i="7"/>
  <c r="D12" i="7"/>
  <c r="C12" i="7"/>
  <c r="F11" i="7"/>
  <c r="E11" i="7"/>
  <c r="D11" i="7"/>
  <c r="C11" i="7"/>
  <c r="F10" i="7"/>
  <c r="E10" i="7"/>
  <c r="D10" i="7"/>
  <c r="C10" i="7"/>
  <c r="F9" i="7"/>
  <c r="E9" i="7"/>
  <c r="D9" i="7"/>
  <c r="C9" i="7"/>
  <c r="F8" i="7"/>
  <c r="E8" i="7"/>
  <c r="D8" i="7"/>
  <c r="C8" i="7"/>
  <c r="F7" i="7"/>
  <c r="E7" i="7"/>
  <c r="D7" i="7"/>
  <c r="C7" i="7"/>
  <c r="F6" i="7"/>
  <c r="E6" i="7"/>
  <c r="D6" i="7"/>
  <c r="C6" i="7"/>
  <c r="K51" i="1" l="1"/>
  <c r="DY26" i="7" l="1"/>
  <c r="DX26" i="7"/>
  <c r="DW26" i="7"/>
  <c r="DV26" i="7"/>
  <c r="DT26" i="7"/>
  <c r="DS26" i="7"/>
  <c r="DR26" i="7"/>
  <c r="DQ26" i="7"/>
  <c r="DP26" i="7"/>
  <c r="DN26" i="7"/>
  <c r="DM26" i="7"/>
  <c r="DL26" i="7"/>
  <c r="DK26" i="7"/>
  <c r="DJ26" i="7"/>
  <c r="DH26" i="7"/>
  <c r="DG26" i="7"/>
  <c r="DE26" i="7"/>
  <c r="DD26" i="7"/>
  <c r="DC26" i="7"/>
  <c r="DY25" i="7"/>
  <c r="DX25" i="7"/>
  <c r="DW25" i="7"/>
  <c r="DV25" i="7"/>
  <c r="DT25" i="7"/>
  <c r="DS25" i="7"/>
  <c r="DR25" i="7"/>
  <c r="DQ25" i="7"/>
  <c r="DP25" i="7"/>
  <c r="DN25" i="7"/>
  <c r="DM25" i="7"/>
  <c r="DL25" i="7"/>
  <c r="DK25" i="7"/>
  <c r="DJ25" i="7"/>
  <c r="DH25" i="7"/>
  <c r="DG25" i="7"/>
  <c r="DE25" i="7"/>
  <c r="DD25" i="7"/>
  <c r="DC25" i="7"/>
  <c r="DB25" i="7"/>
  <c r="DB26" i="7"/>
  <c r="DW27" i="7"/>
  <c r="DV27" i="7"/>
  <c r="DQ27" i="7"/>
  <c r="DR27" i="7"/>
  <c r="DS27" i="7"/>
  <c r="DT27" i="7"/>
  <c r="DK27" i="7"/>
  <c r="DL27" i="7"/>
  <c r="DM27" i="7"/>
  <c r="DN27" i="7"/>
  <c r="DJ27" i="7"/>
  <c r="DX27" i="7" l="1"/>
  <c r="DY27" i="7"/>
  <c r="DP27" i="7"/>
  <c r="DG27" i="7"/>
  <c r="DH27" i="7" l="1"/>
  <c r="DM53" i="1"/>
  <c r="DN53" i="1"/>
  <c r="DO53" i="1"/>
  <c r="DL53" i="1"/>
  <c r="DE27" i="7"/>
  <c r="DD27" i="7"/>
  <c r="DC27" i="7"/>
  <c r="DB27" i="7"/>
  <c r="K51" i="12" l="1"/>
  <c r="L51" i="12" s="1"/>
  <c r="G51" i="12"/>
  <c r="M51" i="12" s="1"/>
  <c r="O51" i="12" s="1"/>
  <c r="L50" i="12"/>
  <c r="M50" i="12" s="1"/>
  <c r="O50" i="12" s="1"/>
  <c r="K50" i="12"/>
  <c r="G50" i="12"/>
  <c r="M49" i="12"/>
  <c r="O49" i="12" s="1"/>
  <c r="L49" i="12"/>
  <c r="K49" i="12"/>
  <c r="G49" i="12"/>
  <c r="K48" i="12"/>
  <c r="L48" i="12" s="1"/>
  <c r="G48" i="12"/>
  <c r="M48" i="12" s="1"/>
  <c r="O48" i="12" s="1"/>
  <c r="K47" i="12"/>
  <c r="L47" i="12" s="1"/>
  <c r="G47" i="12"/>
  <c r="L46" i="12"/>
  <c r="M46" i="12" s="1"/>
  <c r="O46" i="12" s="1"/>
  <c r="K46" i="12"/>
  <c r="G46" i="12"/>
  <c r="K45" i="12"/>
  <c r="L45" i="12" s="1"/>
  <c r="M45" i="12" s="1"/>
  <c r="O45" i="12" s="1"/>
  <c r="G45" i="12"/>
  <c r="K44" i="12"/>
  <c r="L44" i="12" s="1"/>
  <c r="G44" i="12"/>
  <c r="M44" i="12" s="1"/>
  <c r="O44" i="12" s="1"/>
  <c r="K43" i="12"/>
  <c r="L43" i="12" s="1"/>
  <c r="G43" i="12"/>
  <c r="M43" i="12" s="1"/>
  <c r="O43" i="12" s="1"/>
  <c r="L42" i="12"/>
  <c r="M42" i="12" s="1"/>
  <c r="O42" i="12" s="1"/>
  <c r="K42" i="12"/>
  <c r="G42" i="12"/>
  <c r="K41" i="12"/>
  <c r="L41" i="12" s="1"/>
  <c r="M41" i="12" s="1"/>
  <c r="O41" i="12" s="1"/>
  <c r="G41" i="12"/>
  <c r="K40" i="12"/>
  <c r="L40" i="12" s="1"/>
  <c r="G40" i="12"/>
  <c r="K39" i="12"/>
  <c r="L39" i="12" s="1"/>
  <c r="G39" i="12"/>
  <c r="M39" i="12" s="1"/>
  <c r="O39" i="12" s="1"/>
  <c r="L38" i="12"/>
  <c r="M38" i="12" s="1"/>
  <c r="O38" i="12" s="1"/>
  <c r="K38" i="12"/>
  <c r="G38" i="12"/>
  <c r="K37" i="12"/>
  <c r="L37" i="12" s="1"/>
  <c r="M37" i="12" s="1"/>
  <c r="O37" i="12" s="1"/>
  <c r="G37" i="12"/>
  <c r="K36" i="12"/>
  <c r="L36" i="12" s="1"/>
  <c r="G36" i="12"/>
  <c r="M36" i="12" s="1"/>
  <c r="O36" i="12" s="1"/>
  <c r="K35" i="12"/>
  <c r="L35" i="12" s="1"/>
  <c r="G35" i="12"/>
  <c r="M35" i="12" s="1"/>
  <c r="O35" i="12" s="1"/>
  <c r="L34" i="12"/>
  <c r="M34" i="12" s="1"/>
  <c r="O34" i="12" s="1"/>
  <c r="K34" i="12"/>
  <c r="G34" i="12"/>
  <c r="K33" i="12"/>
  <c r="L33" i="12" s="1"/>
  <c r="M33" i="12" s="1"/>
  <c r="O33" i="12" s="1"/>
  <c r="G33" i="12"/>
  <c r="K32" i="12"/>
  <c r="L32" i="12" s="1"/>
  <c r="G32" i="12"/>
  <c r="M32" i="12" s="1"/>
  <c r="O32" i="12" s="1"/>
  <c r="K31" i="12"/>
  <c r="L31" i="12" s="1"/>
  <c r="G31" i="12"/>
  <c r="L30" i="12"/>
  <c r="M30" i="12" s="1"/>
  <c r="O30" i="12" s="1"/>
  <c r="K30" i="12"/>
  <c r="G30" i="12"/>
  <c r="K29" i="12"/>
  <c r="L29" i="12" s="1"/>
  <c r="M29" i="12" s="1"/>
  <c r="O29" i="12" s="1"/>
  <c r="G29" i="12"/>
  <c r="K28" i="12"/>
  <c r="L28" i="12" s="1"/>
  <c r="G28" i="12"/>
  <c r="M28" i="12" s="1"/>
  <c r="O28" i="12" s="1"/>
  <c r="K27" i="12"/>
  <c r="L27" i="12" s="1"/>
  <c r="G27" i="12"/>
  <c r="M27" i="12" s="1"/>
  <c r="O27" i="12" s="1"/>
  <c r="L26" i="12"/>
  <c r="M26" i="12" s="1"/>
  <c r="O26" i="12" s="1"/>
  <c r="K26" i="12"/>
  <c r="G26" i="12"/>
  <c r="M25" i="12"/>
  <c r="O25" i="12" s="1"/>
  <c r="L25" i="12"/>
  <c r="K25" i="12"/>
  <c r="G25" i="12"/>
  <c r="K24" i="12"/>
  <c r="L24" i="12" s="1"/>
  <c r="G24" i="12"/>
  <c r="M24" i="12" s="1"/>
  <c r="O24" i="12" s="1"/>
  <c r="K23" i="12"/>
  <c r="L23" i="12" s="1"/>
  <c r="G23" i="12"/>
  <c r="L22" i="12"/>
  <c r="M22" i="12" s="1"/>
  <c r="O22" i="12" s="1"/>
  <c r="K22" i="12"/>
  <c r="G22" i="12"/>
  <c r="K21" i="12"/>
  <c r="L21" i="12" s="1"/>
  <c r="M21" i="12" s="1"/>
  <c r="O21" i="12" s="1"/>
  <c r="G21" i="12"/>
  <c r="K20" i="12"/>
  <c r="L20" i="12" s="1"/>
  <c r="G20" i="12"/>
  <c r="M20" i="12" s="1"/>
  <c r="O20" i="12" s="1"/>
  <c r="K19" i="12"/>
  <c r="L19" i="12" s="1"/>
  <c r="G19" i="12"/>
  <c r="M19" i="12" s="1"/>
  <c r="O19" i="12" s="1"/>
  <c r="L18" i="12"/>
  <c r="M18" i="12" s="1"/>
  <c r="O18" i="12" s="1"/>
  <c r="K18" i="12"/>
  <c r="G18" i="12"/>
  <c r="K17" i="12"/>
  <c r="L17" i="12" s="1"/>
  <c r="M17" i="12" s="1"/>
  <c r="O17" i="12" s="1"/>
  <c r="G17" i="12"/>
  <c r="K16" i="12"/>
  <c r="L16" i="12" s="1"/>
  <c r="G16" i="12"/>
  <c r="K15" i="12"/>
  <c r="L15" i="12" s="1"/>
  <c r="G15" i="12"/>
  <c r="M15" i="12" s="1"/>
  <c r="O15" i="12" s="1"/>
  <c r="L14" i="12"/>
  <c r="M14" i="12" s="1"/>
  <c r="O14" i="12" s="1"/>
  <c r="K14" i="12"/>
  <c r="G14" i="12"/>
  <c r="N13" i="12"/>
  <c r="K13" i="12"/>
  <c r="L13" i="12" s="1"/>
  <c r="G13" i="12"/>
  <c r="K12" i="12"/>
  <c r="L12" i="12" s="1"/>
  <c r="G12" i="12"/>
  <c r="M12" i="12" s="1"/>
  <c r="O12" i="12" s="1"/>
  <c r="L11" i="12"/>
  <c r="M11" i="12" s="1"/>
  <c r="O11" i="12" s="1"/>
  <c r="K11" i="12"/>
  <c r="G11" i="12"/>
  <c r="K10" i="12"/>
  <c r="L10" i="12" s="1"/>
  <c r="M10" i="12" s="1"/>
  <c r="O10" i="12" s="1"/>
  <c r="G10" i="12"/>
  <c r="K9" i="12"/>
  <c r="L9" i="12" s="1"/>
  <c r="G9" i="12"/>
  <c r="M9" i="12" s="1"/>
  <c r="O9" i="12" s="1"/>
  <c r="K8" i="12"/>
  <c r="L8" i="12" s="1"/>
  <c r="G8" i="12"/>
  <c r="M8" i="12" s="1"/>
  <c r="O8" i="12" s="1"/>
  <c r="L7" i="12"/>
  <c r="M7" i="12" s="1"/>
  <c r="O7" i="12" s="1"/>
  <c r="K7" i="12"/>
  <c r="G7" i="12"/>
  <c r="K6" i="12"/>
  <c r="L6" i="12" s="1"/>
  <c r="M6" i="12" s="1"/>
  <c r="O6" i="12" s="1"/>
  <c r="G6" i="12"/>
  <c r="K5" i="12"/>
  <c r="L5" i="12" s="1"/>
  <c r="G5" i="12"/>
  <c r="M5" i="12" s="1"/>
  <c r="O5" i="12" s="1"/>
  <c r="K4" i="12"/>
  <c r="L4" i="12" s="1"/>
  <c r="G4" i="12"/>
  <c r="L3" i="12"/>
  <c r="M3" i="12" s="1"/>
  <c r="O3" i="12" s="1"/>
  <c r="K3" i="12"/>
  <c r="G3" i="12"/>
  <c r="M4" i="12" l="1"/>
  <c r="O4" i="12" s="1"/>
  <c r="M13" i="12"/>
  <c r="O13" i="12" s="1"/>
  <c r="M16" i="12"/>
  <c r="O16" i="12" s="1"/>
  <c r="M23" i="12"/>
  <c r="O23" i="12" s="1"/>
  <c r="M31" i="12"/>
  <c r="O31" i="12" s="1"/>
  <c r="M40" i="12"/>
  <c r="O40" i="12" s="1"/>
  <c r="M47" i="12"/>
  <c r="O47" i="12" s="1"/>
  <c r="BW26" i="7" l="1"/>
  <c r="BX26" i="7"/>
  <c r="BZ26" i="7"/>
  <c r="CA26" i="7"/>
  <c r="CC26" i="7"/>
  <c r="CD26" i="7"/>
  <c r="CF26" i="7"/>
  <c r="CG26" i="7"/>
  <c r="CH26" i="7"/>
  <c r="CI26" i="7"/>
  <c r="CJ26" i="7"/>
  <c r="CK26" i="7"/>
  <c r="CL26" i="7"/>
  <c r="CM26" i="7"/>
  <c r="CN26" i="7"/>
  <c r="CO26" i="7"/>
  <c r="CP26" i="7"/>
  <c r="CQ26" i="7"/>
  <c r="CR26" i="7"/>
  <c r="CT26" i="7"/>
  <c r="CU26" i="7"/>
  <c r="CV26" i="7"/>
  <c r="CW26" i="7"/>
  <c r="CX26" i="7"/>
  <c r="CY26" i="7"/>
  <c r="CZ26" i="7"/>
  <c r="AX26" i="7"/>
  <c r="AY26" i="7"/>
  <c r="AZ26" i="7"/>
  <c r="BA26" i="7"/>
  <c r="BB26" i="7"/>
  <c r="BC26" i="7"/>
  <c r="BE26" i="7"/>
  <c r="BF26" i="7"/>
  <c r="BG26" i="7"/>
  <c r="BH26" i="7"/>
  <c r="BI26" i="7"/>
  <c r="BJ26" i="7"/>
  <c r="BK26" i="7"/>
  <c r="BM26" i="7"/>
  <c r="BN26" i="7"/>
  <c r="BO26" i="7"/>
  <c r="BP26" i="7"/>
  <c r="BR26" i="7"/>
  <c r="BS26" i="7"/>
  <c r="BT26" i="7"/>
  <c r="BU26" i="7"/>
  <c r="W26" i="7"/>
  <c r="X26" i="7"/>
  <c r="Y26" i="7"/>
  <c r="Z26" i="7"/>
  <c r="AA26" i="7"/>
  <c r="AB26" i="7"/>
  <c r="AC26" i="7"/>
  <c r="AD26" i="7"/>
  <c r="AE26" i="7"/>
  <c r="AG26" i="7"/>
  <c r="AH26" i="7"/>
  <c r="AI26" i="7"/>
  <c r="AJ26" i="7"/>
  <c r="AK26" i="7"/>
  <c r="AL26" i="7"/>
  <c r="AM26" i="7"/>
  <c r="AO26" i="7"/>
  <c r="AP26" i="7"/>
  <c r="AQ26" i="7"/>
  <c r="AR26" i="7"/>
  <c r="AS26" i="7"/>
  <c r="AT26" i="7"/>
  <c r="AU26" i="7"/>
  <c r="AV26" i="7"/>
  <c r="C26" i="7"/>
  <c r="D26" i="7"/>
  <c r="E26" i="7"/>
  <c r="F26" i="7"/>
  <c r="H26" i="7"/>
  <c r="I26" i="7"/>
  <c r="J26" i="7"/>
  <c r="K26" i="7"/>
  <c r="L26" i="7"/>
  <c r="M26" i="7"/>
  <c r="N26" i="7"/>
  <c r="O26" i="7"/>
  <c r="Q26" i="7"/>
  <c r="R26" i="7"/>
  <c r="S26" i="7"/>
  <c r="T26" i="7"/>
  <c r="U26" i="7"/>
  <c r="O25" i="7"/>
  <c r="N25" i="7"/>
  <c r="M25" i="7"/>
  <c r="L25" i="7"/>
  <c r="K25" i="7"/>
  <c r="J25" i="7"/>
  <c r="I25" i="7"/>
  <c r="H25" i="7"/>
  <c r="F25" i="7"/>
  <c r="E25" i="7"/>
  <c r="D25" i="7"/>
  <c r="C25" i="7"/>
  <c r="O52" i="10" l="1"/>
  <c r="P52" i="10" s="1"/>
  <c r="I52" i="10"/>
  <c r="J52" i="10" s="1"/>
  <c r="P51" i="10"/>
  <c r="O51" i="10"/>
  <c r="I51" i="10"/>
  <c r="J51" i="10" s="1"/>
  <c r="F51" i="10"/>
  <c r="E51" i="10"/>
  <c r="D51" i="10" s="1"/>
  <c r="O50" i="10"/>
  <c r="P50" i="10" s="1"/>
  <c r="I50" i="10"/>
  <c r="J50" i="10" s="1"/>
  <c r="K50" i="10" s="1"/>
  <c r="F50" i="10"/>
  <c r="E50" i="10"/>
  <c r="D50" i="10" s="1"/>
  <c r="P49" i="10"/>
  <c r="O49" i="10"/>
  <c r="I49" i="10"/>
  <c r="J49" i="10" s="1"/>
  <c r="F49" i="10"/>
  <c r="E49" i="10"/>
  <c r="D49" i="10" s="1"/>
  <c r="Q49" i="10" s="1"/>
  <c r="O48" i="10"/>
  <c r="P48" i="10" s="1"/>
  <c r="I48" i="10"/>
  <c r="J48" i="10" s="1"/>
  <c r="K48" i="10" s="1"/>
  <c r="F48" i="10"/>
  <c r="E48" i="10"/>
  <c r="D48" i="10" s="1"/>
  <c r="O47" i="10"/>
  <c r="P47" i="10" s="1"/>
  <c r="I47" i="10"/>
  <c r="J47" i="10" s="1"/>
  <c r="K47" i="10" s="1"/>
  <c r="F47" i="10"/>
  <c r="E47" i="10"/>
  <c r="D47" i="10" s="1"/>
  <c r="O46" i="10"/>
  <c r="P46" i="10" s="1"/>
  <c r="I46" i="10"/>
  <c r="J46" i="10" s="1"/>
  <c r="F46" i="10"/>
  <c r="E46" i="10"/>
  <c r="D46" i="10" s="1"/>
  <c r="P45" i="10"/>
  <c r="O45" i="10"/>
  <c r="I45" i="10"/>
  <c r="J45" i="10" s="1"/>
  <c r="F45" i="10"/>
  <c r="E45" i="10"/>
  <c r="D45" i="10" s="1"/>
  <c r="O44" i="10"/>
  <c r="P44" i="10" s="1"/>
  <c r="I44" i="10"/>
  <c r="J44" i="10" s="1"/>
  <c r="K44" i="10" s="1"/>
  <c r="F44" i="10"/>
  <c r="E44" i="10"/>
  <c r="D44" i="10" s="1"/>
  <c r="O43" i="10"/>
  <c r="P43" i="10" s="1"/>
  <c r="I43" i="10"/>
  <c r="J43" i="10" s="1"/>
  <c r="K43" i="10" s="1"/>
  <c r="F43" i="10"/>
  <c r="E43" i="10"/>
  <c r="D43" i="10" s="1"/>
  <c r="O42" i="10"/>
  <c r="P42" i="10" s="1"/>
  <c r="I42" i="10"/>
  <c r="J42" i="10" s="1"/>
  <c r="F42" i="10"/>
  <c r="E42" i="10"/>
  <c r="D42" i="10" s="1"/>
  <c r="P41" i="10"/>
  <c r="O41" i="10"/>
  <c r="I41" i="10"/>
  <c r="J41" i="10" s="1"/>
  <c r="O40" i="10"/>
  <c r="P40" i="10" s="1"/>
  <c r="I40" i="10"/>
  <c r="J40" i="10" s="1"/>
  <c r="F40" i="10"/>
  <c r="E40" i="10"/>
  <c r="D40" i="10" s="1"/>
  <c r="P39" i="10"/>
  <c r="Q39" i="10" s="1"/>
  <c r="O39" i="10"/>
  <c r="I39" i="10"/>
  <c r="J39" i="10" s="1"/>
  <c r="K39" i="10" s="1"/>
  <c r="F39" i="10"/>
  <c r="E39" i="10"/>
  <c r="D39" i="10" s="1"/>
  <c r="O38" i="10"/>
  <c r="P38" i="10" s="1"/>
  <c r="I38" i="10"/>
  <c r="J38" i="10" s="1"/>
  <c r="K38" i="10" s="1"/>
  <c r="F38" i="10"/>
  <c r="E38" i="10"/>
  <c r="D38" i="10" s="1"/>
  <c r="O37" i="10"/>
  <c r="P37" i="10" s="1"/>
  <c r="Q37" i="10" s="1"/>
  <c r="I37" i="10"/>
  <c r="J37" i="10" s="1"/>
  <c r="K37" i="10" s="1"/>
  <c r="F37" i="10"/>
  <c r="E37" i="10"/>
  <c r="D37" i="10" s="1"/>
  <c r="O36" i="10"/>
  <c r="P36" i="10" s="1"/>
  <c r="I36" i="10"/>
  <c r="J36" i="10" s="1"/>
  <c r="K36" i="10" s="1"/>
  <c r="F36" i="10"/>
  <c r="E36" i="10"/>
  <c r="D36" i="10" s="1"/>
  <c r="O35" i="10"/>
  <c r="P35" i="10" s="1"/>
  <c r="Q35" i="10" s="1"/>
  <c r="I35" i="10"/>
  <c r="J35" i="10" s="1"/>
  <c r="F35" i="10"/>
  <c r="E35" i="10"/>
  <c r="D35" i="10" s="1"/>
  <c r="O34" i="10"/>
  <c r="P34" i="10" s="1"/>
  <c r="I34" i="10"/>
  <c r="J34" i="10" s="1"/>
  <c r="F34" i="10"/>
  <c r="E34" i="10"/>
  <c r="D34" i="10" s="1"/>
  <c r="P33" i="10"/>
  <c r="O33" i="10"/>
  <c r="I33" i="10"/>
  <c r="J33" i="10" s="1"/>
  <c r="F33" i="10"/>
  <c r="E33" i="10"/>
  <c r="D33" i="10" s="1"/>
  <c r="K33" i="10" s="1"/>
  <c r="O32" i="10"/>
  <c r="P32" i="10" s="1"/>
  <c r="I32" i="10"/>
  <c r="J32" i="10" s="1"/>
  <c r="K32" i="10" s="1"/>
  <c r="F32" i="10"/>
  <c r="E32" i="10"/>
  <c r="D32" i="10" s="1"/>
  <c r="O31" i="10"/>
  <c r="P31" i="10" s="1"/>
  <c r="Q31" i="10" s="1"/>
  <c r="I31" i="10"/>
  <c r="J31" i="10" s="1"/>
  <c r="F31" i="10"/>
  <c r="E31" i="10"/>
  <c r="D31" i="10" s="1"/>
  <c r="P30" i="10"/>
  <c r="O30" i="10"/>
  <c r="I30" i="10"/>
  <c r="J30" i="10" s="1"/>
  <c r="F30" i="10"/>
  <c r="E30" i="10"/>
  <c r="D30" i="10" s="1"/>
  <c r="P29" i="10"/>
  <c r="O29" i="10"/>
  <c r="I29" i="10"/>
  <c r="J29" i="10" s="1"/>
  <c r="F29" i="10"/>
  <c r="E29" i="10"/>
  <c r="D29" i="10" s="1"/>
  <c r="K29" i="10" s="1"/>
  <c r="O28" i="10"/>
  <c r="P28" i="10" s="1"/>
  <c r="I28" i="10"/>
  <c r="J28" i="10" s="1"/>
  <c r="K28" i="10" s="1"/>
  <c r="F28" i="10"/>
  <c r="E28" i="10"/>
  <c r="D28" i="10" s="1"/>
  <c r="O27" i="10"/>
  <c r="P27" i="10" s="1"/>
  <c r="I27" i="10"/>
  <c r="J27" i="10" s="1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A8" i="10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O7" i="10"/>
  <c r="P7" i="10" s="1"/>
  <c r="I7" i="10"/>
  <c r="J7" i="10" s="1"/>
  <c r="O6" i="10"/>
  <c r="P6" i="10" s="1"/>
  <c r="I6" i="10"/>
  <c r="J6" i="10" s="1"/>
  <c r="P5" i="10"/>
  <c r="O5" i="10"/>
  <c r="I5" i="10"/>
  <c r="J5" i="10" s="1"/>
  <c r="O4" i="10"/>
  <c r="P4" i="10" s="1"/>
  <c r="J4" i="10"/>
  <c r="I4" i="10"/>
  <c r="O3" i="10"/>
  <c r="P3" i="10" s="1"/>
  <c r="I3" i="10"/>
  <c r="J3" i="10" s="1"/>
  <c r="X2" i="10"/>
  <c r="Y2" i="10" s="1"/>
  <c r="Z2" i="10" s="1"/>
  <c r="R496" i="9"/>
  <c r="S496" i="9" s="1"/>
  <c r="H496" i="9"/>
  <c r="R495" i="9"/>
  <c r="S495" i="9" s="1"/>
  <c r="H495" i="9"/>
  <c r="R494" i="9"/>
  <c r="S494" i="9" s="1"/>
  <c r="H494" i="9"/>
  <c r="S493" i="9"/>
  <c r="R493" i="9"/>
  <c r="H493" i="9"/>
  <c r="R492" i="9"/>
  <c r="S492" i="9" s="1"/>
  <c r="H492" i="9"/>
  <c r="R491" i="9"/>
  <c r="S491" i="9" s="1"/>
  <c r="H491" i="9"/>
  <c r="R490" i="9"/>
  <c r="S490" i="9" s="1"/>
  <c r="H490" i="9"/>
  <c r="R489" i="9"/>
  <c r="S489" i="9" s="1"/>
  <c r="H489" i="9"/>
  <c r="R488" i="9"/>
  <c r="S488" i="9" s="1"/>
  <c r="H488" i="9"/>
  <c r="R487" i="9"/>
  <c r="S487" i="9" s="1"/>
  <c r="H487" i="9"/>
  <c r="R486" i="9"/>
  <c r="S486" i="9" s="1"/>
  <c r="H486" i="9"/>
  <c r="S485" i="9"/>
  <c r="R485" i="9"/>
  <c r="H485" i="9"/>
  <c r="R484" i="9"/>
  <c r="S484" i="9" s="1"/>
  <c r="H484" i="9"/>
  <c r="R483" i="9"/>
  <c r="S483" i="9" s="1"/>
  <c r="H483" i="9"/>
  <c r="R482" i="9"/>
  <c r="S482" i="9" s="1"/>
  <c r="H482" i="9"/>
  <c r="R481" i="9"/>
  <c r="S481" i="9" s="1"/>
  <c r="H481" i="9"/>
  <c r="R480" i="9"/>
  <c r="S480" i="9" s="1"/>
  <c r="H480" i="9"/>
  <c r="R479" i="9"/>
  <c r="S479" i="9" s="1"/>
  <c r="H479" i="9"/>
  <c r="R478" i="9"/>
  <c r="S478" i="9" s="1"/>
  <c r="H478" i="9"/>
  <c r="S477" i="9"/>
  <c r="R477" i="9"/>
  <c r="H477" i="9"/>
  <c r="R476" i="9"/>
  <c r="S476" i="9" s="1"/>
  <c r="H476" i="9"/>
  <c r="R475" i="9"/>
  <c r="S475" i="9" s="1"/>
  <c r="H475" i="9"/>
  <c r="R474" i="9"/>
  <c r="S474" i="9" s="1"/>
  <c r="H474" i="9"/>
  <c r="R473" i="9"/>
  <c r="S473" i="9" s="1"/>
  <c r="H473" i="9"/>
  <c r="R472" i="9"/>
  <c r="S472" i="9" s="1"/>
  <c r="H472" i="9"/>
  <c r="R471" i="9"/>
  <c r="S471" i="9" s="1"/>
  <c r="H471" i="9"/>
  <c r="R470" i="9"/>
  <c r="S470" i="9" s="1"/>
  <c r="H470" i="9"/>
  <c r="S469" i="9"/>
  <c r="R469" i="9"/>
  <c r="H469" i="9"/>
  <c r="R468" i="9"/>
  <c r="S468" i="9" s="1"/>
  <c r="H468" i="9"/>
  <c r="R467" i="9"/>
  <c r="S467" i="9" s="1"/>
  <c r="H467" i="9"/>
  <c r="R466" i="9"/>
  <c r="S466" i="9" s="1"/>
  <c r="H466" i="9"/>
  <c r="R465" i="9"/>
  <c r="S465" i="9" s="1"/>
  <c r="H465" i="9"/>
  <c r="R464" i="9"/>
  <c r="S464" i="9" s="1"/>
  <c r="H464" i="9"/>
  <c r="R463" i="9"/>
  <c r="S463" i="9" s="1"/>
  <c r="H463" i="9"/>
  <c r="R462" i="9"/>
  <c r="S462" i="9" s="1"/>
  <c r="H462" i="9"/>
  <c r="S461" i="9"/>
  <c r="R461" i="9"/>
  <c r="H461" i="9"/>
  <c r="R460" i="9"/>
  <c r="S460" i="9" s="1"/>
  <c r="H460" i="9"/>
  <c r="R459" i="9"/>
  <c r="S459" i="9" s="1"/>
  <c r="H459" i="9"/>
  <c r="R458" i="9"/>
  <c r="S458" i="9" s="1"/>
  <c r="H458" i="9"/>
  <c r="R457" i="9"/>
  <c r="S457" i="9" s="1"/>
  <c r="H457" i="9"/>
  <c r="R456" i="9"/>
  <c r="S456" i="9" s="1"/>
  <c r="H456" i="9"/>
  <c r="R455" i="9"/>
  <c r="S455" i="9" s="1"/>
  <c r="H455" i="9"/>
  <c r="R454" i="9"/>
  <c r="S454" i="9" s="1"/>
  <c r="H454" i="9"/>
  <c r="S453" i="9"/>
  <c r="R453" i="9"/>
  <c r="H453" i="9"/>
  <c r="R452" i="9"/>
  <c r="S452" i="9" s="1"/>
  <c r="H452" i="9"/>
  <c r="R451" i="9"/>
  <c r="S451" i="9" s="1"/>
  <c r="H451" i="9"/>
  <c r="R450" i="9"/>
  <c r="S450" i="9" s="1"/>
  <c r="H450" i="9"/>
  <c r="R449" i="9"/>
  <c r="S449" i="9" s="1"/>
  <c r="H449" i="9"/>
  <c r="R448" i="9"/>
  <c r="S448" i="9" s="1"/>
  <c r="H448" i="9"/>
  <c r="R447" i="9"/>
  <c r="S447" i="9" s="1"/>
  <c r="H447" i="9"/>
  <c r="R446" i="9"/>
  <c r="S446" i="9" s="1"/>
  <c r="H446" i="9"/>
  <c r="S445" i="9"/>
  <c r="R445" i="9"/>
  <c r="H445" i="9"/>
  <c r="R444" i="9"/>
  <c r="S444" i="9" s="1"/>
  <c r="H444" i="9"/>
  <c r="R443" i="9"/>
  <c r="S443" i="9" s="1"/>
  <c r="H443" i="9"/>
  <c r="R442" i="9"/>
  <c r="S442" i="9" s="1"/>
  <c r="H442" i="9"/>
  <c r="R441" i="9"/>
  <c r="S441" i="9" s="1"/>
  <c r="H441" i="9"/>
  <c r="R440" i="9"/>
  <c r="S440" i="9" s="1"/>
  <c r="H440" i="9"/>
  <c r="R439" i="9"/>
  <c r="S439" i="9" s="1"/>
  <c r="H439" i="9"/>
  <c r="R438" i="9"/>
  <c r="S438" i="9" s="1"/>
  <c r="H438" i="9"/>
  <c r="S437" i="9"/>
  <c r="R437" i="9"/>
  <c r="H437" i="9"/>
  <c r="R436" i="9"/>
  <c r="S436" i="9" s="1"/>
  <c r="H436" i="9"/>
  <c r="R435" i="9"/>
  <c r="S435" i="9" s="1"/>
  <c r="H435" i="9"/>
  <c r="R434" i="9"/>
  <c r="S434" i="9" s="1"/>
  <c r="H434" i="9"/>
  <c r="R433" i="9"/>
  <c r="S433" i="9" s="1"/>
  <c r="H433" i="9"/>
  <c r="R432" i="9"/>
  <c r="S432" i="9" s="1"/>
  <c r="H432" i="9"/>
  <c r="R431" i="9"/>
  <c r="S431" i="9" s="1"/>
  <c r="H431" i="9"/>
  <c r="R430" i="9"/>
  <c r="S430" i="9" s="1"/>
  <c r="H430" i="9"/>
  <c r="S429" i="9"/>
  <c r="R429" i="9"/>
  <c r="H429" i="9"/>
  <c r="R428" i="9"/>
  <c r="S428" i="9" s="1"/>
  <c r="H428" i="9"/>
  <c r="R427" i="9"/>
  <c r="H427" i="9"/>
  <c r="R426" i="9"/>
  <c r="S426" i="9" s="1"/>
  <c r="H426" i="9"/>
  <c r="R425" i="9"/>
  <c r="S425" i="9" s="1"/>
  <c r="H425" i="9"/>
  <c r="R424" i="9"/>
  <c r="S424" i="9" s="1"/>
  <c r="H424" i="9"/>
  <c r="R423" i="9"/>
  <c r="S423" i="9" s="1"/>
  <c r="H423" i="9"/>
  <c r="R422" i="9"/>
  <c r="S422" i="9" s="1"/>
  <c r="H422" i="9"/>
  <c r="S421" i="9"/>
  <c r="R421" i="9"/>
  <c r="H421" i="9"/>
  <c r="R420" i="9"/>
  <c r="S420" i="9" s="1"/>
  <c r="H420" i="9"/>
  <c r="R419" i="9"/>
  <c r="S419" i="9" s="1"/>
  <c r="H419" i="9"/>
  <c r="R418" i="9"/>
  <c r="S418" i="9" s="1"/>
  <c r="H418" i="9"/>
  <c r="R417" i="9"/>
  <c r="S417" i="9" s="1"/>
  <c r="H417" i="9"/>
  <c r="R416" i="9"/>
  <c r="S416" i="9" s="1"/>
  <c r="H416" i="9"/>
  <c r="R415" i="9"/>
  <c r="S415" i="9" s="1"/>
  <c r="H415" i="9"/>
  <c r="R414" i="9"/>
  <c r="S414" i="9" s="1"/>
  <c r="H414" i="9"/>
  <c r="S413" i="9"/>
  <c r="R413" i="9"/>
  <c r="H413" i="9"/>
  <c r="R412" i="9"/>
  <c r="S412" i="9" s="1"/>
  <c r="H412" i="9"/>
  <c r="R411" i="9"/>
  <c r="S411" i="9" s="1"/>
  <c r="H411" i="9"/>
  <c r="R410" i="9"/>
  <c r="S410" i="9" s="1"/>
  <c r="H410" i="9"/>
  <c r="R409" i="9"/>
  <c r="S409" i="9" s="1"/>
  <c r="H409" i="9"/>
  <c r="R408" i="9"/>
  <c r="S408" i="9" s="1"/>
  <c r="H408" i="9"/>
  <c r="R407" i="9"/>
  <c r="S407" i="9" s="1"/>
  <c r="H407" i="9"/>
  <c r="R406" i="9"/>
  <c r="S406" i="9" s="1"/>
  <c r="H406" i="9"/>
  <c r="S405" i="9"/>
  <c r="R405" i="9"/>
  <c r="H405" i="9"/>
  <c r="R404" i="9"/>
  <c r="S404" i="9" s="1"/>
  <c r="H404" i="9"/>
  <c r="R403" i="9"/>
  <c r="S403" i="9" s="1"/>
  <c r="H403" i="9"/>
  <c r="R402" i="9"/>
  <c r="S402" i="9" s="1"/>
  <c r="H402" i="9"/>
  <c r="R401" i="9"/>
  <c r="S401" i="9" s="1"/>
  <c r="H401" i="9"/>
  <c r="R400" i="9"/>
  <c r="S400" i="9" s="1"/>
  <c r="H400" i="9"/>
  <c r="R399" i="9"/>
  <c r="S399" i="9" s="1"/>
  <c r="H399" i="9"/>
  <c r="R398" i="9"/>
  <c r="S398" i="9" s="1"/>
  <c r="H398" i="9"/>
  <c r="S397" i="9"/>
  <c r="R397" i="9"/>
  <c r="H397" i="9"/>
  <c r="R396" i="9"/>
  <c r="S396" i="9" s="1"/>
  <c r="H396" i="9"/>
  <c r="R395" i="9"/>
  <c r="S395" i="9" s="1"/>
  <c r="H395" i="9"/>
  <c r="R394" i="9"/>
  <c r="S394" i="9" s="1"/>
  <c r="H394" i="9"/>
  <c r="R393" i="9"/>
  <c r="S393" i="9" s="1"/>
  <c r="H393" i="9"/>
  <c r="R392" i="9"/>
  <c r="S392" i="9" s="1"/>
  <c r="H392" i="9"/>
  <c r="R391" i="9"/>
  <c r="S391" i="9" s="1"/>
  <c r="H391" i="9"/>
  <c r="R390" i="9"/>
  <c r="S390" i="9" s="1"/>
  <c r="H390" i="9"/>
  <c r="S389" i="9"/>
  <c r="R389" i="9"/>
  <c r="H389" i="9"/>
  <c r="R388" i="9"/>
  <c r="S388" i="9" s="1"/>
  <c r="H388" i="9"/>
  <c r="R387" i="9"/>
  <c r="H387" i="9"/>
  <c r="R376" i="9"/>
  <c r="S376" i="9" s="1"/>
  <c r="H376" i="9"/>
  <c r="R375" i="9"/>
  <c r="S375" i="9" s="1"/>
  <c r="H375" i="9"/>
  <c r="R374" i="9"/>
  <c r="S374" i="9" s="1"/>
  <c r="H374" i="9"/>
  <c r="R373" i="9"/>
  <c r="S373" i="9" s="1"/>
  <c r="H373" i="9"/>
  <c r="R372" i="9"/>
  <c r="S372" i="9" s="1"/>
  <c r="H372" i="9"/>
  <c r="R371" i="9"/>
  <c r="S371" i="9" s="1"/>
  <c r="H371" i="9"/>
  <c r="R370" i="9"/>
  <c r="S370" i="9" s="1"/>
  <c r="H370" i="9"/>
  <c r="R369" i="9"/>
  <c r="S369" i="9" s="1"/>
  <c r="H369" i="9"/>
  <c r="R368" i="9"/>
  <c r="S368" i="9" s="1"/>
  <c r="H368" i="9"/>
  <c r="R367" i="9"/>
  <c r="S367" i="9" s="1"/>
  <c r="H367" i="9"/>
  <c r="R366" i="9"/>
  <c r="S366" i="9" s="1"/>
  <c r="H366" i="9"/>
  <c r="S365" i="9"/>
  <c r="R365" i="9"/>
  <c r="H365" i="9"/>
  <c r="R364" i="9"/>
  <c r="S364" i="9" s="1"/>
  <c r="H364" i="9"/>
  <c r="R363" i="9"/>
  <c r="S363" i="9" s="1"/>
  <c r="H363" i="9"/>
  <c r="R362" i="9"/>
  <c r="S362" i="9" s="1"/>
  <c r="H362" i="9"/>
  <c r="R361" i="9"/>
  <c r="S361" i="9" s="1"/>
  <c r="H361" i="9"/>
  <c r="R360" i="9"/>
  <c r="S360" i="9" s="1"/>
  <c r="H360" i="9"/>
  <c r="S359" i="9"/>
  <c r="R359" i="9"/>
  <c r="H359" i="9"/>
  <c r="R358" i="9"/>
  <c r="S358" i="9" s="1"/>
  <c r="H358" i="9"/>
  <c r="R357" i="9"/>
  <c r="S357" i="9" s="1"/>
  <c r="H357" i="9"/>
  <c r="S356" i="9"/>
  <c r="R356" i="9"/>
  <c r="H356" i="9"/>
  <c r="R355" i="9"/>
  <c r="S355" i="9" s="1"/>
  <c r="H355" i="9"/>
  <c r="R354" i="9"/>
  <c r="S354" i="9" s="1"/>
  <c r="H354" i="9"/>
  <c r="S353" i="9"/>
  <c r="R353" i="9"/>
  <c r="H353" i="9"/>
  <c r="R352" i="9"/>
  <c r="S352" i="9" s="1"/>
  <c r="H352" i="9"/>
  <c r="R351" i="9"/>
  <c r="S351" i="9" s="1"/>
  <c r="H351" i="9"/>
  <c r="R350" i="9"/>
  <c r="S350" i="9" s="1"/>
  <c r="H350" i="9"/>
  <c r="R349" i="9"/>
  <c r="S349" i="9" s="1"/>
  <c r="H349" i="9"/>
  <c r="R348" i="9"/>
  <c r="S348" i="9" s="1"/>
  <c r="H348" i="9"/>
  <c r="R347" i="9"/>
  <c r="S347" i="9" s="1"/>
  <c r="H347" i="9"/>
  <c r="R346" i="9"/>
  <c r="S346" i="9" s="1"/>
  <c r="H346" i="9"/>
  <c r="S345" i="9"/>
  <c r="R345" i="9"/>
  <c r="H345" i="9"/>
  <c r="R344" i="9"/>
  <c r="S344" i="9" s="1"/>
  <c r="H344" i="9"/>
  <c r="R343" i="9"/>
  <c r="S343" i="9" s="1"/>
  <c r="H343" i="9"/>
  <c r="S342" i="9"/>
  <c r="R342" i="9"/>
  <c r="H342" i="9"/>
  <c r="R341" i="9"/>
  <c r="S341" i="9" s="1"/>
  <c r="H341" i="9"/>
  <c r="R340" i="9"/>
  <c r="S340" i="9" s="1"/>
  <c r="H340" i="9"/>
  <c r="S339" i="9"/>
  <c r="R339" i="9"/>
  <c r="H339" i="9"/>
  <c r="R338" i="9"/>
  <c r="S338" i="9" s="1"/>
  <c r="H338" i="9"/>
  <c r="R337" i="9"/>
  <c r="S337" i="9" s="1"/>
  <c r="H337" i="9"/>
  <c r="R336" i="9"/>
  <c r="S336" i="9" s="1"/>
  <c r="H336" i="9"/>
  <c r="R335" i="9"/>
  <c r="S335" i="9" s="1"/>
  <c r="H335" i="9"/>
  <c r="R334" i="9"/>
  <c r="S334" i="9" s="1"/>
  <c r="H334" i="9"/>
  <c r="R333" i="9"/>
  <c r="S333" i="9" s="1"/>
  <c r="H333" i="9"/>
  <c r="R332" i="9"/>
  <c r="S332" i="9" s="1"/>
  <c r="H332" i="9"/>
  <c r="S331" i="9"/>
  <c r="R331" i="9"/>
  <c r="H331" i="9"/>
  <c r="S330" i="9"/>
  <c r="R330" i="9"/>
  <c r="H330" i="9"/>
  <c r="R329" i="9"/>
  <c r="S329" i="9" s="1"/>
  <c r="H329" i="9"/>
  <c r="R328" i="9"/>
  <c r="S328" i="9" s="1"/>
  <c r="H328" i="9"/>
  <c r="R327" i="9"/>
  <c r="S327" i="9" s="1"/>
  <c r="H327" i="9"/>
  <c r="R326" i="9"/>
  <c r="S326" i="9" s="1"/>
  <c r="H326" i="9"/>
  <c r="R325" i="9"/>
  <c r="S325" i="9" s="1"/>
  <c r="H325" i="9"/>
  <c r="R324" i="9"/>
  <c r="S324" i="9" s="1"/>
  <c r="H324" i="9"/>
  <c r="R323" i="9"/>
  <c r="S323" i="9" s="1"/>
  <c r="H323" i="9"/>
  <c r="S322" i="9"/>
  <c r="R322" i="9"/>
  <c r="H322" i="9"/>
  <c r="R321" i="9"/>
  <c r="S321" i="9" s="1"/>
  <c r="H321" i="9"/>
  <c r="R320" i="9"/>
  <c r="S320" i="9" s="1"/>
  <c r="H320" i="9"/>
  <c r="S319" i="9"/>
  <c r="R319" i="9"/>
  <c r="H319" i="9"/>
  <c r="R318" i="9"/>
  <c r="S318" i="9" s="1"/>
  <c r="H318" i="9"/>
  <c r="R317" i="9"/>
  <c r="S317" i="9" s="1"/>
  <c r="H317" i="9"/>
  <c r="R316" i="9"/>
  <c r="S316" i="9" s="1"/>
  <c r="H316" i="9"/>
  <c r="R315" i="9"/>
  <c r="S315" i="9" s="1"/>
  <c r="H315" i="9"/>
  <c r="R314" i="9"/>
  <c r="S314" i="9" s="1"/>
  <c r="H314" i="9"/>
  <c r="S313" i="9"/>
  <c r="R313" i="9"/>
  <c r="H313" i="9"/>
  <c r="R312" i="9"/>
  <c r="S312" i="9" s="1"/>
  <c r="H312" i="9"/>
  <c r="R311" i="9"/>
  <c r="S311" i="9" s="1"/>
  <c r="H311" i="9"/>
  <c r="S310" i="9"/>
  <c r="R310" i="9"/>
  <c r="H310" i="9"/>
  <c r="R309" i="9"/>
  <c r="S309" i="9" s="1"/>
  <c r="H309" i="9"/>
  <c r="R308" i="9"/>
  <c r="S308" i="9" s="1"/>
  <c r="H308" i="9"/>
  <c r="R307" i="9"/>
  <c r="S307" i="9" s="1"/>
  <c r="H307" i="9"/>
  <c r="R306" i="9"/>
  <c r="S306" i="9" s="1"/>
  <c r="H306" i="9"/>
  <c r="R305" i="9"/>
  <c r="S305" i="9" s="1"/>
  <c r="H305" i="9"/>
  <c r="R304" i="9"/>
  <c r="S304" i="9" s="1"/>
  <c r="H304" i="9"/>
  <c r="R303" i="9"/>
  <c r="S303" i="9" s="1"/>
  <c r="H303" i="9"/>
  <c r="R302" i="9"/>
  <c r="S302" i="9" s="1"/>
  <c r="H302" i="9"/>
  <c r="R301" i="9"/>
  <c r="S301" i="9" s="1"/>
  <c r="H301" i="9"/>
  <c r="R300" i="9"/>
  <c r="H300" i="9"/>
  <c r="S299" i="9"/>
  <c r="R299" i="9"/>
  <c r="H299" i="9"/>
  <c r="R298" i="9"/>
  <c r="S298" i="9" s="1"/>
  <c r="H298" i="9"/>
  <c r="R297" i="9"/>
  <c r="S297" i="9" s="1"/>
  <c r="H297" i="9"/>
  <c r="R296" i="9"/>
  <c r="S296" i="9" s="1"/>
  <c r="H296" i="9"/>
  <c r="R295" i="9"/>
  <c r="S295" i="9" s="1"/>
  <c r="H295" i="9"/>
  <c r="R294" i="9"/>
  <c r="S294" i="9" s="1"/>
  <c r="H294" i="9"/>
  <c r="R293" i="9"/>
  <c r="S293" i="9" s="1"/>
  <c r="H293" i="9"/>
  <c r="R292" i="9"/>
  <c r="S292" i="9" s="1"/>
  <c r="H292" i="9"/>
  <c r="R291" i="9"/>
  <c r="S291" i="9" s="1"/>
  <c r="H291" i="9"/>
  <c r="S290" i="9"/>
  <c r="R290" i="9"/>
  <c r="H290" i="9"/>
  <c r="R289" i="9"/>
  <c r="S289" i="9" s="1"/>
  <c r="H289" i="9"/>
  <c r="R288" i="9"/>
  <c r="S288" i="9" s="1"/>
  <c r="H288" i="9"/>
  <c r="S287" i="9"/>
  <c r="R287" i="9"/>
  <c r="H287" i="9"/>
  <c r="R286" i="9"/>
  <c r="S286" i="9" s="1"/>
  <c r="H286" i="9"/>
  <c r="R285" i="9"/>
  <c r="S285" i="9" s="1"/>
  <c r="H285" i="9"/>
  <c r="R284" i="9"/>
  <c r="S284" i="9" s="1"/>
  <c r="H284" i="9"/>
  <c r="R283" i="9"/>
  <c r="S283" i="9" s="1"/>
  <c r="H283" i="9"/>
  <c r="R282" i="9"/>
  <c r="S282" i="9" s="1"/>
  <c r="H282" i="9"/>
  <c r="S281" i="9"/>
  <c r="R281" i="9"/>
  <c r="H281" i="9"/>
  <c r="R280" i="9"/>
  <c r="H280" i="9"/>
  <c r="R279" i="9" a="1"/>
  <c r="R279" i="9" s="1"/>
  <c r="S279" i="9" s="1"/>
  <c r="H279" i="9"/>
  <c r="R278" i="9" a="1"/>
  <c r="R278" i="9" s="1"/>
  <c r="S278" i="9" s="1"/>
  <c r="H278" i="9"/>
  <c r="R277" i="9" a="1"/>
  <c r="R277" i="9" s="1"/>
  <c r="S277" i="9" s="1"/>
  <c r="H277" i="9"/>
  <c r="R276" i="9" a="1"/>
  <c r="R276" i="9" s="1"/>
  <c r="S276" i="9" s="1"/>
  <c r="H276" i="9"/>
  <c r="R275" i="9" a="1"/>
  <c r="R275" i="9" s="1"/>
  <c r="S275" i="9" s="1"/>
  <c r="H275" i="9"/>
  <c r="R274" i="9" a="1"/>
  <c r="R274" i="9" s="1"/>
  <c r="S274" i="9" s="1"/>
  <c r="H274" i="9"/>
  <c r="R273" i="9" a="1"/>
  <c r="R273" i="9" s="1"/>
  <c r="S273" i="9" s="1"/>
  <c r="H273" i="9"/>
  <c r="R272" i="9" a="1"/>
  <c r="R272" i="9" s="1"/>
  <c r="S272" i="9" s="1"/>
  <c r="H272" i="9"/>
  <c r="R271" i="9" a="1"/>
  <c r="R271" i="9" s="1"/>
  <c r="S271" i="9" s="1"/>
  <c r="H271" i="9"/>
  <c r="R270" i="9" a="1"/>
  <c r="R270" i="9" s="1"/>
  <c r="S270" i="9" s="1"/>
  <c r="H270" i="9"/>
  <c r="R269" i="9"/>
  <c r="S269" i="9" s="1"/>
  <c r="H269" i="9"/>
  <c r="S268" i="9"/>
  <c r="R268" i="9"/>
  <c r="H268" i="9"/>
  <c r="S267" i="9"/>
  <c r="R267" i="9"/>
  <c r="H267" i="9"/>
  <c r="R266" i="9"/>
  <c r="S266" i="9" s="1"/>
  <c r="H266" i="9"/>
  <c r="S265" i="9"/>
  <c r="R265" i="9"/>
  <c r="H265" i="9"/>
  <c r="S264" i="9"/>
  <c r="R264" i="9"/>
  <c r="H264" i="9"/>
  <c r="R263" i="9"/>
  <c r="S263" i="9" s="1"/>
  <c r="H263" i="9"/>
  <c r="R262" i="9"/>
  <c r="S262" i="9" s="1"/>
  <c r="H262" i="9"/>
  <c r="R261" i="9"/>
  <c r="S261" i="9" s="1"/>
  <c r="H261" i="9"/>
  <c r="R260" i="9"/>
  <c r="S260" i="9" s="1"/>
  <c r="H260" i="9"/>
  <c r="S259" i="9"/>
  <c r="R259" i="9"/>
  <c r="H259" i="9"/>
  <c r="R258" i="9"/>
  <c r="S258" i="9" s="1"/>
  <c r="H258" i="9"/>
  <c r="R257" i="9"/>
  <c r="S257" i="9" s="1"/>
  <c r="H257" i="9"/>
  <c r="S256" i="9"/>
  <c r="R256" i="9"/>
  <c r="H256" i="9"/>
  <c r="R255" i="9"/>
  <c r="S255" i="9" s="1"/>
  <c r="H255" i="9"/>
  <c r="R254" i="9"/>
  <c r="S254" i="9" s="1"/>
  <c r="H254" i="9"/>
  <c r="R253" i="9"/>
  <c r="S253" i="9" s="1"/>
  <c r="H253" i="9"/>
  <c r="R252" i="9"/>
  <c r="S252" i="9" s="1"/>
  <c r="H252" i="9"/>
  <c r="R251" i="9"/>
  <c r="S251" i="9" s="1"/>
  <c r="H251" i="9"/>
  <c r="R250" i="9"/>
  <c r="S250" i="9" s="1"/>
  <c r="H250" i="9"/>
  <c r="R249" i="9"/>
  <c r="S249" i="9" s="1"/>
  <c r="H249" i="9"/>
  <c r="S248" i="9"/>
  <c r="R248" i="9"/>
  <c r="H248" i="9"/>
  <c r="R247" i="9"/>
  <c r="S247" i="9" s="1"/>
  <c r="H247" i="9"/>
  <c r="R246" i="9"/>
  <c r="S246" i="9" s="1"/>
  <c r="H246" i="9"/>
  <c r="R245" i="9"/>
  <c r="S245" i="9" s="1"/>
  <c r="H245" i="9"/>
  <c r="R244" i="9"/>
  <c r="S244" i="9" s="1"/>
  <c r="H244" i="9"/>
  <c r="R243" i="9"/>
  <c r="S243" i="9" s="1"/>
  <c r="H243" i="9"/>
  <c r="R242" i="9"/>
  <c r="S242" i="9" s="1"/>
  <c r="H242" i="9"/>
  <c r="R241" i="9"/>
  <c r="S241" i="9" s="1"/>
  <c r="H241" i="9"/>
  <c r="R240" i="9"/>
  <c r="S240" i="9" s="1"/>
  <c r="H240" i="9"/>
  <c r="R239" i="9"/>
  <c r="S239" i="9" s="1"/>
  <c r="H239" i="9"/>
  <c r="R238" i="9"/>
  <c r="S238" i="9" s="1"/>
  <c r="H238" i="9"/>
  <c r="S237" i="9"/>
  <c r="R237" i="9"/>
  <c r="H237" i="9"/>
  <c r="R236" i="9"/>
  <c r="S236" i="9" s="1"/>
  <c r="H236" i="9"/>
  <c r="R235" i="9"/>
  <c r="S235" i="9" s="1"/>
  <c r="H235" i="9"/>
  <c r="R234" i="9"/>
  <c r="S234" i="9" s="1"/>
  <c r="H234" i="9"/>
  <c r="R233" i="9"/>
  <c r="S233" i="9" s="1"/>
  <c r="H233" i="9"/>
  <c r="R232" i="9"/>
  <c r="S232" i="9" s="1"/>
  <c r="H232" i="9"/>
  <c r="R231" i="9"/>
  <c r="S231" i="9" s="1"/>
  <c r="H231" i="9"/>
  <c r="R230" i="9"/>
  <c r="H230" i="9"/>
  <c r="S229" i="9"/>
  <c r="R229" i="9"/>
  <c r="H229" i="9"/>
  <c r="R228" i="9"/>
  <c r="S228" i="9" s="1"/>
  <c r="H228" i="9"/>
  <c r="R227" i="9"/>
  <c r="S227" i="9" s="1"/>
  <c r="H227" i="9"/>
  <c r="R226" i="9"/>
  <c r="S226" i="9" s="1"/>
  <c r="H226" i="9"/>
  <c r="S225" i="9"/>
  <c r="R225" i="9"/>
  <c r="H225" i="9"/>
  <c r="R224" i="9"/>
  <c r="S224" i="9" s="1"/>
  <c r="H224" i="9"/>
  <c r="R223" i="9"/>
  <c r="S223" i="9" s="1"/>
  <c r="H223" i="9"/>
  <c r="R222" i="9"/>
  <c r="S222" i="9" s="1"/>
  <c r="H222" i="9"/>
  <c r="R221" i="9"/>
  <c r="S221" i="9" s="1"/>
  <c r="H221" i="9"/>
  <c r="S220" i="9"/>
  <c r="R220" i="9"/>
  <c r="H220" i="9"/>
  <c r="R219" i="9"/>
  <c r="S219" i="9" s="1"/>
  <c r="H219" i="9"/>
  <c r="R218" i="9"/>
  <c r="S218" i="9" s="1"/>
  <c r="H218" i="9"/>
  <c r="R217" i="9"/>
  <c r="S217" i="9" s="1"/>
  <c r="H217" i="9"/>
  <c r="R216" i="9"/>
  <c r="S216" i="9" s="1"/>
  <c r="H216" i="9"/>
  <c r="R215" i="9"/>
  <c r="S215" i="9" s="1"/>
  <c r="H215" i="9"/>
  <c r="R214" i="9"/>
  <c r="S214" i="9" s="1"/>
  <c r="H214" i="9"/>
  <c r="R213" i="9"/>
  <c r="S213" i="9" s="1"/>
  <c r="H213" i="9"/>
  <c r="S212" i="9"/>
  <c r="R212" i="9"/>
  <c r="H212" i="9"/>
  <c r="S211" i="9"/>
  <c r="R211" i="9"/>
  <c r="H211" i="9"/>
  <c r="R210" i="9"/>
  <c r="S210" i="9" s="1"/>
  <c r="H210" i="9"/>
  <c r="S209" i="9"/>
  <c r="R209" i="9"/>
  <c r="H209" i="9"/>
  <c r="S208" i="9"/>
  <c r="R208" i="9"/>
  <c r="H208" i="9"/>
  <c r="R207" i="9"/>
  <c r="S207" i="9" s="1"/>
  <c r="H207" i="9"/>
  <c r="R206" i="9"/>
  <c r="S206" i="9" s="1"/>
  <c r="H206" i="9"/>
  <c r="R205" i="9"/>
  <c r="S205" i="9" s="1"/>
  <c r="H205" i="9"/>
  <c r="R204" i="9"/>
  <c r="S204" i="9" s="1"/>
  <c r="H204" i="9"/>
  <c r="R203" i="9"/>
  <c r="S203" i="9" s="1"/>
  <c r="H203" i="9"/>
  <c r="R202" i="9"/>
  <c r="S202" i="9" s="1"/>
  <c r="H202" i="9"/>
  <c r="R201" i="9"/>
  <c r="S201" i="9" s="1"/>
  <c r="H201" i="9"/>
  <c r="R200" i="9"/>
  <c r="S200" i="9" s="1"/>
  <c r="H200" i="9"/>
  <c r="R199" i="9"/>
  <c r="S199" i="9" s="1"/>
  <c r="H199" i="9"/>
  <c r="R198" i="9"/>
  <c r="S198" i="9" s="1"/>
  <c r="H198" i="9"/>
  <c r="R197" i="9"/>
  <c r="S197" i="9" s="1"/>
  <c r="H197" i="9"/>
  <c r="R196" i="9"/>
  <c r="S196" i="9" s="1"/>
  <c r="H196" i="9"/>
  <c r="R195" i="9"/>
  <c r="S195" i="9" s="1"/>
  <c r="H195" i="9"/>
  <c r="R194" i="9"/>
  <c r="S194" i="9" s="1"/>
  <c r="H194" i="9"/>
  <c r="S193" i="9"/>
  <c r="R193" i="9"/>
  <c r="H193" i="9"/>
  <c r="R192" i="9"/>
  <c r="S192" i="9" s="1"/>
  <c r="H192" i="9"/>
  <c r="R191" i="9"/>
  <c r="S191" i="9" s="1"/>
  <c r="H191" i="9"/>
  <c r="R190" i="9"/>
  <c r="S190" i="9" s="1"/>
  <c r="H190" i="9"/>
  <c r="R189" i="9"/>
  <c r="S189" i="9" s="1"/>
  <c r="H189" i="9"/>
  <c r="R188" i="9"/>
  <c r="S188" i="9" s="1"/>
  <c r="H188" i="9"/>
  <c r="R187" i="9"/>
  <c r="S187" i="9" s="1"/>
  <c r="H187" i="9"/>
  <c r="R186" i="9"/>
  <c r="S186" i="9" s="1"/>
  <c r="H186" i="9"/>
  <c r="R185" i="9"/>
  <c r="S185" i="9" s="1"/>
  <c r="H185" i="9"/>
  <c r="R184" i="9"/>
  <c r="S184" i="9" s="1"/>
  <c r="H184" i="9"/>
  <c r="R183" i="9"/>
  <c r="S183" i="9" s="1"/>
  <c r="H183" i="9"/>
  <c r="R182" i="9"/>
  <c r="S182" i="9" s="1"/>
  <c r="H182" i="9"/>
  <c r="S181" i="9"/>
  <c r="R181" i="9"/>
  <c r="H181" i="9"/>
  <c r="R180" i="9"/>
  <c r="S180" i="9" s="1"/>
  <c r="H180" i="9"/>
  <c r="R179" i="9"/>
  <c r="S179" i="9" s="1"/>
  <c r="H179" i="9"/>
  <c r="R178" i="9"/>
  <c r="S178" i="9" s="1"/>
  <c r="H178" i="9"/>
  <c r="R177" i="9"/>
  <c r="S177" i="9" s="1"/>
  <c r="H177" i="9"/>
  <c r="R176" i="9"/>
  <c r="S176" i="9" s="1"/>
  <c r="H176" i="9"/>
  <c r="R175" i="9"/>
  <c r="S175" i="9" s="1"/>
  <c r="H175" i="9"/>
  <c r="R174" i="9"/>
  <c r="S174" i="9" s="1"/>
  <c r="H174" i="9"/>
  <c r="S173" i="9"/>
  <c r="R173" i="9"/>
  <c r="H173" i="9"/>
  <c r="R172" i="9"/>
  <c r="S172" i="9" s="1"/>
  <c r="H172" i="9"/>
  <c r="R171" i="9"/>
  <c r="S171" i="9" s="1"/>
  <c r="H171" i="9"/>
  <c r="R170" i="9"/>
  <c r="S170" i="9" s="1"/>
  <c r="H170" i="9"/>
  <c r="R169" i="9"/>
  <c r="S169" i="9" s="1"/>
  <c r="H169" i="9"/>
  <c r="S168" i="9"/>
  <c r="R168" i="9"/>
  <c r="H168" i="9"/>
  <c r="R167" i="9"/>
  <c r="S167" i="9" s="1"/>
  <c r="H167" i="9"/>
  <c r="R166" i="9"/>
  <c r="S166" i="9" s="1"/>
  <c r="H166" i="9"/>
  <c r="S165" i="9"/>
  <c r="R165" i="9"/>
  <c r="H165" i="9"/>
  <c r="R164" i="9"/>
  <c r="S164" i="9" s="1"/>
  <c r="H164" i="9"/>
  <c r="S163" i="9"/>
  <c r="R163" i="9"/>
  <c r="H163" i="9"/>
  <c r="R162" i="9"/>
  <c r="S162" i="9" s="1"/>
  <c r="H162" i="9"/>
  <c r="R161" i="9"/>
  <c r="S161" i="9" s="1"/>
  <c r="H161" i="9"/>
  <c r="S160" i="9"/>
  <c r="R160" i="9"/>
  <c r="H160" i="9"/>
  <c r="R159" i="9"/>
  <c r="S159" i="9" s="1"/>
  <c r="H159" i="9"/>
  <c r="R158" i="9"/>
  <c r="S158" i="9" s="1"/>
  <c r="H158" i="9"/>
  <c r="R157" i="9"/>
  <c r="S157" i="9" s="1"/>
  <c r="H157" i="9"/>
  <c r="R156" i="9"/>
  <c r="S156" i="9" s="1"/>
  <c r="H156" i="9"/>
  <c r="S155" i="9"/>
  <c r="R155" i="9"/>
  <c r="H155" i="9"/>
  <c r="R154" i="9"/>
  <c r="S154" i="9" s="1"/>
  <c r="H154" i="9"/>
  <c r="R153" i="9"/>
  <c r="S153" i="9" s="1"/>
  <c r="H153" i="9"/>
  <c r="S152" i="9"/>
  <c r="R152" i="9"/>
  <c r="H152" i="9"/>
  <c r="R151" i="9"/>
  <c r="S151" i="9" s="1"/>
  <c r="H151" i="9"/>
  <c r="R150" i="9"/>
  <c r="S150" i="9" s="1"/>
  <c r="H150" i="9"/>
  <c r="R149" i="9"/>
  <c r="S149" i="9" s="1"/>
  <c r="H149" i="9"/>
  <c r="R148" i="9"/>
  <c r="S148" i="9" s="1"/>
  <c r="H148" i="9"/>
  <c r="S147" i="9"/>
  <c r="R147" i="9"/>
  <c r="H147" i="9"/>
  <c r="R146" i="9"/>
  <c r="S146" i="9" s="1"/>
  <c r="H146" i="9"/>
  <c r="R145" i="9"/>
  <c r="S145" i="9" s="1"/>
  <c r="H145" i="9"/>
  <c r="R144" i="9"/>
  <c r="S144" i="9" s="1"/>
  <c r="H144" i="9"/>
  <c r="R143" i="9"/>
  <c r="S143" i="9" s="1"/>
  <c r="H143" i="9"/>
  <c r="S142" i="9"/>
  <c r="R142" i="9"/>
  <c r="H142" i="9"/>
  <c r="R141" i="9"/>
  <c r="S141" i="9" s="1"/>
  <c r="H141" i="9"/>
  <c r="R140" i="9"/>
  <c r="S140" i="9" s="1"/>
  <c r="H140" i="9"/>
  <c r="R139" i="9"/>
  <c r="S139" i="9" s="1"/>
  <c r="H139" i="9"/>
  <c r="S138" i="9"/>
  <c r="R138" i="9"/>
  <c r="H138" i="9"/>
  <c r="R137" i="9"/>
  <c r="S137" i="9" s="1"/>
  <c r="H137" i="9"/>
  <c r="R136" i="9"/>
  <c r="S136" i="9" s="1"/>
  <c r="H136" i="9"/>
  <c r="R135" i="9"/>
  <c r="S135" i="9" s="1"/>
  <c r="H135" i="9"/>
  <c r="S134" i="9"/>
  <c r="R134" i="9"/>
  <c r="H134" i="9"/>
  <c r="R133" i="9"/>
  <c r="S133" i="9" s="1"/>
  <c r="H133" i="9"/>
  <c r="R132" i="9"/>
  <c r="S132" i="9" s="1"/>
  <c r="H132" i="9"/>
  <c r="R131" i="9"/>
  <c r="H131" i="9"/>
  <c r="R130" i="9"/>
  <c r="S130" i="9" s="1"/>
  <c r="H130" i="9"/>
  <c r="R129" i="9"/>
  <c r="S129" i="9" s="1"/>
  <c r="H129" i="9"/>
  <c r="S128" i="9"/>
  <c r="R128" i="9"/>
  <c r="H128" i="9"/>
  <c r="R127" i="9"/>
  <c r="S127" i="9" s="1"/>
  <c r="H127" i="9"/>
  <c r="S126" i="9"/>
  <c r="R126" i="9"/>
  <c r="H126" i="9"/>
  <c r="R125" i="9"/>
  <c r="S125" i="9" s="1"/>
  <c r="H125" i="9"/>
  <c r="R124" i="9"/>
  <c r="S124" i="9" s="1"/>
  <c r="H124" i="9"/>
  <c r="R123" i="9"/>
  <c r="S123" i="9" s="1"/>
  <c r="H123" i="9"/>
  <c r="R122" i="9"/>
  <c r="S122" i="9" s="1"/>
  <c r="H122" i="9"/>
  <c r="R121" i="9"/>
  <c r="S121" i="9" s="1"/>
  <c r="H121" i="9"/>
  <c r="R120" i="9"/>
  <c r="S120" i="9" s="1"/>
  <c r="H120" i="9"/>
  <c r="R119" i="9"/>
  <c r="S119" i="9" s="1"/>
  <c r="H119" i="9"/>
  <c r="S118" i="9"/>
  <c r="R118" i="9"/>
  <c r="H118" i="9"/>
  <c r="R117" i="9"/>
  <c r="S117" i="9" s="1"/>
  <c r="H117" i="9"/>
  <c r="R116" i="9"/>
  <c r="S116" i="9" s="1"/>
  <c r="H116" i="9"/>
  <c r="R115" i="9"/>
  <c r="S115" i="9" s="1"/>
  <c r="H115" i="9"/>
  <c r="R114" i="9"/>
  <c r="S114" i="9" s="1"/>
  <c r="H114" i="9"/>
  <c r="R113" i="9"/>
  <c r="S113" i="9" s="1"/>
  <c r="H113" i="9"/>
  <c r="R112" i="9"/>
  <c r="S112" i="9" s="1"/>
  <c r="H112" i="9"/>
  <c r="R111" i="9"/>
  <c r="S111" i="9" s="1"/>
  <c r="H111" i="9"/>
  <c r="S110" i="9"/>
  <c r="R110" i="9"/>
  <c r="H110" i="9"/>
  <c r="R109" i="9"/>
  <c r="S109" i="9" s="1"/>
  <c r="H109" i="9"/>
  <c r="R108" i="9"/>
  <c r="S108" i="9" s="1"/>
  <c r="H108" i="9"/>
  <c r="R107" i="9"/>
  <c r="S107" i="9" s="1"/>
  <c r="H107" i="9"/>
  <c r="S106" i="9"/>
  <c r="R106" i="9"/>
  <c r="H106" i="9"/>
  <c r="R105" i="9"/>
  <c r="S105" i="9" s="1"/>
  <c r="H105" i="9"/>
  <c r="R104" i="9"/>
  <c r="S104" i="9" s="1"/>
  <c r="H104" i="9"/>
  <c r="R103" i="9"/>
  <c r="S103" i="9" s="1"/>
  <c r="H103" i="9"/>
  <c r="S102" i="9"/>
  <c r="R102" i="9"/>
  <c r="H102" i="9"/>
  <c r="R101" i="9"/>
  <c r="S101" i="9" s="1"/>
  <c r="H101" i="9"/>
  <c r="R100" i="9"/>
  <c r="S100" i="9" s="1"/>
  <c r="H100" i="9"/>
  <c r="R99" i="9"/>
  <c r="S99" i="9" s="1"/>
  <c r="H99" i="9"/>
  <c r="R98" i="9"/>
  <c r="S98" i="9" s="1"/>
  <c r="H98" i="9"/>
  <c r="R97" i="9"/>
  <c r="S97" i="9" s="1"/>
  <c r="H97" i="9"/>
  <c r="S96" i="9"/>
  <c r="R96" i="9"/>
  <c r="H96" i="9"/>
  <c r="R95" i="9"/>
  <c r="S95" i="9" s="1"/>
  <c r="H95" i="9"/>
  <c r="S94" i="9"/>
  <c r="R94" i="9"/>
  <c r="H94" i="9"/>
  <c r="R93" i="9"/>
  <c r="S93" i="9" s="1"/>
  <c r="H93" i="9"/>
  <c r="R92" i="9"/>
  <c r="S92" i="9" s="1"/>
  <c r="H92" i="9"/>
  <c r="R91" i="9"/>
  <c r="S91" i="9" s="1"/>
  <c r="H91" i="9"/>
  <c r="R90" i="9"/>
  <c r="S90" i="9" s="1"/>
  <c r="H90" i="9"/>
  <c r="R89" i="9"/>
  <c r="S89" i="9" s="1"/>
  <c r="H89" i="9"/>
  <c r="R88" i="9"/>
  <c r="S88" i="9" s="1"/>
  <c r="H88" i="9"/>
  <c r="R87" i="9"/>
  <c r="S87" i="9" s="1"/>
  <c r="H87" i="9"/>
  <c r="V86" i="9"/>
  <c r="R86" i="9"/>
  <c r="S86" i="9" s="1"/>
  <c r="H86" i="9"/>
  <c r="V85" i="9"/>
  <c r="R85" i="9"/>
  <c r="S85" i="9" s="1"/>
  <c r="H85" i="9"/>
  <c r="R84" i="9"/>
  <c r="S84" i="9" s="1"/>
  <c r="H84" i="9"/>
  <c r="R83" i="9"/>
  <c r="S83" i="9" s="1"/>
  <c r="H83" i="9"/>
  <c r="S82" i="9"/>
  <c r="R82" i="9"/>
  <c r="H82" i="9"/>
  <c r="R81" i="9"/>
  <c r="S81" i="9" s="1"/>
  <c r="H81" i="9"/>
  <c r="R80" i="9"/>
  <c r="S80" i="9" s="1"/>
  <c r="H80" i="9"/>
  <c r="S79" i="9"/>
  <c r="R79" i="9"/>
  <c r="H79" i="9"/>
  <c r="R78" i="9"/>
  <c r="S78" i="9" s="1"/>
  <c r="H78" i="9"/>
  <c r="R77" i="9"/>
  <c r="S77" i="9" s="1"/>
  <c r="H77" i="9"/>
  <c r="S76" i="9"/>
  <c r="R76" i="9"/>
  <c r="H76" i="9"/>
  <c r="R75" i="9"/>
  <c r="S75" i="9" s="1"/>
  <c r="H75" i="9"/>
  <c r="S74" i="9"/>
  <c r="R74" i="9"/>
  <c r="H74" i="9"/>
  <c r="R73" i="9"/>
  <c r="S73" i="9" s="1"/>
  <c r="H73" i="9"/>
  <c r="R72" i="9"/>
  <c r="S72" i="9" s="1"/>
  <c r="H72" i="9"/>
  <c r="R71" i="9"/>
  <c r="S71" i="9" s="1"/>
  <c r="H71" i="9"/>
  <c r="R70" i="9"/>
  <c r="S70" i="9" s="1"/>
  <c r="H70" i="9"/>
  <c r="R69" i="9"/>
  <c r="S69" i="9" s="1"/>
  <c r="H69" i="9"/>
  <c r="R68" i="9"/>
  <c r="S68" i="9" s="1"/>
  <c r="H68" i="9"/>
  <c r="R67" i="9"/>
  <c r="S67" i="9" s="1"/>
  <c r="H67" i="9"/>
  <c r="S66" i="9"/>
  <c r="R66" i="9"/>
  <c r="H66" i="9"/>
  <c r="R65" i="9"/>
  <c r="S65" i="9" s="1"/>
  <c r="H65" i="9"/>
  <c r="R64" i="9"/>
  <c r="S64" i="9" s="1"/>
  <c r="H64" i="9"/>
  <c r="R63" i="9"/>
  <c r="S63" i="9" s="1"/>
  <c r="H63" i="9"/>
  <c r="R62" i="9"/>
  <c r="S62" i="9" s="1"/>
  <c r="H62" i="9"/>
  <c r="R61" i="9"/>
  <c r="S61" i="9" s="1"/>
  <c r="H61" i="9"/>
  <c r="R60" i="9"/>
  <c r="S60" i="9" s="1"/>
  <c r="H60" i="9"/>
  <c r="R59" i="9"/>
  <c r="S59" i="9" s="1"/>
  <c r="H59" i="9"/>
  <c r="R58" i="9"/>
  <c r="S58" i="9" s="1"/>
  <c r="H58" i="9"/>
  <c r="R57" i="9"/>
  <c r="S57" i="9" s="1"/>
  <c r="H57" i="9"/>
  <c r="R56" i="9"/>
  <c r="S56" i="9" s="1"/>
  <c r="H56" i="9"/>
  <c r="R55" i="9"/>
  <c r="S55" i="9" s="1"/>
  <c r="H55" i="9"/>
  <c r="S54" i="9"/>
  <c r="R54" i="9"/>
  <c r="H54" i="9"/>
  <c r="R53" i="9"/>
  <c r="S53" i="9" s="1"/>
  <c r="H53" i="9"/>
  <c r="R52" i="9"/>
  <c r="S52" i="9" s="1"/>
  <c r="H52" i="9"/>
  <c r="R51" i="9"/>
  <c r="S51" i="9" s="1"/>
  <c r="H51" i="9"/>
  <c r="S50" i="9"/>
  <c r="R50" i="9"/>
  <c r="H50" i="9"/>
  <c r="R49" i="9"/>
  <c r="S49" i="9" s="1"/>
  <c r="H49" i="9"/>
  <c r="R48" i="9"/>
  <c r="S48" i="9" s="1"/>
  <c r="H48" i="9"/>
  <c r="R47" i="9"/>
  <c r="S47" i="9" s="1"/>
  <c r="H47" i="9"/>
  <c r="R46" i="9"/>
  <c r="S46" i="9" s="1"/>
  <c r="H46" i="9"/>
  <c r="R45" i="9"/>
  <c r="S45" i="9" s="1"/>
  <c r="H45" i="9"/>
  <c r="R44" i="9"/>
  <c r="S44" i="9" s="1"/>
  <c r="H44" i="9"/>
  <c r="R43" i="9"/>
  <c r="S43" i="9" s="1"/>
  <c r="H43" i="9"/>
  <c r="R42" i="9"/>
  <c r="S42" i="9" s="1"/>
  <c r="H42" i="9"/>
  <c r="R41" i="9"/>
  <c r="S41" i="9" s="1"/>
  <c r="H41" i="9"/>
  <c r="R40" i="9"/>
  <c r="S40" i="9" s="1"/>
  <c r="H40" i="9"/>
  <c r="R39" i="9"/>
  <c r="S39" i="9" s="1"/>
  <c r="H39" i="9"/>
  <c r="R38" i="9"/>
  <c r="S38" i="9" s="1"/>
  <c r="H38" i="9"/>
  <c r="R37" i="9"/>
  <c r="S37" i="9" s="1"/>
  <c r="H37" i="9"/>
  <c r="R36" i="9"/>
  <c r="S36" i="9" s="1"/>
  <c r="H36" i="9"/>
  <c r="R35" i="9"/>
  <c r="S35" i="9" s="1"/>
  <c r="H35" i="9"/>
  <c r="S34" i="9"/>
  <c r="R34" i="9"/>
  <c r="H34" i="9"/>
  <c r="R33" i="9"/>
  <c r="S33" i="9" s="1"/>
  <c r="H33" i="9"/>
  <c r="R32" i="9"/>
  <c r="S32" i="9" s="1"/>
  <c r="H32" i="9"/>
  <c r="R31" i="9"/>
  <c r="S31" i="9" s="1"/>
  <c r="H31" i="9"/>
  <c r="R30" i="9"/>
  <c r="S30" i="9" s="1"/>
  <c r="H30" i="9"/>
  <c r="R29" i="9"/>
  <c r="S29" i="9" s="1"/>
  <c r="H29" i="9"/>
  <c r="R28" i="9"/>
  <c r="S28" i="9" s="1"/>
  <c r="H28" i="9"/>
  <c r="R27" i="9"/>
  <c r="S27" i="9" s="1"/>
  <c r="H27" i="9"/>
  <c r="R26" i="9"/>
  <c r="S26" i="9" s="1"/>
  <c r="H26" i="9"/>
  <c r="R25" i="9"/>
  <c r="S25" i="9" s="1"/>
  <c r="H25" i="9"/>
  <c r="R24" i="9"/>
  <c r="S24" i="9" s="1"/>
  <c r="H24" i="9"/>
  <c r="R23" i="9"/>
  <c r="S23" i="9" s="1"/>
  <c r="H23" i="9"/>
  <c r="R22" i="9"/>
  <c r="S22" i="9" s="1"/>
  <c r="H22" i="9"/>
  <c r="R21" i="9"/>
  <c r="S21" i="9" s="1"/>
  <c r="H21" i="9"/>
  <c r="R20" i="9"/>
  <c r="S20" i="9" s="1"/>
  <c r="H20" i="9"/>
  <c r="R19" i="9"/>
  <c r="S19" i="9" s="1"/>
  <c r="H19" i="9"/>
  <c r="S18" i="9"/>
  <c r="R18" i="9"/>
  <c r="H18" i="9"/>
  <c r="R17" i="9"/>
  <c r="S17" i="9" s="1"/>
  <c r="H17" i="9"/>
  <c r="R16" i="9"/>
  <c r="S16" i="9" s="1"/>
  <c r="H16" i="9"/>
  <c r="R15" i="9"/>
  <c r="S15" i="9" s="1"/>
  <c r="H15" i="9"/>
  <c r="R14" i="9"/>
  <c r="S14" i="9" s="1"/>
  <c r="H14" i="9"/>
  <c r="R13" i="9"/>
  <c r="S13" i="9" s="1"/>
  <c r="H13" i="9"/>
  <c r="R12" i="9"/>
  <c r="S12" i="9" s="1"/>
  <c r="H12" i="9"/>
  <c r="R11" i="9"/>
  <c r="S11" i="9" s="1"/>
  <c r="H11" i="9"/>
  <c r="S10" i="9"/>
  <c r="R10" i="9"/>
  <c r="H10" i="9"/>
  <c r="R9" i="9"/>
  <c r="S9" i="9" s="1"/>
  <c r="H9" i="9"/>
  <c r="R8" i="9"/>
  <c r="S8" i="9" s="1"/>
  <c r="H8" i="9"/>
  <c r="R7" i="9"/>
  <c r="S7" i="9" s="1"/>
  <c r="H7" i="9"/>
  <c r="R6" i="9"/>
  <c r="S6" i="9" s="1"/>
  <c r="H6" i="9"/>
  <c r="R5" i="9"/>
  <c r="S5" i="9" s="1"/>
  <c r="H5" i="9"/>
  <c r="R4" i="9"/>
  <c r="H4" i="9"/>
  <c r="AO27" i="7"/>
  <c r="CZ27" i="7"/>
  <c r="CY27" i="7"/>
  <c r="CV27" i="7"/>
  <c r="CU27" i="7"/>
  <c r="CT27" i="7"/>
  <c r="CR27" i="7"/>
  <c r="CO27" i="7"/>
  <c r="CN27" i="7"/>
  <c r="CM27" i="7"/>
  <c r="CL27" i="7"/>
  <c r="CK27" i="7"/>
  <c r="CJ27" i="7"/>
  <c r="CI27" i="7"/>
  <c r="CH27" i="7"/>
  <c r="CG27" i="7"/>
  <c r="CF27" i="7"/>
  <c r="CD27" i="7"/>
  <c r="CC27" i="7"/>
  <c r="CA27" i="7"/>
  <c r="BZ27" i="7"/>
  <c r="BX27" i="7"/>
  <c r="BW27" i="7"/>
  <c r="BU27" i="7"/>
  <c r="BT27" i="7"/>
  <c r="BS27" i="7"/>
  <c r="BR27" i="7"/>
  <c r="BP27" i="7"/>
  <c r="BO27" i="7"/>
  <c r="BN27" i="7"/>
  <c r="BM27" i="7"/>
  <c r="BK27" i="7"/>
  <c r="BJ27" i="7"/>
  <c r="BI27" i="7"/>
  <c r="BH27" i="7"/>
  <c r="BG27" i="7"/>
  <c r="BF27" i="7"/>
  <c r="BC27" i="7"/>
  <c r="BB27" i="7"/>
  <c r="BA27" i="7"/>
  <c r="AZ27" i="7"/>
  <c r="AY27" i="7"/>
  <c r="AX27" i="7"/>
  <c r="AV27" i="7"/>
  <c r="AU27" i="7"/>
  <c r="AT27" i="7"/>
  <c r="AS27" i="7"/>
  <c r="AR27" i="7"/>
  <c r="AQ27" i="7"/>
  <c r="AP27" i="7"/>
  <c r="AM27" i="7"/>
  <c r="AL27" i="7"/>
  <c r="AK27" i="7"/>
  <c r="AJ27" i="7"/>
  <c r="AI27" i="7"/>
  <c r="AH27" i="7"/>
  <c r="AG27" i="7"/>
  <c r="AE27" i="7"/>
  <c r="AD27" i="7"/>
  <c r="AC27" i="7"/>
  <c r="AB27" i="7"/>
  <c r="AA27" i="7"/>
  <c r="Z27" i="7"/>
  <c r="Y27" i="7"/>
  <c r="X27" i="7"/>
  <c r="W27" i="7"/>
  <c r="U27" i="7"/>
  <c r="T27" i="7"/>
  <c r="R27" i="7"/>
  <c r="Q27" i="7"/>
  <c r="O27" i="7"/>
  <c r="N27" i="7"/>
  <c r="M27" i="7"/>
  <c r="L27" i="7"/>
  <c r="K27" i="7"/>
  <c r="J27" i="7"/>
  <c r="I27" i="7"/>
  <c r="H27" i="7"/>
  <c r="CX27" i="7"/>
  <c r="CW27" i="7"/>
  <c r="CQ27" i="7"/>
  <c r="CP27" i="7"/>
  <c r="BE27" i="7"/>
  <c r="S27" i="7"/>
  <c r="D27" i="7"/>
  <c r="E27" i="7"/>
  <c r="F27" i="7"/>
  <c r="C27" i="7"/>
  <c r="Q33" i="10" l="1"/>
  <c r="F3" i="10"/>
  <c r="E27" i="10"/>
  <c r="Q29" i="10"/>
  <c r="E52" i="10"/>
  <c r="K31" i="10"/>
  <c r="K35" i="10"/>
  <c r="K45" i="10"/>
  <c r="S387" i="9"/>
  <c r="S427" i="9"/>
  <c r="F27" i="10"/>
  <c r="K30" i="10"/>
  <c r="K34" i="10"/>
  <c r="K40" i="10"/>
  <c r="K42" i="10"/>
  <c r="K46" i="10"/>
  <c r="Q51" i="10"/>
  <c r="F4" i="10"/>
  <c r="F41" i="10"/>
  <c r="E6" i="10"/>
  <c r="S230" i="9"/>
  <c r="E4" i="10"/>
  <c r="D4" i="10" s="1"/>
  <c r="Q4" i="10" s="1"/>
  <c r="E41" i="10"/>
  <c r="D41" i="10" s="1"/>
  <c r="K41" i="10" s="1"/>
  <c r="E3" i="10"/>
  <c r="D3" i="10" s="1"/>
  <c r="K3" i="10" s="1"/>
  <c r="S131" i="9"/>
  <c r="E7" i="10"/>
  <c r="S300" i="9"/>
  <c r="S4" i="9"/>
  <c r="F6" i="10"/>
  <c r="S280" i="9"/>
  <c r="D27" i="10"/>
  <c r="K27" i="10" s="1"/>
  <c r="Q27" i="10"/>
  <c r="E5" i="10"/>
  <c r="F52" i="10"/>
  <c r="K4" i="10"/>
  <c r="Q42" i="10"/>
  <c r="Q44" i="10"/>
  <c r="Q46" i="10"/>
  <c r="Q48" i="10"/>
  <c r="Q52" i="10"/>
  <c r="F5" i="10"/>
  <c r="Q28" i="10"/>
  <c r="Q30" i="10"/>
  <c r="Q32" i="10"/>
  <c r="Q34" i="10"/>
  <c r="Q36" i="10"/>
  <c r="Q38" i="10"/>
  <c r="Q40" i="10"/>
  <c r="K49" i="10"/>
  <c r="Q50" i="10"/>
  <c r="F7" i="10"/>
  <c r="D52" i="10"/>
  <c r="Q43" i="10"/>
  <c r="Q45" i="10"/>
  <c r="Q47" i="10"/>
  <c r="K51" i="10"/>
  <c r="K52" i="10"/>
  <c r="Q41" i="10" l="1"/>
  <c r="Q3" i="10"/>
  <c r="D5" i="10"/>
  <c r="Q5" i="10" s="1"/>
  <c r="D6" i="10"/>
  <c r="D7" i="10"/>
  <c r="K5" i="10" l="1"/>
  <c r="K7" i="10"/>
  <c r="Q7" i="10"/>
  <c r="Q6" i="10"/>
  <c r="K6" i="10"/>
  <c r="CZ25" i="7" l="1"/>
  <c r="CY25" i="7"/>
  <c r="CX25" i="7"/>
  <c r="CW25" i="7"/>
  <c r="CV25" i="7"/>
  <c r="CU25" i="7"/>
  <c r="CT25" i="7"/>
  <c r="CR25" i="7"/>
  <c r="CQ25" i="7"/>
  <c r="CP25" i="7"/>
  <c r="CO25" i="7"/>
  <c r="CN25" i="7"/>
  <c r="CM25" i="7"/>
  <c r="CL25" i="7"/>
  <c r="CK25" i="7"/>
  <c r="CJ25" i="7"/>
  <c r="CI25" i="7"/>
  <c r="CH25" i="7"/>
  <c r="CG25" i="7"/>
  <c r="CF25" i="7"/>
  <c r="CD25" i="7"/>
  <c r="CC25" i="7"/>
  <c r="CA25" i="7"/>
  <c r="BZ25" i="7"/>
  <c r="BX25" i="7"/>
  <c r="BW25" i="7"/>
  <c r="BU25" i="7"/>
  <c r="BT25" i="7"/>
  <c r="BS25" i="7"/>
  <c r="BR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U25" i="7"/>
  <c r="T25" i="7"/>
  <c r="S25" i="7"/>
  <c r="R25" i="7"/>
  <c r="Q25" i="7"/>
  <c r="B4" i="4" l="1"/>
  <c r="B3" i="4"/>
  <c r="E17" i="4"/>
  <c r="E20" i="4"/>
  <c r="D20" i="4"/>
  <c r="C20" i="4"/>
  <c r="B20" i="4"/>
  <c r="E19" i="4"/>
  <c r="D19" i="4"/>
  <c r="C19" i="4"/>
  <c r="B19" i="4"/>
  <c r="E18" i="4"/>
  <c r="D18" i="4"/>
  <c r="C18" i="4"/>
  <c r="B18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E3" i="4"/>
  <c r="D3" i="4"/>
  <c r="C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3" i="4"/>
  <c r="K11" i="1" l="1"/>
  <c r="K3" i="1"/>
  <c r="K4" i="1"/>
  <c r="K5" i="1"/>
  <c r="K6" i="1"/>
  <c r="K7" i="1"/>
  <c r="K8" i="1"/>
  <c r="K9" i="1"/>
  <c r="K10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2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<sst xmlns="http://schemas.openxmlformats.org/spreadsheetml/2006/main" count="5364" uniqueCount="351">
  <si>
    <t>Category</t>
  </si>
  <si>
    <t>Home</t>
  </si>
  <si>
    <t>Work</t>
  </si>
  <si>
    <t>Shop</t>
  </si>
  <si>
    <t>School</t>
  </si>
  <si>
    <t>Car</t>
  </si>
  <si>
    <t>Walk</t>
  </si>
  <si>
    <t>Taxi</t>
  </si>
  <si>
    <t>Bike</t>
  </si>
  <si>
    <t>Mc donald's</t>
  </si>
  <si>
    <t>Motor Bike</t>
  </si>
  <si>
    <t>Basant Lok</t>
  </si>
  <si>
    <t>Non DT</t>
  </si>
  <si>
    <t>Delhi kamla nagar</t>
  </si>
  <si>
    <t>UP Noida Sec 18</t>
  </si>
  <si>
    <t>Code</t>
  </si>
  <si>
    <t>Delhi saket community centre</t>
  </si>
  <si>
    <t>Delhi karol bagh</t>
  </si>
  <si>
    <t>New friends colony</t>
  </si>
  <si>
    <t>Delhi lajpat nagar</t>
  </si>
  <si>
    <t>RJ Jaipur gaurav tower</t>
  </si>
  <si>
    <t>Bus</t>
  </si>
  <si>
    <t>Delhi janpath</t>
  </si>
  <si>
    <t>HR Faridabad crown plaza</t>
  </si>
  <si>
    <t>DT</t>
  </si>
  <si>
    <t>Noida Suviy suites</t>
  </si>
  <si>
    <t>Delhi janakpuri</t>
  </si>
  <si>
    <t>Delhi ISBT DMRC</t>
  </si>
  <si>
    <t>Delhi rajemdra place</t>
  </si>
  <si>
    <t>Metro/Train</t>
  </si>
  <si>
    <t>Delhi south ex part 2</t>
  </si>
  <si>
    <t>Chandigarh sec 35</t>
  </si>
  <si>
    <t>UK dehradun asley hall</t>
  </si>
  <si>
    <t>CBD cross river mall</t>
  </si>
  <si>
    <t>UP allahabad altantic civil lines</t>
  </si>
  <si>
    <t>Delhi BPTP shalimaar bagh</t>
  </si>
  <si>
    <t>Delhi nehru place</t>
  </si>
  <si>
    <t>Luckhnow fun republic</t>
  </si>
  <si>
    <t>RJ Jaipur crystal plam</t>
  </si>
  <si>
    <t>Gaziabad vaishaali mahagun</t>
  </si>
  <si>
    <t>Kolkata city centre</t>
  </si>
  <si>
    <t>Delhi dwarka sec 5</t>
  </si>
  <si>
    <t>Hr Gurgaon sec 29</t>
  </si>
  <si>
    <t>Up Kanpur Z sqaure mall</t>
  </si>
  <si>
    <t>D mall rohini</t>
  </si>
  <si>
    <t>Auto rickshaw</t>
  </si>
  <si>
    <t>Delhi tilak magar</t>
  </si>
  <si>
    <t>Rj Jaipur element mall</t>
  </si>
  <si>
    <t>Delhi pachim vihar</t>
  </si>
  <si>
    <t>UP Ghaziabad EROS indirapuram</t>
  </si>
  <si>
    <t>HR gurgaon EROS</t>
  </si>
  <si>
    <t>Punjab jalandhar lajpat nagar DT</t>
  </si>
  <si>
    <t>UP Ghaziabad RDC</t>
  </si>
  <si>
    <t>BR patna Elphinstone</t>
  </si>
  <si>
    <t>UP Noida sector 63</t>
  </si>
  <si>
    <t>HR Panchkulla sec 11</t>
  </si>
  <si>
    <t>HR sec 14 gurgaon</t>
  </si>
  <si>
    <t>HR Gurgaon IRIS tech park</t>
  </si>
  <si>
    <t>Gurgaon IRIS Broadway 2, sec 85</t>
  </si>
  <si>
    <t>Delhi vegas dwarka</t>
  </si>
  <si>
    <t>Advant store noida</t>
  </si>
  <si>
    <t>Store Sales Generator mode</t>
  </si>
  <si>
    <t>Store name</t>
  </si>
  <si>
    <t>Portfolio</t>
  </si>
  <si>
    <t>Reason Visit this area</t>
  </si>
  <si>
    <t>Store Sales Transporation mode</t>
  </si>
  <si>
    <t>Delhi vishal Cinema, Rajouri garden</t>
  </si>
  <si>
    <t>UP halwasia</t>
  </si>
  <si>
    <t>Punjab ranjeet avenue</t>
  </si>
  <si>
    <t>Assam beeket tower</t>
  </si>
  <si>
    <t>Odissa patia</t>
  </si>
  <si>
    <t>National Average</t>
  </si>
  <si>
    <t>Actual Sale TTM</t>
  </si>
  <si>
    <t>Basis</t>
  </si>
  <si>
    <t>City</t>
  </si>
  <si>
    <t>State</t>
  </si>
  <si>
    <t xml:space="preserve">Shop </t>
  </si>
  <si>
    <t>Decision time</t>
  </si>
  <si>
    <t>Decision influence</t>
  </si>
  <si>
    <t>&lt; 1 min ago</t>
  </si>
  <si>
    <t>2-5 mint ago</t>
  </si>
  <si>
    <t>6-10 mint ago</t>
  </si>
  <si>
    <t>11-15 mint ago</t>
  </si>
  <si>
    <t>16-30 mint ago</t>
  </si>
  <si>
    <t>31-60 mint ago</t>
  </si>
  <si>
    <t>1-2 hour</t>
  </si>
  <si>
    <t>&gt; 2 hour</t>
  </si>
  <si>
    <t>&gt; planned visit yesterday</t>
  </si>
  <si>
    <t>Memory of location/past visit</t>
  </si>
  <si>
    <t>Saw the building</t>
  </si>
  <si>
    <t>MCD sign</t>
  </si>
  <si>
    <t>Road sign</t>
  </si>
  <si>
    <t>Poster/ bill board</t>
  </si>
  <si>
    <t>Someone suggested</t>
  </si>
  <si>
    <t>Other</t>
  </si>
  <si>
    <t>Age</t>
  </si>
  <si>
    <t>15-18</t>
  </si>
  <si>
    <t>19-24</t>
  </si>
  <si>
    <t>25-29</t>
  </si>
  <si>
    <t>30-34</t>
  </si>
  <si>
    <t>35-44</t>
  </si>
  <si>
    <t>45-54</t>
  </si>
  <si>
    <t>55-60</t>
  </si>
  <si>
    <t>61 or above</t>
  </si>
  <si>
    <t>Group size</t>
  </si>
  <si>
    <t>&gt;5</t>
  </si>
  <si>
    <t>Where eat</t>
  </si>
  <si>
    <t>Inside/outside seating area of this store</t>
  </si>
  <si>
    <t xml:space="preserve">While driving </t>
  </si>
  <si>
    <t>At Destination</t>
  </si>
  <si>
    <t>On bus / inside taxi</t>
  </si>
  <si>
    <t>While walking</t>
  </si>
  <si>
    <t>Parking lot</t>
  </si>
  <si>
    <t>High</t>
  </si>
  <si>
    <t>medium</t>
  </si>
  <si>
    <t>low</t>
  </si>
  <si>
    <t>first time</t>
  </si>
  <si>
    <t>Gender</t>
  </si>
  <si>
    <t>Male</t>
  </si>
  <si>
    <t>Female</t>
  </si>
  <si>
    <t>Driver</t>
  </si>
  <si>
    <t>Yes</t>
  </si>
  <si>
    <t>No</t>
  </si>
  <si>
    <t>Parked in Mc donalnds  parking lot</t>
  </si>
  <si>
    <t>Visit Frequency : Any Mc donald's</t>
  </si>
  <si>
    <t>Visit Frequency : this Mc donald's</t>
  </si>
  <si>
    <t>Reason visit this Mc donald's</t>
  </si>
  <si>
    <t>Travel time</t>
  </si>
  <si>
    <t>others</t>
  </si>
  <si>
    <t>McDonald's food</t>
  </si>
  <si>
    <t>Close to Home</t>
  </si>
  <si>
    <t>Close to Work</t>
  </si>
  <si>
    <t>Close to Shop</t>
  </si>
  <si>
    <t>Close to School</t>
  </si>
  <si>
    <t>Leisure</t>
  </si>
  <si>
    <t>Hospital</t>
  </si>
  <si>
    <t>Visiting</t>
  </si>
  <si>
    <t>Internet access</t>
  </si>
  <si>
    <t>Kill Time</t>
  </si>
  <si>
    <t>McDonald's Environment</t>
  </si>
  <si>
    <t>Promotion</t>
  </si>
  <si>
    <t>0-5 minutes</t>
  </si>
  <si>
    <t>6-10 minutes</t>
  </si>
  <si>
    <t>11-15 minutes</t>
  </si>
  <si>
    <t>16-20 minutes</t>
  </si>
  <si>
    <t>21-25 minutes</t>
  </si>
  <si>
    <t>26-30 minutes</t>
  </si>
  <si>
    <t>&gt;30 minutes</t>
  </si>
  <si>
    <t>Actual GC TTM</t>
  </si>
  <si>
    <t>Delhi</t>
  </si>
  <si>
    <t>Mall</t>
  </si>
  <si>
    <t>High Street</t>
  </si>
  <si>
    <t>UP</t>
  </si>
  <si>
    <t xml:space="preserve">Noida </t>
  </si>
  <si>
    <t>Rajasthan</t>
  </si>
  <si>
    <t>Jaipur</t>
  </si>
  <si>
    <t>Haryana</t>
  </si>
  <si>
    <t>Faridabad</t>
  </si>
  <si>
    <t>Specialty</t>
  </si>
  <si>
    <t>Punjab</t>
  </si>
  <si>
    <t>Chandigarh</t>
  </si>
  <si>
    <t>Uttrakhand</t>
  </si>
  <si>
    <t>Dehradun</t>
  </si>
  <si>
    <t xml:space="preserve">Allahabad </t>
  </si>
  <si>
    <t>Lucknow</t>
  </si>
  <si>
    <t>Ghaziabad</t>
  </si>
  <si>
    <t>WB</t>
  </si>
  <si>
    <t>Kolkata</t>
  </si>
  <si>
    <t xml:space="preserve">Gurgaon </t>
  </si>
  <si>
    <t xml:space="preserve">Kanpur </t>
  </si>
  <si>
    <t>Jalandhar</t>
  </si>
  <si>
    <t>Bihar</t>
  </si>
  <si>
    <t>Patna</t>
  </si>
  <si>
    <t>Panchkula</t>
  </si>
  <si>
    <t>Amritsar</t>
  </si>
  <si>
    <t>Assam</t>
  </si>
  <si>
    <t>Guwahati</t>
  </si>
  <si>
    <t>Orissa</t>
  </si>
  <si>
    <t>Bhubaneshwar</t>
  </si>
  <si>
    <t>Capture Rate</t>
  </si>
  <si>
    <t>PMO id</t>
  </si>
  <si>
    <t>Total</t>
  </si>
  <si>
    <t>Reason - Home</t>
  </si>
  <si>
    <t>Reason - Work</t>
  </si>
  <si>
    <t>Reason - Shop</t>
  </si>
  <si>
    <t>Reason - School</t>
  </si>
  <si>
    <t>High - This MCD</t>
  </si>
  <si>
    <t>Medium - This MCD</t>
  </si>
  <si>
    <t>Low - This MCD</t>
  </si>
  <si>
    <t>High - Any MCD</t>
  </si>
  <si>
    <t>medium - Any MCD</t>
  </si>
  <si>
    <t>low - Any MCD</t>
  </si>
  <si>
    <t>first time - This MCD</t>
  </si>
  <si>
    <t>first time - Any MCD</t>
  </si>
  <si>
    <t>Driver - Yes</t>
  </si>
  <si>
    <t>Driver - No</t>
  </si>
  <si>
    <t>Parking - Yes</t>
  </si>
  <si>
    <t>Parking - No</t>
  </si>
  <si>
    <t>Other reason</t>
  </si>
  <si>
    <t>others - Where eat</t>
  </si>
  <si>
    <t>Other - Decision infludence</t>
  </si>
  <si>
    <t>-</t>
  </si>
  <si>
    <t>Decision Time</t>
  </si>
  <si>
    <t>Decision Influence</t>
  </si>
  <si>
    <t>Group Size</t>
  </si>
  <si>
    <t>Where Eat</t>
  </si>
  <si>
    <t>NON DT</t>
  </si>
  <si>
    <t>Trade Area Population( TAS )</t>
  </si>
  <si>
    <t>Medium - Any MCD</t>
  </si>
  <si>
    <t>Low - Any MCD</t>
  </si>
  <si>
    <t>First time - Any MCD</t>
  </si>
  <si>
    <t>Traffic</t>
  </si>
  <si>
    <t>Converts</t>
  </si>
  <si>
    <t>Car Traffic</t>
  </si>
  <si>
    <t>Sno</t>
  </si>
  <si>
    <t>Restaurant Name</t>
  </si>
  <si>
    <t>ID</t>
  </si>
  <si>
    <t>Date</t>
  </si>
  <si>
    <t>Day</t>
  </si>
  <si>
    <t>DAYDATE</t>
  </si>
  <si>
    <t>Time</t>
  </si>
  <si>
    <t xml:space="preserve">Car </t>
  </si>
  <si>
    <t>Pedestrians</t>
  </si>
  <si>
    <t>DT GC</t>
  </si>
  <si>
    <t>Capture rate</t>
  </si>
  <si>
    <t>HR Gurgaon Eros</t>
  </si>
  <si>
    <t>Gurgaon</t>
  </si>
  <si>
    <t>In City DT</t>
  </si>
  <si>
    <t>Weekday</t>
  </si>
  <si>
    <t>Weekend</t>
  </si>
  <si>
    <t>MCD IRIS Tech Park Gurgaon</t>
  </si>
  <si>
    <t>HR GURGAON 3 ROADS</t>
  </si>
  <si>
    <t>HR GURGAON IRIS BROADWAY</t>
  </si>
  <si>
    <t>HR Manesar</t>
  </si>
  <si>
    <t>Highway DT</t>
  </si>
  <si>
    <t>collected date</t>
  </si>
  <si>
    <t>total count</t>
  </si>
  <si>
    <t>TAS</t>
  </si>
  <si>
    <t>Delhi Vishal Cinema</t>
  </si>
  <si>
    <t>Delhi Shalimar Bagh</t>
  </si>
  <si>
    <t>In city DT</t>
  </si>
  <si>
    <t>Average</t>
  </si>
  <si>
    <t>Dine GC</t>
  </si>
  <si>
    <t>Total GC Per day</t>
  </si>
  <si>
    <t>Capture rate(Car + Bike)</t>
  </si>
  <si>
    <t>Dine GC per day</t>
  </si>
  <si>
    <t>Dine In GC</t>
  </si>
  <si>
    <t>Capture rate(Bike)</t>
  </si>
  <si>
    <t>day</t>
  </si>
  <si>
    <t>Monday</t>
  </si>
  <si>
    <t>City DT</t>
  </si>
  <si>
    <t>Tuesday</t>
  </si>
  <si>
    <t>Wednesday</t>
  </si>
  <si>
    <t>Thursday</t>
  </si>
  <si>
    <t>Friday</t>
  </si>
  <si>
    <t>Saturday</t>
  </si>
  <si>
    <t>Sunday</t>
  </si>
  <si>
    <t>The major generator for our store is Home, with an average of 63%, and the leading cities are Kolkata and Kanpur.</t>
  </si>
  <si>
    <t>The major cities for the Home generator in DT stores are Lucknow and Gurgaon. Lucknow leads with 73%, followed by Gurgaon at 66%.</t>
  </si>
  <si>
    <t>On average, 36% of customers travel by car to our store, followed by walk, bike, metro, taxi, bus, and lastly auto rickshaw</t>
  </si>
  <si>
    <t>The top three cities from Punjab where customers use cars to visit our store are Jalandhar (79%), Chandigarh (65%), and Amritsar (60%).</t>
  </si>
  <si>
    <t>Customers in all TAS-surveyed cities use transportation modes like car, walk, and motorbike, while other modes have negligible percentages in some cities.</t>
  </si>
  <si>
    <t>Almost 50% of customers from TAS-surveyed stores take up to 10 minutes to decide to visit McDonald's, compared to 46% from DT stores.</t>
  </si>
  <si>
    <t>Only 6% of customers decide to visit the store more than an hour in advance</t>
  </si>
  <si>
    <t>Only 4% of customers plan to visit the store for mc donald's food one day in advance.</t>
  </si>
  <si>
    <t>The least influential factors for visiting the McDonald's store are road signage and billboards/posters, at just 5%</t>
  </si>
  <si>
    <t>Almost 35% of customers who visits the mcdonald's store are aged 25-29 years , followed by 28% aged 19-24 Years, and 29% aged 30-44 Years</t>
  </si>
  <si>
    <t>The top cities for the 25-29 age group are Guwahati (46%), Jaipur (44%), and Lucknow (41%), while Patna(45%), Chandigarh(41%), and Lucknow(40%) are notable for the 19-24 age group.</t>
  </si>
  <si>
    <t>On average, 42% of customers visit this area due to McDonald's food, after that shopping is reason to visit this area.</t>
  </si>
  <si>
    <t xml:space="preserve">The presence of a nearby school which is almost 3% is one of the reason to visit this area. </t>
  </si>
  <si>
    <t xml:space="preserve">Less than 5 % customers are aged 15-18 years &amp; more than 45 years </t>
  </si>
  <si>
    <t>Remaining factors are negligible reasons for visiting the McDonald's store</t>
  </si>
  <si>
    <t>The majority of customers, 26%, spend 6-10 minutes traveling to our McDonald's store.</t>
  </si>
  <si>
    <t>Only 10% of customers take more than 30 minutes to visit our store.</t>
  </si>
  <si>
    <t>Parked in Mc donald's  parking lot</t>
  </si>
  <si>
    <t>More than 90% of customers in Jalandhar and Gurgaon use McDonald's DT Stores parking lot to park their vehicles.</t>
  </si>
  <si>
    <t>86 percent of customers prefer to eat in the inside or outside seating areas of the stores.</t>
  </si>
  <si>
    <t>On average, 5% of customers prefer to eat while walking, in a taxi/bus, or in the parking lot.</t>
  </si>
  <si>
    <t>The majority of customers, 48%, visit the store in groups of 2.</t>
  </si>
  <si>
    <t>The smallest group size for store visits is more than 4 users. Only 14% of customers visit the store in this groups size</t>
  </si>
  <si>
    <t>The proportion of male visitors is 5% higher in DT stores (73%) compared to the overall average (68%), female visitors are 5% lower in DT stores (27%) compared to the overall average (32%)</t>
  </si>
  <si>
    <t>Male customer percentage is higher in DT stores compared to the average store visit, indicating a stronger male preference or attraction to DT locations.</t>
  </si>
  <si>
    <t>41,175 visits, with 100% coverage and a total average frequency score of 4.</t>
  </si>
  <si>
    <t>41,175 visits, with 100% coverage and a total average frequency score of 3.</t>
  </si>
  <si>
    <t>PMO CODE</t>
  </si>
  <si>
    <t>Trade Area Population</t>
  </si>
  <si>
    <t xml:space="preserve">HH Computer/Laptop </t>
  </si>
  <si>
    <t>HH Car/Jeep</t>
  </si>
  <si>
    <t>742, 473</t>
  </si>
  <si>
    <t>TTM average GC</t>
  </si>
  <si>
    <t>Jun'23 to May'24</t>
  </si>
  <si>
    <t>Store code</t>
  </si>
  <si>
    <t>TTM Average Sale</t>
  </si>
  <si>
    <t>Home % TAS</t>
  </si>
  <si>
    <t>Sale from Home(Generators)</t>
  </si>
  <si>
    <t>Total Population</t>
  </si>
  <si>
    <t>Car/Jeep</t>
  </si>
  <si>
    <t>Computer/Laptop</t>
  </si>
  <si>
    <t>Max</t>
  </si>
  <si>
    <t>Target Car/ Jeep Population</t>
  </si>
  <si>
    <t>Target user per home</t>
  </si>
  <si>
    <t xml:space="preserve">HRA </t>
  </si>
  <si>
    <t>Target HRA of User</t>
  </si>
  <si>
    <t>Kanpur</t>
  </si>
  <si>
    <t>Luckhnow</t>
  </si>
  <si>
    <t>Noida</t>
  </si>
  <si>
    <t>Diet Preferences</t>
  </si>
  <si>
    <t>Jain</t>
  </si>
  <si>
    <t>Non vegetarian</t>
  </si>
  <si>
    <t>Pure vegetarian</t>
  </si>
  <si>
    <t>Vegetarian but eat eggs</t>
  </si>
  <si>
    <t>Comp with Internet</t>
  </si>
  <si>
    <t>Occupation</t>
  </si>
  <si>
    <t>Businessman</t>
  </si>
  <si>
    <t>House wife</t>
  </si>
  <si>
    <t>Retired</t>
  </si>
  <si>
    <t>Salaried</t>
  </si>
  <si>
    <t>Student</t>
  </si>
  <si>
    <t>Marital Status</t>
  </si>
  <si>
    <t>Married but no kids</t>
  </si>
  <si>
    <t>Married with Kids( Age 3-12 )</t>
  </si>
  <si>
    <t>Married with Kids( Others Age )</t>
  </si>
  <si>
    <t>Unmarried</t>
  </si>
  <si>
    <t>Widow/Widower/Divorcee</t>
  </si>
  <si>
    <t>Vehcile</t>
  </si>
  <si>
    <t xml:space="preserve"> 2 wheeler</t>
  </si>
  <si>
    <t xml:space="preserve"> 4 wheeler</t>
  </si>
  <si>
    <t xml:space="preserve"> None</t>
  </si>
  <si>
    <t>Both</t>
  </si>
  <si>
    <t>Vehicle</t>
  </si>
  <si>
    <t>Preference for non-vegetarian food exceeds 50%, followed by vegetarian, eggetarian, and Jain diets.</t>
  </si>
  <si>
    <t>Non-vegetarian food preference is highest in Guwahati (92%) and Kolkata (83%), while Jain preferences are most prominent in Chandigarh (9%) and Panchkula (2%), with a varied distribution of pure vegetarian and eggetarian preferences across cities.</t>
  </si>
  <si>
    <t>Most cities show a high level of internet access, with more than 90% of computer users having internet in the majority of cities</t>
  </si>
  <si>
    <t>Customers from the Jalandhar city has the most businessmen who visits store at 35%, while Faridabad has the fewest at 10%.</t>
  </si>
  <si>
    <t>Cities like Delhi, Noida, and Lucknow have a high percentage of unmarried individuals (62%-74%), indicating a strong presence of young or single professionals.</t>
  </si>
  <si>
    <t>Proportion of married individuals with children varies, with Allahabad (26%) and Kolkata (26%) having the highest rates, while cities like Chandigarh (11%) and Amritsar (11%) have the lowest, reflecting diverse family structures.</t>
  </si>
  <si>
    <t>Patna and Amritsar have a high percentage of unmarried individuals (76%-83%) and few married people with kids, indicating a younger class of people.</t>
  </si>
  <si>
    <t>Cities like Delhi, Noida, and Jaipur have a significant proportion of residents with both 2-wheelers and 4-wheelers (61%-74%).</t>
  </si>
  <si>
    <t>In cities like Amritsar and Jalandhar, a very high percentage of residents do not own any transport (96% and 83%, respectively).</t>
  </si>
  <si>
    <t>Allahabad and Patna exhibit high percentages of 2-wheeler ownership (41% and 44%, respectively), indicating a strong preference for motorcycles.</t>
  </si>
  <si>
    <t>Dehradun shows a very low percentage of 4-wheeler ownership (2%), with a high reliance on other modes of transport.</t>
  </si>
  <si>
    <t>UP Golden I Greater Noida West</t>
  </si>
  <si>
    <t>Cities</t>
  </si>
  <si>
    <t>Greater Noida</t>
  </si>
  <si>
    <t>Out of 50 TAS-surveyed stores, 11 (22%) are DT stores across 6 cities, with the NCR region averaging 61% from Home generators.</t>
  </si>
  <si>
    <t>Only Cities like Amritsar, Gurgaon, Dehradun, Geator Noida and Jaipur have more than 50% of users visiting this area due to presence of McDonald's food.</t>
  </si>
  <si>
    <t>The top reason influencing customer decisions is memory of the location and past visits, accounting for 75% for DT stores and 70% for all stores</t>
  </si>
  <si>
    <t>On average, 45% of customers use McDonald's parking, while 57% prefer not to due to the common parking area.</t>
  </si>
  <si>
    <t>McDonald's food is the majority &amp; primary reason for over 89% of customers visiting the stores.</t>
  </si>
  <si>
    <t>Customers form the Greator Noida has the highest % of computers with internet access at 20%, while cities like Delhi, Faridabad, and Chandigarh have very low access rates, ranging from 1% to 3%.</t>
  </si>
  <si>
    <t>Our Stores  in Gurgaon attracts a lot of high-paid professionals, with 68% of visitors being well-compensated workers, while Allahabad has only 22% of such visitors, showing  most of the peoples are working professionals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</si>
</sst>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0.0%"/>
    <numFmt numFmtId="165" formatCode="_ * #,##0_ ;_ * \-#,##0_ ;_ * &quot;-&quot;??_ ;_ @_ "/>
    <numFmt numFmtId="166" formatCode="0.0"/>
    <numFmt numFmtId="167" formatCode="_ &quot;₹&quot;\ * #,##0_ ;_ &quot;₹&quot;\ * \-#,##0_ ;_ &quot;₹&quot;\ * &quot;-&quot;??_ ;_ @_ 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18"/>
      <name val="Calibri"/>
      <family val="2"/>
      <scheme val="minor"/>
    </font>
    <font>
      <b/>
      <sz val="14"/>
      <color theme="7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20"/>
      </top>
      <bottom style="thin">
        <color indexed="20"/>
      </bottom>
      <diagonal/>
    </border>
    <border>
      <left/>
      <right/>
      <top/>
      <bottom style="thick">
        <color indexed="20"/>
      </bottom>
      <diagonal/>
    </border>
    <border>
      <left style="thin">
        <color theme="8" tint="0.79998168889431442"/>
      </left>
      <right style="thin">
        <color theme="8" tint="0.79998168889431442"/>
      </right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2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164" fontId="1" fillId="0" borderId="0" xfId="0" applyNumberFormat="1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165" fontId="0" fillId="0" borderId="0" xfId="1" applyNumberFormat="1" applyFont="1"/>
    <xf numFmtId="165" fontId="0" fillId="0" borderId="0" xfId="0" applyNumberFormat="1"/>
    <xf numFmtId="0" fontId="0" fillId="0" borderId="2" xfId="0" applyBorder="1"/>
    <xf numFmtId="0" fontId="0" fillId="0" borderId="3" xfId="0" applyBorder="1"/>
    <xf numFmtId="9" fontId="0" fillId="0" borderId="2" xfId="2" applyFont="1" applyFill="1" applyBorder="1" applyAlignment="1"/>
    <xf numFmtId="0" fontId="5" fillId="0" borderId="0" xfId="0" applyFont="1"/>
    <xf numFmtId="0" fontId="6" fillId="0" borderId="0" xfId="0" applyFont="1"/>
    <xf numFmtId="9" fontId="6" fillId="0" borderId="4" xfId="0" applyNumberFormat="1" applyFont="1" applyBorder="1"/>
    <xf numFmtId="0" fontId="8" fillId="3" borderId="0" xfId="0" applyFont="1" applyFill="1"/>
    <xf numFmtId="0" fontId="9" fillId="3" borderId="0" xfId="0" applyFont="1" applyFill="1"/>
    <xf numFmtId="2" fontId="0" fillId="0" borderId="0" xfId="0" applyNumberFormat="1"/>
    <xf numFmtId="0" fontId="0" fillId="0" borderId="5" xfId="0" applyBorder="1"/>
    <xf numFmtId="165" fontId="0" fillId="0" borderId="5" xfId="1" applyNumberFormat="1" applyFont="1" applyFill="1" applyBorder="1" applyAlignment="1"/>
    <xf numFmtId="166" fontId="0" fillId="0" borderId="5" xfId="0" applyNumberFormat="1" applyBorder="1"/>
    <xf numFmtId="0" fontId="3" fillId="0" borderId="5" xfId="0" applyFont="1" applyBorder="1"/>
    <xf numFmtId="164" fontId="0" fillId="0" borderId="5" xfId="0" applyNumberFormat="1" applyBorder="1"/>
    <xf numFmtId="165" fontId="0" fillId="0" borderId="5" xfId="1" applyNumberFormat="1" applyFont="1" applyFill="1" applyBorder="1" applyAlignment="1">
      <alignment horizontal="right"/>
    </xf>
    <xf numFmtId="0" fontId="3" fillId="0" borderId="5" xfId="0" applyFont="1" applyBorder="1" applyAlignment="1">
      <alignment horizontal="left"/>
    </xf>
    <xf numFmtId="0" fontId="11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4" fillId="5" borderId="0" xfId="0" applyFont="1" applyFill="1"/>
    <xf numFmtId="166" fontId="14" fillId="5" borderId="0" xfId="0" applyNumberFormat="1" applyFont="1" applyFill="1"/>
    <xf numFmtId="164" fontId="14" fillId="5" borderId="0" xfId="0" applyNumberFormat="1" applyFont="1" applyFill="1"/>
    <xf numFmtId="164" fontId="15" fillId="5" borderId="0" xfId="0" applyNumberFormat="1" applyFont="1" applyFill="1" applyAlignment="1">
      <alignment vertical="center" wrapText="1"/>
    </xf>
    <xf numFmtId="164" fontId="14" fillId="5" borderId="0" xfId="0" applyNumberFormat="1" applyFont="1" applyFill="1" applyAlignment="1">
      <alignment horizontal="right"/>
    </xf>
    <xf numFmtId="164" fontId="15" fillId="5" borderId="0" xfId="0" applyNumberFormat="1" applyFont="1" applyFill="1"/>
    <xf numFmtId="164" fontId="15" fillId="5" borderId="0" xfId="0" applyNumberFormat="1" applyFont="1" applyFill="1" applyAlignment="1">
      <alignment horizontal="right" vertical="center" wrapText="1"/>
    </xf>
    <xf numFmtId="9" fontId="11" fillId="2" borderId="0" xfId="0" applyNumberFormat="1" applyFont="1" applyFill="1"/>
    <xf numFmtId="9" fontId="13" fillId="2" borderId="0" xfId="0" applyNumberFormat="1" applyFont="1" applyFill="1"/>
    <xf numFmtId="164" fontId="11" fillId="2" borderId="0" xfId="0" applyNumberFormat="1" applyFont="1" applyFill="1"/>
    <xf numFmtId="164" fontId="11" fillId="2" borderId="0" xfId="0" applyNumberFormat="1" applyFont="1" applyFill="1" applyAlignment="1">
      <alignment horizontal="right"/>
    </xf>
    <xf numFmtId="164" fontId="16" fillId="2" borderId="0" xfId="0" applyNumberFormat="1" applyFont="1" applyFill="1" applyAlignment="1">
      <alignment horizontal="right" vertical="center" wrapText="1"/>
    </xf>
    <xf numFmtId="0" fontId="7" fillId="6" borderId="0" xfId="0" applyFont="1" applyFill="1"/>
    <xf numFmtId="9" fontId="5" fillId="4" borderId="2" xfId="0" applyNumberFormat="1" applyFont="1" applyFill="1" applyBorder="1"/>
    <xf numFmtId="9" fontId="5" fillId="0" borderId="0" xfId="0" applyNumberFormat="1" applyFont="1"/>
    <xf numFmtId="9" fontId="7" fillId="7" borderId="2" xfId="0" applyNumberFormat="1" applyFont="1" applyFill="1" applyBorder="1"/>
    <xf numFmtId="164" fontId="3" fillId="0" borderId="0" xfId="0" applyNumberFormat="1" applyFont="1"/>
    <xf numFmtId="164" fontId="1" fillId="0" borderId="0" xfId="0" applyNumberFormat="1" applyFont="1" applyAlignment="1">
      <alignment horizontal="center"/>
    </xf>
    <xf numFmtId="0" fontId="0" fillId="8" borderId="0" xfId="0" applyFill="1"/>
    <xf numFmtId="164" fontId="0" fillId="8" borderId="0" xfId="0" applyNumberFormat="1" applyFill="1"/>
    <xf numFmtId="0" fontId="1" fillId="8" borderId="2" xfId="0" applyFont="1" applyFill="1" applyBorder="1"/>
    <xf numFmtId="164" fontId="1" fillId="8" borderId="2" xfId="0" applyNumberFormat="1" applyFont="1" applyFill="1" applyBorder="1"/>
    <xf numFmtId="0" fontId="1" fillId="9" borderId="2" xfId="0" applyFont="1" applyFill="1" applyBorder="1"/>
    <xf numFmtId="0" fontId="1" fillId="10" borderId="2" xfId="0" applyFont="1" applyFill="1" applyBorder="1"/>
    <xf numFmtId="164" fontId="1" fillId="0" borderId="2" xfId="0" applyNumberFormat="1" applyFont="1" applyBorder="1"/>
    <xf numFmtId="0" fontId="17" fillId="0" borderId="2" xfId="0" applyFont="1" applyBorder="1"/>
    <xf numFmtId="14" fontId="0" fillId="0" borderId="2" xfId="0" applyNumberFormat="1" applyBorder="1"/>
    <xf numFmtId="20" fontId="0" fillId="0" borderId="2" xfId="0" applyNumberFormat="1" applyBorder="1"/>
    <xf numFmtId="1" fontId="0" fillId="0" borderId="2" xfId="0" applyNumberFormat="1" applyBorder="1"/>
    <xf numFmtId="164" fontId="0" fillId="0" borderId="2" xfId="2" applyNumberFormat="1" applyFont="1" applyBorder="1"/>
    <xf numFmtId="164" fontId="0" fillId="0" borderId="6" xfId="2" applyNumberFormat="1" applyFont="1" applyBorder="1"/>
    <xf numFmtId="0" fontId="0" fillId="10" borderId="2" xfId="0" applyFill="1" applyBorder="1"/>
    <xf numFmtId="9" fontId="0" fillId="0" borderId="0" xfId="0" applyNumberFormat="1"/>
    <xf numFmtId="164" fontId="0" fillId="0" borderId="2" xfId="0" applyNumberFormat="1" applyBorder="1"/>
    <xf numFmtId="164" fontId="0" fillId="0" borderId="0" xfId="0" applyNumberFormat="1"/>
    <xf numFmtId="0" fontId="1" fillId="11" borderId="2" xfId="0" applyFont="1" applyFill="1" applyBorder="1"/>
    <xf numFmtId="164" fontId="1" fillId="0" borderId="0" xfId="2" applyNumberFormat="1" applyFont="1"/>
    <xf numFmtId="164" fontId="0" fillId="9" borderId="2" xfId="0" applyNumberFormat="1" applyFill="1" applyBorder="1"/>
    <xf numFmtId="10" fontId="0" fillId="11" borderId="2" xfId="0" applyNumberFormat="1" applyFill="1" applyBorder="1"/>
    <xf numFmtId="1" fontId="0" fillId="0" borderId="0" xfId="0" applyNumberFormat="1"/>
    <xf numFmtId="9" fontId="0" fillId="11" borderId="2" xfId="0" applyNumberFormat="1" applyFill="1" applyBorder="1"/>
    <xf numFmtId="0" fontId="0" fillId="11" borderId="2" xfId="0" applyFill="1" applyBorder="1"/>
    <xf numFmtId="1" fontId="0" fillId="0" borderId="7" xfId="0" applyNumberFormat="1" applyBorder="1"/>
    <xf numFmtId="164" fontId="0" fillId="11" borderId="2" xfId="0" applyNumberFormat="1" applyFill="1" applyBorder="1"/>
    <xf numFmtId="10" fontId="0" fillId="0" borderId="2" xfId="0" applyNumberFormat="1" applyBorder="1"/>
    <xf numFmtId="9" fontId="18" fillId="0" borderId="2" xfId="0" applyNumberFormat="1" applyFont="1" applyBorder="1"/>
    <xf numFmtId="9" fontId="18" fillId="0" borderId="0" xfId="0" applyNumberFormat="1" applyFont="1"/>
    <xf numFmtId="9" fontId="6" fillId="0" borderId="0" xfId="0" applyNumberFormat="1" applyFont="1"/>
    <xf numFmtId="0" fontId="10" fillId="0" borderId="0" xfId="0" applyFont="1"/>
    <xf numFmtId="0" fontId="19" fillId="12" borderId="8" xfId="0" applyFont="1" applyFill="1" applyBorder="1" applyAlignment="1">
      <alignment horizontal="right"/>
    </xf>
    <xf numFmtId="9" fontId="19" fillId="12" borderId="8" xfId="2" applyFont="1" applyFill="1" applyBorder="1" applyAlignment="1">
      <alignment horizontal="right"/>
    </xf>
    <xf numFmtId="165" fontId="4" fillId="0" borderId="0" xfId="1" applyNumberFormat="1" applyFont="1" applyFill="1" applyBorder="1" applyAlignment="1"/>
    <xf numFmtId="165" fontId="4" fillId="0" borderId="0" xfId="1" applyNumberFormat="1" applyFont="1" applyFill="1" applyBorder="1" applyAlignment="1">
      <alignment horizontal="right"/>
    </xf>
    <xf numFmtId="0" fontId="0" fillId="0" borderId="9" xfId="0" applyBorder="1"/>
    <xf numFmtId="165" fontId="4" fillId="0" borderId="9" xfId="1" applyNumberFormat="1" applyFont="1" applyFill="1" applyBorder="1" applyAlignment="1"/>
    <xf numFmtId="9" fontId="0" fillId="0" borderId="9" xfId="0" applyNumberFormat="1" applyBorder="1"/>
    <xf numFmtId="0" fontId="20" fillId="0" borderId="0" xfId="0" applyFont="1"/>
    <xf numFmtId="0" fontId="10" fillId="0" borderId="0" xfId="0" applyFont="1" applyAlignment="1">
      <alignment horizontal="center"/>
    </xf>
    <xf numFmtId="0" fontId="21" fillId="0" borderId="10" xfId="0" applyFont="1" applyBorder="1" applyAlignment="1">
      <alignment horizontal="left" wrapText="1"/>
    </xf>
    <xf numFmtId="0" fontId="21" fillId="0" borderId="10" xfId="0" applyFont="1" applyBorder="1" applyAlignment="1">
      <alignment horizontal="right" wrapText="1"/>
    </xf>
    <xf numFmtId="0" fontId="21" fillId="0" borderId="0" xfId="0" applyFont="1" applyAlignment="1">
      <alignment wrapText="1"/>
    </xf>
    <xf numFmtId="0" fontId="10" fillId="0" borderId="0" xfId="0" applyFont="1" applyAlignment="1">
      <alignment horizontal="left"/>
    </xf>
    <xf numFmtId="165" fontId="10" fillId="0" borderId="0" xfId="1" applyNumberFormat="1" applyFont="1" applyFill="1" applyBorder="1" applyAlignment="1"/>
    <xf numFmtId="10" fontId="10" fillId="0" borderId="0" xfId="0" applyNumberFormat="1" applyFont="1"/>
    <xf numFmtId="165" fontId="10" fillId="2" borderId="0" xfId="1" applyNumberFormat="1" applyFont="1" applyFill="1" applyBorder="1" applyAlignment="1"/>
    <xf numFmtId="9" fontId="10" fillId="0" borderId="0" xfId="0" applyNumberFormat="1" applyFont="1"/>
    <xf numFmtId="167" fontId="10" fillId="0" borderId="0" xfId="0" applyNumberFormat="1" applyFont="1"/>
    <xf numFmtId="43" fontId="10" fillId="0" borderId="0" xfId="0" applyNumberFormat="1" applyFont="1"/>
    <xf numFmtId="0" fontId="10" fillId="0" borderId="0" xfId="0" quotePrefix="1" applyFont="1" applyAlignment="1">
      <alignment horizontal="left"/>
    </xf>
    <xf numFmtId="43" fontId="10" fillId="0" borderId="0" xfId="1" applyFont="1" applyFill="1" applyBorder="1" applyAlignment="1"/>
    <xf numFmtId="0" fontId="10" fillId="0" borderId="11" xfId="0" applyFont="1" applyBorder="1" applyAlignment="1">
      <alignment horizontal="left"/>
    </xf>
    <xf numFmtId="165" fontId="10" fillId="0" borderId="11" xfId="1" applyNumberFormat="1" applyFont="1" applyFill="1" applyBorder="1" applyAlignment="1"/>
    <xf numFmtId="10" fontId="10" fillId="0" borderId="11" xfId="0" applyNumberFormat="1" applyFont="1" applyBorder="1"/>
    <xf numFmtId="9" fontId="10" fillId="0" borderId="11" xfId="0" applyNumberFormat="1" applyFont="1" applyBorder="1"/>
    <xf numFmtId="167" fontId="10" fillId="0" borderId="11" xfId="0" applyNumberFormat="1" applyFont="1" applyBorder="1"/>
    <xf numFmtId="44" fontId="10" fillId="0" borderId="11" xfId="0" applyNumberFormat="1" applyFont="1" applyBorder="1"/>
    <xf numFmtId="9" fontId="14" fillId="5" borderId="0" xfId="0" applyNumberFormat="1" applyFont="1" applyFill="1"/>
    <xf numFmtId="10" fontId="0" fillId="0" borderId="0" xfId="0" applyNumberFormat="1"/>
    <xf numFmtId="0" fontId="3" fillId="0" borderId="0" xfId="0" applyFont="1" applyAlignment="1">
      <alignment horizontal="left"/>
    </xf>
    <xf numFmtId="165" fontId="0" fillId="0" borderId="0" xfId="1" applyNumberFormat="1" applyFont="1" applyFill="1" applyBorder="1" applyAlignment="1"/>
    <xf numFmtId="166" fontId="0" fillId="0" borderId="0" xfId="0" applyNumberFormat="1"/>
    <xf numFmtId="0" fontId="0" fillId="0" borderId="12" xfId="0" applyBorder="1"/>
    <xf numFmtId="0" fontId="7" fillId="13" borderId="2" xfId="0" applyFont="1" applyFill="1" applyBorder="1"/>
    <xf numFmtId="0" fontId="7" fillId="13" borderId="0" xfId="0" applyFont="1" applyFill="1"/>
    <xf numFmtId="0" fontId="7" fillId="0" borderId="0" xfId="0" applyFont="1"/>
    <xf numFmtId="0" fontId="5" fillId="0" borderId="2" xfId="0" applyFont="1" applyBorder="1" applyAlignment="1">
      <alignment horizontal="left"/>
    </xf>
    <xf numFmtId="9" fontId="5" fillId="4" borderId="2" xfId="0" applyNumberFormat="1" applyFont="1" applyFill="1" applyBorder="1" applyAlignment="1">
      <alignment horizontal="left"/>
    </xf>
    <xf numFmtId="9" fontId="7" fillId="7" borderId="2" xfId="0" applyNumberFormat="1" applyFont="1" applyFill="1" applyBorder="1" applyAlignment="1">
      <alignment horizontal="left"/>
    </xf>
    <xf numFmtId="0" fontId="10" fillId="0" borderId="0" xfId="0" applyFont="1" applyAlignment="1">
      <alignment horizontal="center"/>
    </xf>
    <xf numFmtId="0" fontId="1" fillId="8" borderId="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3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I71"/>
  <sheetViews>
    <sheetView zoomScale="36" zoomScaleNormal="36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33" sqref="K33"/>
    </sheetView>
  </sheetViews>
  <sheetFormatPr defaultRowHeight="14.4" x14ac:dyDescent="0.3"/>
  <cols>
    <col min="1" max="1" width="12" bestFit="1" customWidth="1"/>
    <col min="2" max="2" width="13" bestFit="1" customWidth="1"/>
    <col min="3" max="3" width="34.21875" bestFit="1" customWidth="1"/>
    <col min="4" max="4" width="11.77734375" bestFit="1" customWidth="1"/>
    <col min="5" max="5" width="14.77734375" bestFit="1" customWidth="1"/>
    <col min="6" max="6" width="14" bestFit="1" customWidth="1"/>
    <col min="7" max="7" width="44.21875" bestFit="1" customWidth="1"/>
    <col min="8" max="8" width="25.33203125" bestFit="1" customWidth="1"/>
    <col min="9" max="9" width="23.33203125" bestFit="1" customWidth="1"/>
    <col min="10" max="10" width="9.77734375" bestFit="1" customWidth="1"/>
    <col min="11" max="11" width="20.77734375" bestFit="1" customWidth="1"/>
    <col min="12" max="12" width="42.77734375" style="4" bestFit="1" customWidth="1"/>
    <col min="13" max="13" width="10.88671875" bestFit="1" customWidth="1"/>
    <col min="14" max="14" width="9.88671875" bestFit="1" customWidth="1"/>
    <col min="15" max="15" width="10.44140625" bestFit="1" customWidth="1"/>
    <col min="16" max="16" width="12" bestFit="1" customWidth="1"/>
    <col min="17" max="17" width="48.33203125" style="4" bestFit="1" customWidth="1"/>
    <col min="18" max="19" width="10.88671875" bestFit="1" customWidth="1"/>
    <col min="20" max="20" width="9.21875" bestFit="1" customWidth="1"/>
    <col min="21" max="21" width="18.21875" bestFit="1" customWidth="1"/>
    <col min="22" max="22" width="9.21875" bestFit="1" customWidth="1"/>
    <col min="23" max="23" width="16.77734375" bestFit="1" customWidth="1"/>
    <col min="24" max="24" width="9.21875" bestFit="1" customWidth="1"/>
    <col min="25" max="25" width="21.77734375" bestFit="1" customWidth="1"/>
    <col min="26" max="26" width="33.44140625" style="4" bestFit="1" customWidth="1"/>
    <col min="27" max="27" width="19" bestFit="1" customWidth="1"/>
    <col min="28" max="28" width="24.109375" bestFit="1" customWidth="1"/>
    <col min="29" max="29" width="23.109375" bestFit="1" customWidth="1"/>
    <col min="30" max="30" width="23.5546875" bestFit="1" customWidth="1"/>
    <col min="31" max="31" width="26.109375" bestFit="1" customWidth="1"/>
    <col min="32" max="32" width="21.109375" bestFit="1" customWidth="1"/>
    <col min="33" max="33" width="17.77734375" bestFit="1" customWidth="1"/>
    <col min="34" max="34" width="20" bestFit="1" customWidth="1"/>
    <col min="35" max="35" width="21.21875" bestFit="1" customWidth="1"/>
    <col min="36" max="36" width="22.109375" bestFit="1" customWidth="1"/>
    <col min="37" max="38" width="23.33203125" bestFit="1" customWidth="1"/>
    <col min="39" max="39" width="13.77734375" bestFit="1" customWidth="1"/>
    <col min="40" max="40" width="13.44140625" bestFit="1" customWidth="1"/>
    <col min="41" max="41" width="37.77734375" bestFit="1" customWidth="1"/>
    <col min="42" max="42" width="28.88671875" bestFit="1" customWidth="1"/>
    <col min="43" max="43" width="43" style="9" bestFit="1" customWidth="1"/>
    <col min="44" max="44" width="25.6640625" bestFit="1" customWidth="1"/>
    <col min="45" max="45" width="15" bestFit="1" customWidth="1"/>
    <col min="46" max="46" width="16" bestFit="1" customWidth="1"/>
    <col min="47" max="47" width="26.33203125" bestFit="1" customWidth="1"/>
    <col min="48" max="48" width="31.33203125" bestFit="1" customWidth="1"/>
    <col min="49" max="49" width="42" bestFit="1" customWidth="1"/>
    <col min="50" max="50" width="14.77734375" bestFit="1" customWidth="1"/>
    <col min="51" max="51" width="9.77734375" bestFit="1" customWidth="1"/>
    <col min="52" max="53" width="10.88671875" bestFit="1" customWidth="1"/>
    <col min="54" max="57" width="10.77734375" bestFit="1" customWidth="1"/>
    <col min="58" max="58" width="18.21875" bestFit="1" customWidth="1"/>
    <col min="59" max="59" width="17.21875" bestFit="1" customWidth="1"/>
    <col min="60" max="60" width="10.44140625" bestFit="1" customWidth="1"/>
    <col min="61" max="62" width="10.88671875" bestFit="1" customWidth="1"/>
    <col min="63" max="63" width="10.44140625" bestFit="1" customWidth="1"/>
    <col min="64" max="64" width="9.21875" bestFit="1" customWidth="1"/>
    <col min="65" max="65" width="8.6640625" bestFit="1" customWidth="1"/>
    <col min="66" max="66" width="16.21875" bestFit="1" customWidth="1"/>
    <col min="67" max="67" width="59.21875" style="9" bestFit="1" customWidth="1"/>
    <col min="68" max="68" width="20.77734375" bestFit="1" customWidth="1"/>
    <col min="69" max="69" width="22.109375" bestFit="1" customWidth="1"/>
    <col min="70" max="70" width="29.33203125" bestFit="1" customWidth="1"/>
    <col min="71" max="71" width="21.109375" bestFit="1" customWidth="1"/>
    <col min="72" max="72" width="17.21875" bestFit="1" customWidth="1"/>
    <col min="73" max="73" width="28.88671875" bestFit="1" customWidth="1"/>
    <col min="74" max="74" width="50.6640625" bestFit="1" customWidth="1"/>
    <col min="75" max="75" width="24.77734375" bestFit="1" customWidth="1"/>
    <col min="76" max="76" width="29.33203125" bestFit="1" customWidth="1"/>
    <col min="77" max="77" width="24.109375" bestFit="1" customWidth="1"/>
    <col min="78" max="78" width="30.6640625" bestFit="1" customWidth="1"/>
    <col min="79" max="79" width="50.77734375" bestFit="1" customWidth="1"/>
    <col min="80" max="80" width="24.33203125" bestFit="1" customWidth="1"/>
    <col min="81" max="81" width="28.88671875" bestFit="1" customWidth="1"/>
    <col min="82" max="82" width="23.5546875" bestFit="1" customWidth="1"/>
    <col min="83" max="83" width="30.88671875" bestFit="1" customWidth="1"/>
    <col min="84" max="84" width="14.77734375" bestFit="1" customWidth="1"/>
    <col min="85" max="85" width="10.88671875" bestFit="1" customWidth="1"/>
    <col min="86" max="86" width="12.21875" bestFit="1" customWidth="1"/>
    <col min="87" max="87" width="14.77734375" bestFit="1" customWidth="1"/>
    <col min="88" max="88" width="18.77734375" bestFit="1" customWidth="1"/>
    <col min="89" max="89" width="17.21875" bestFit="1" customWidth="1"/>
    <col min="90" max="90" width="51.6640625" bestFit="1" customWidth="1"/>
    <col min="91" max="91" width="21.21875" bestFit="1" customWidth="1"/>
    <col min="92" max="92" width="19.77734375" bestFit="1" customWidth="1"/>
    <col min="93" max="93" width="43.77734375" bestFit="1" customWidth="1"/>
    <col min="94" max="94" width="25.77734375" bestFit="1" customWidth="1"/>
    <col min="95" max="95" width="22.5546875" bestFit="1" customWidth="1"/>
    <col min="96" max="96" width="21.21875" bestFit="1" customWidth="1"/>
    <col min="97" max="97" width="21.77734375" bestFit="1" customWidth="1"/>
    <col min="98" max="98" width="24.5546875" bestFit="1" customWidth="1"/>
    <col min="99" max="99" width="12.44140625" bestFit="1" customWidth="1"/>
    <col min="100" max="100" width="13.44140625" bestFit="1" customWidth="1"/>
    <col min="101" max="101" width="12.44140625" bestFit="1" customWidth="1"/>
    <col min="102" max="102" width="24.33203125" bestFit="1" customWidth="1"/>
    <col min="103" max="103" width="13.77734375" bestFit="1" customWidth="1"/>
    <col min="104" max="104" width="37.21875" bestFit="1" customWidth="1"/>
    <col min="105" max="105" width="16.21875" bestFit="1" customWidth="1"/>
    <col min="106" max="106" width="20.5546875" bestFit="1" customWidth="1"/>
    <col min="107" max="107" width="17.5546875" bestFit="1" customWidth="1"/>
    <col min="108" max="108" width="19" bestFit="1" customWidth="1"/>
    <col min="109" max="109" width="20.21875" bestFit="1" customWidth="1"/>
    <col min="110" max="110" width="21.109375" bestFit="1" customWidth="1"/>
    <col min="111" max="112" width="22.109375" bestFit="1" customWidth="1"/>
    <col min="113" max="113" width="22.77734375" bestFit="1" customWidth="1"/>
    <col min="114" max="114" width="19.21875" bestFit="1" customWidth="1"/>
    <col min="115" max="115" width="21.21875" bestFit="1" customWidth="1"/>
    <col min="116" max="116" width="9.21875" bestFit="1" customWidth="1"/>
    <col min="117" max="117" width="23.77734375" bestFit="1" customWidth="1"/>
    <col min="118" max="118" width="24.77734375" bestFit="1" customWidth="1"/>
    <col min="119" max="119" width="36.77734375" bestFit="1" customWidth="1"/>
    <col min="120" max="120" width="24.33203125" bestFit="1" customWidth="1"/>
    <col min="121" max="121" width="9.21875" bestFit="1" customWidth="1"/>
    <col min="122" max="122" width="10.88671875" bestFit="1" customWidth="1"/>
    <col min="123" max="123" width="15" bestFit="1" customWidth="1"/>
    <col min="124" max="124" width="20.77734375" bestFit="1" customWidth="1"/>
    <col min="125" max="125" width="17.5546875" bestFit="1" customWidth="1"/>
    <col min="126" max="126" width="12.21875" bestFit="1" customWidth="1"/>
    <col min="127" max="127" width="13.77734375" bestFit="1" customWidth="1"/>
    <col min="128" max="128" width="13.21875" bestFit="1" customWidth="1"/>
    <col min="129" max="129" width="18.77734375" bestFit="1" customWidth="1"/>
    <col min="130" max="130" width="29.109375" bestFit="1" customWidth="1"/>
    <col min="131" max="131" width="43" bestFit="1" customWidth="1"/>
    <col min="132" max="132" width="46.21875" bestFit="1" customWidth="1"/>
    <col min="133" max="133" width="16.21875" bestFit="1" customWidth="1"/>
    <col min="134" max="134" width="38" bestFit="1" customWidth="1"/>
    <col min="135" max="135" width="14.77734375" bestFit="1" customWidth="1"/>
    <col min="136" max="137" width="16.21875" bestFit="1" customWidth="1"/>
    <col min="138" max="138" width="10.21875" bestFit="1" customWidth="1"/>
    <col min="139" max="139" width="8.6640625" bestFit="1" customWidth="1"/>
  </cols>
  <sheetData>
    <row r="1" spans="1:139" s="32" customFormat="1" ht="18" x14ac:dyDescent="0.35">
      <c r="A1" s="29" t="s">
        <v>180</v>
      </c>
      <c r="B1" s="30" t="s">
        <v>15</v>
      </c>
      <c r="C1" s="30" t="s">
        <v>62</v>
      </c>
      <c r="D1" s="30" t="s">
        <v>75</v>
      </c>
      <c r="E1" s="30" t="s">
        <v>74</v>
      </c>
      <c r="F1" s="30" t="s">
        <v>63</v>
      </c>
      <c r="G1" s="30" t="s">
        <v>207</v>
      </c>
      <c r="H1" s="30" t="s">
        <v>72</v>
      </c>
      <c r="I1" s="30" t="s">
        <v>148</v>
      </c>
      <c r="J1" s="30" t="s">
        <v>73</v>
      </c>
      <c r="K1" s="30" t="s">
        <v>179</v>
      </c>
      <c r="L1" s="31" t="s">
        <v>0</v>
      </c>
      <c r="M1" s="30" t="s">
        <v>1</v>
      </c>
      <c r="N1" s="30" t="s">
        <v>2</v>
      </c>
      <c r="O1" s="30" t="s">
        <v>3</v>
      </c>
      <c r="P1" s="30" t="s">
        <v>4</v>
      </c>
      <c r="Q1" s="31" t="s">
        <v>0</v>
      </c>
      <c r="R1" s="30" t="s">
        <v>5</v>
      </c>
      <c r="S1" s="30" t="s">
        <v>6</v>
      </c>
      <c r="T1" s="30" t="s">
        <v>21</v>
      </c>
      <c r="U1" s="30" t="s">
        <v>29</v>
      </c>
      <c r="V1" s="30" t="s">
        <v>7</v>
      </c>
      <c r="W1" s="30" t="s">
        <v>10</v>
      </c>
      <c r="X1" s="30" t="s">
        <v>8</v>
      </c>
      <c r="Y1" s="30" t="s">
        <v>45</v>
      </c>
      <c r="Z1" s="31" t="s">
        <v>0</v>
      </c>
      <c r="AA1" s="30" t="s">
        <v>9</v>
      </c>
      <c r="AB1" s="30" t="s">
        <v>182</v>
      </c>
      <c r="AC1" s="30" t="s">
        <v>183</v>
      </c>
      <c r="AD1" s="30" t="s">
        <v>184</v>
      </c>
      <c r="AE1" s="30" t="s">
        <v>185</v>
      </c>
      <c r="AF1" s="31" t="s">
        <v>0</v>
      </c>
      <c r="AG1" s="30" t="s">
        <v>79</v>
      </c>
      <c r="AH1" s="30" t="s">
        <v>80</v>
      </c>
      <c r="AI1" s="30" t="s">
        <v>81</v>
      </c>
      <c r="AJ1" s="30" t="s">
        <v>82</v>
      </c>
      <c r="AK1" s="30" t="s">
        <v>83</v>
      </c>
      <c r="AL1" s="30" t="s">
        <v>84</v>
      </c>
      <c r="AM1" s="30" t="s">
        <v>85</v>
      </c>
      <c r="AN1" s="30" t="s">
        <v>86</v>
      </c>
      <c r="AO1" s="30" t="s">
        <v>87</v>
      </c>
      <c r="AP1" s="31" t="s">
        <v>0</v>
      </c>
      <c r="AQ1" s="30" t="s">
        <v>88</v>
      </c>
      <c r="AR1" s="30" t="s">
        <v>89</v>
      </c>
      <c r="AS1" s="30" t="s">
        <v>90</v>
      </c>
      <c r="AT1" s="30" t="s">
        <v>91</v>
      </c>
      <c r="AU1" s="30" t="s">
        <v>92</v>
      </c>
      <c r="AV1" s="30" t="s">
        <v>93</v>
      </c>
      <c r="AW1" s="30" t="s">
        <v>200</v>
      </c>
      <c r="AX1" s="31" t="s">
        <v>0</v>
      </c>
      <c r="AY1" s="30" t="s">
        <v>96</v>
      </c>
      <c r="AZ1" s="30" t="s">
        <v>97</v>
      </c>
      <c r="BA1" s="30" t="s">
        <v>98</v>
      </c>
      <c r="BB1" s="30" t="s">
        <v>99</v>
      </c>
      <c r="BC1" s="30" t="s">
        <v>100</v>
      </c>
      <c r="BD1" s="30" t="s">
        <v>101</v>
      </c>
      <c r="BE1" s="30" t="s">
        <v>102</v>
      </c>
      <c r="BF1" s="30" t="s">
        <v>103</v>
      </c>
      <c r="BG1" s="31" t="s">
        <v>0</v>
      </c>
      <c r="BH1" s="30">
        <v>1</v>
      </c>
      <c r="BI1" s="30">
        <v>2</v>
      </c>
      <c r="BJ1" s="30">
        <v>3</v>
      </c>
      <c r="BK1" s="30">
        <v>4</v>
      </c>
      <c r="BL1" s="30">
        <v>5</v>
      </c>
      <c r="BM1" s="30" t="s">
        <v>105</v>
      </c>
      <c r="BN1" s="31" t="s">
        <v>0</v>
      </c>
      <c r="BO1" s="30" t="s">
        <v>107</v>
      </c>
      <c r="BP1" s="30" t="s">
        <v>108</v>
      </c>
      <c r="BQ1" s="30" t="s">
        <v>109</v>
      </c>
      <c r="BR1" s="30" t="s">
        <v>110</v>
      </c>
      <c r="BS1" s="30" t="s">
        <v>111</v>
      </c>
      <c r="BT1" s="30" t="s">
        <v>112</v>
      </c>
      <c r="BU1" s="30" t="s">
        <v>199</v>
      </c>
      <c r="BV1" s="31" t="s">
        <v>0</v>
      </c>
      <c r="BW1" s="30" t="s">
        <v>186</v>
      </c>
      <c r="BX1" s="30" t="s">
        <v>187</v>
      </c>
      <c r="BY1" s="30" t="s">
        <v>188</v>
      </c>
      <c r="BZ1" s="30" t="s">
        <v>192</v>
      </c>
      <c r="CA1" s="31" t="s">
        <v>0</v>
      </c>
      <c r="CB1" s="30" t="s">
        <v>189</v>
      </c>
      <c r="CC1" s="30" t="s">
        <v>208</v>
      </c>
      <c r="CD1" s="30" t="s">
        <v>209</v>
      </c>
      <c r="CE1" s="30" t="s">
        <v>210</v>
      </c>
      <c r="CF1" s="31" t="s">
        <v>0</v>
      </c>
      <c r="CG1" s="30" t="s">
        <v>118</v>
      </c>
      <c r="CH1" s="30" t="s">
        <v>119</v>
      </c>
      <c r="CI1" s="31" t="s">
        <v>0</v>
      </c>
      <c r="CJ1" s="30" t="s">
        <v>194</v>
      </c>
      <c r="CK1" s="30" t="s">
        <v>195</v>
      </c>
      <c r="CL1" s="31" t="s">
        <v>0</v>
      </c>
      <c r="CM1" s="30" t="s">
        <v>196</v>
      </c>
      <c r="CN1" s="30" t="s">
        <v>197</v>
      </c>
      <c r="CO1" s="31" t="s">
        <v>0</v>
      </c>
      <c r="CP1" s="30" t="s">
        <v>129</v>
      </c>
      <c r="CQ1" s="30" t="s">
        <v>130</v>
      </c>
      <c r="CR1" s="30" t="s">
        <v>131</v>
      </c>
      <c r="CS1" s="30" t="s">
        <v>132</v>
      </c>
      <c r="CT1" s="30" t="s">
        <v>133</v>
      </c>
      <c r="CU1" s="30" t="s">
        <v>134</v>
      </c>
      <c r="CV1" s="30" t="s">
        <v>135</v>
      </c>
      <c r="CW1" s="30" t="s">
        <v>136</v>
      </c>
      <c r="CX1" s="30" t="s">
        <v>137</v>
      </c>
      <c r="CY1" s="30" t="s">
        <v>138</v>
      </c>
      <c r="CZ1" s="30" t="s">
        <v>139</v>
      </c>
      <c r="DA1" s="30" t="s">
        <v>140</v>
      </c>
      <c r="DB1" s="30" t="s">
        <v>198</v>
      </c>
      <c r="DC1" s="31" t="s">
        <v>0</v>
      </c>
      <c r="DD1" s="30" t="s">
        <v>141</v>
      </c>
      <c r="DE1" s="30" t="s">
        <v>142</v>
      </c>
      <c r="DF1" s="30" t="s">
        <v>143</v>
      </c>
      <c r="DG1" s="30" t="s">
        <v>144</v>
      </c>
      <c r="DH1" s="30" t="s">
        <v>145</v>
      </c>
      <c r="DI1" s="30" t="s">
        <v>146</v>
      </c>
      <c r="DJ1" s="30" t="s">
        <v>147</v>
      </c>
      <c r="DK1" s="32" t="s">
        <v>0</v>
      </c>
      <c r="DL1" s="32" t="s">
        <v>307</v>
      </c>
      <c r="DM1" s="32" t="s">
        <v>308</v>
      </c>
      <c r="DN1" s="32" t="s">
        <v>309</v>
      </c>
      <c r="DO1" s="32" t="s">
        <v>310</v>
      </c>
      <c r="DP1" s="32" t="s">
        <v>0</v>
      </c>
      <c r="DQ1" s="32" t="s">
        <v>122</v>
      </c>
      <c r="DR1" s="32" t="s">
        <v>121</v>
      </c>
      <c r="DS1" s="32" t="s">
        <v>0</v>
      </c>
      <c r="DT1" s="32" t="s">
        <v>313</v>
      </c>
      <c r="DU1" s="32" t="s">
        <v>314</v>
      </c>
      <c r="DV1" s="32" t="s">
        <v>315</v>
      </c>
      <c r="DW1" s="32" t="s">
        <v>316</v>
      </c>
      <c r="DX1" s="32" t="s">
        <v>317</v>
      </c>
      <c r="DY1" s="32" t="s">
        <v>0</v>
      </c>
      <c r="DZ1" s="32" t="s">
        <v>319</v>
      </c>
      <c r="EA1" s="32" t="s">
        <v>320</v>
      </c>
      <c r="EB1" s="32" t="s">
        <v>321</v>
      </c>
      <c r="EC1" s="32" t="s">
        <v>322</v>
      </c>
      <c r="ED1" s="32" t="s">
        <v>323</v>
      </c>
      <c r="EE1" s="32" t="s">
        <v>0</v>
      </c>
      <c r="EF1" s="32" t="s">
        <v>325</v>
      </c>
      <c r="EG1" s="32" t="s">
        <v>326</v>
      </c>
      <c r="EH1" s="32" t="s">
        <v>327</v>
      </c>
      <c r="EI1" s="32" t="s">
        <v>328</v>
      </c>
    </row>
    <row r="2" spans="1:139" x14ac:dyDescent="0.3">
      <c r="A2" s="22">
        <v>3140002</v>
      </c>
      <c r="B2" s="22">
        <v>2</v>
      </c>
      <c r="C2" s="22" t="s">
        <v>11</v>
      </c>
      <c r="D2" s="22" t="s">
        <v>149</v>
      </c>
      <c r="E2" s="22" t="s">
        <v>149</v>
      </c>
      <c r="F2" s="22" t="s">
        <v>150</v>
      </c>
      <c r="G2" s="23">
        <v>202993</v>
      </c>
      <c r="H2" s="23">
        <v>131301132.75</v>
      </c>
      <c r="I2" s="23">
        <v>372156</v>
      </c>
      <c r="J2" s="22" t="s">
        <v>12</v>
      </c>
      <c r="K2" s="24">
        <f t="shared" ref="K2:K33" si="0">I2/G2</f>
        <v>1.8333440069361997</v>
      </c>
      <c r="L2" s="25" t="s">
        <v>61</v>
      </c>
      <c r="M2" s="26">
        <v>0.68500000000000005</v>
      </c>
      <c r="N2" s="26">
        <v>8.1000000000000003E-2</v>
      </c>
      <c r="O2" s="26">
        <v>7.2999999999999995E-2</v>
      </c>
      <c r="P2" s="26">
        <v>5.0999999999999997E-2</v>
      </c>
      <c r="Q2" s="25" t="s">
        <v>65</v>
      </c>
      <c r="R2" s="26">
        <v>0.34</v>
      </c>
      <c r="S2" s="26">
        <v>0.26900000000000002</v>
      </c>
      <c r="T2" s="26" t="s">
        <v>201</v>
      </c>
      <c r="U2" s="26">
        <v>8.3000000000000004E-2</v>
      </c>
      <c r="V2" s="26">
        <v>7.0999999999999994E-2</v>
      </c>
      <c r="W2" s="26">
        <v>0.22600000000000001</v>
      </c>
      <c r="X2" s="26">
        <v>1.2E-2</v>
      </c>
      <c r="Y2" s="26" t="s">
        <v>201</v>
      </c>
      <c r="Z2" s="25" t="s">
        <v>64</v>
      </c>
      <c r="AA2" s="26">
        <v>0.46899999999999997</v>
      </c>
      <c r="AB2" s="26">
        <v>0.16500000000000001</v>
      </c>
      <c r="AC2" s="26">
        <v>7.2999999999999995E-2</v>
      </c>
      <c r="AD2" s="26">
        <v>6.2E-2</v>
      </c>
      <c r="AE2" s="26">
        <v>3.3000000000000002E-2</v>
      </c>
      <c r="AF2" s="25" t="s">
        <v>77</v>
      </c>
      <c r="AG2" s="26">
        <v>6.4000000000000001E-2</v>
      </c>
      <c r="AH2" s="26">
        <v>0.128</v>
      </c>
      <c r="AI2" s="26">
        <v>0.13200000000000001</v>
      </c>
      <c r="AJ2" s="26">
        <v>0.26900000000000002</v>
      </c>
      <c r="AK2" s="26">
        <v>0.14799999999999999</v>
      </c>
      <c r="AL2" s="26">
        <v>7.6999999999999999E-2</v>
      </c>
      <c r="AM2" s="26">
        <v>0.06</v>
      </c>
      <c r="AN2" s="26">
        <v>2.8000000000000001E-2</v>
      </c>
      <c r="AO2" s="26">
        <v>9.4E-2</v>
      </c>
      <c r="AP2" s="25" t="s">
        <v>78</v>
      </c>
      <c r="AQ2" s="26">
        <v>0.77700000000000002</v>
      </c>
      <c r="AR2" s="26">
        <v>9.7000000000000003E-2</v>
      </c>
      <c r="AS2" s="26" t="s">
        <v>201</v>
      </c>
      <c r="AT2" s="26">
        <v>3.0000000000000001E-3</v>
      </c>
      <c r="AU2" s="26">
        <v>1.4E-2</v>
      </c>
      <c r="AV2" s="26">
        <v>7.5999999999999998E-2</v>
      </c>
      <c r="AW2" s="26">
        <v>3.4000000000000002E-2</v>
      </c>
      <c r="AX2" s="28" t="s">
        <v>95</v>
      </c>
      <c r="AY2" s="26">
        <v>0.05</v>
      </c>
      <c r="AZ2" s="26">
        <v>0.36299999999999999</v>
      </c>
      <c r="BA2" s="26">
        <v>0.31900000000000001</v>
      </c>
      <c r="BB2" s="26">
        <v>0.157</v>
      </c>
      <c r="BC2" s="26">
        <v>9.2999999999999999E-2</v>
      </c>
      <c r="BD2" s="26">
        <v>1.6E-2</v>
      </c>
      <c r="BE2" s="26">
        <v>1E-3</v>
      </c>
      <c r="BF2" s="26" t="s">
        <v>201</v>
      </c>
      <c r="BG2" s="28" t="s">
        <v>104</v>
      </c>
      <c r="BH2" s="26">
        <v>0.14599999999999999</v>
      </c>
      <c r="BI2" s="26">
        <v>0.52100000000000002</v>
      </c>
      <c r="BJ2" s="26">
        <v>0.223</v>
      </c>
      <c r="BK2" s="26">
        <v>7.2999999999999995E-2</v>
      </c>
      <c r="BL2" s="26">
        <v>1.6E-2</v>
      </c>
      <c r="BM2" s="26">
        <v>2.1000000000000001E-2</v>
      </c>
      <c r="BN2" s="28" t="s">
        <v>106</v>
      </c>
      <c r="BO2" s="26">
        <v>0.97099999999999997</v>
      </c>
      <c r="BP2" s="26" t="s">
        <v>201</v>
      </c>
      <c r="BQ2" s="26">
        <v>1.2999999999999999E-2</v>
      </c>
      <c r="BR2" s="26" t="s">
        <v>201</v>
      </c>
      <c r="BS2" s="26">
        <v>2E-3</v>
      </c>
      <c r="BT2" s="26" t="s">
        <v>201</v>
      </c>
      <c r="BU2" s="26">
        <v>1.2999999999999999E-2</v>
      </c>
      <c r="BV2" s="25" t="s">
        <v>125</v>
      </c>
      <c r="BW2" s="26">
        <v>0.11</v>
      </c>
      <c r="BX2" s="26">
        <v>0.27600000000000002</v>
      </c>
      <c r="BY2" s="26">
        <v>0.49199999999999999</v>
      </c>
      <c r="BZ2" s="26">
        <v>0.123</v>
      </c>
      <c r="CA2" s="25" t="s">
        <v>124</v>
      </c>
      <c r="CB2" s="26">
        <v>0.18</v>
      </c>
      <c r="CC2" s="26">
        <v>0.56399999999999995</v>
      </c>
      <c r="CD2" s="26">
        <v>0.254</v>
      </c>
      <c r="CE2" s="26">
        <v>2E-3</v>
      </c>
      <c r="CF2" s="25" t="s">
        <v>117</v>
      </c>
      <c r="CG2" s="26">
        <v>0.61799999999999999</v>
      </c>
      <c r="CH2" s="26">
        <v>0.38100000000000001</v>
      </c>
      <c r="CI2" s="25" t="s">
        <v>120</v>
      </c>
      <c r="CJ2" s="26">
        <v>0.85299999999999998</v>
      </c>
      <c r="CK2" s="26">
        <v>0.14699999999999999</v>
      </c>
      <c r="CL2" s="25" t="s">
        <v>123</v>
      </c>
      <c r="CM2" s="26">
        <v>0.27800000000000002</v>
      </c>
      <c r="CN2" s="26">
        <v>0.72199999999999998</v>
      </c>
      <c r="CO2" s="25" t="s">
        <v>126</v>
      </c>
      <c r="CP2" s="26">
        <v>0.878</v>
      </c>
      <c r="CQ2" s="26">
        <v>5.1999999999999998E-2</v>
      </c>
      <c r="CR2" s="26">
        <v>7.0000000000000001E-3</v>
      </c>
      <c r="CS2" s="26">
        <v>1.2999999999999999E-2</v>
      </c>
      <c r="CT2" s="26">
        <v>6.0000000000000001E-3</v>
      </c>
      <c r="CU2" s="26" t="s">
        <v>201</v>
      </c>
      <c r="CV2" s="26" t="s">
        <v>201</v>
      </c>
      <c r="CW2" s="26" t="s">
        <v>201</v>
      </c>
      <c r="CX2" s="26" t="s">
        <v>201</v>
      </c>
      <c r="CY2" s="26">
        <v>2.1000000000000001E-2</v>
      </c>
      <c r="CZ2" s="26">
        <v>2.3E-2</v>
      </c>
      <c r="DA2" s="26" t="s">
        <v>201</v>
      </c>
      <c r="DB2" s="26" t="s">
        <v>201</v>
      </c>
      <c r="DC2" s="28" t="s">
        <v>127</v>
      </c>
      <c r="DD2" s="26">
        <v>0.28499999999999998</v>
      </c>
      <c r="DE2" s="26">
        <v>0.24299999999999999</v>
      </c>
      <c r="DF2" s="26">
        <v>0.14000000000000001</v>
      </c>
      <c r="DG2" s="26">
        <v>9.7000000000000003E-2</v>
      </c>
      <c r="DH2" s="26">
        <v>6.5000000000000002E-2</v>
      </c>
      <c r="DI2" s="26">
        <v>0.05</v>
      </c>
      <c r="DJ2" s="26">
        <v>0.12</v>
      </c>
      <c r="DK2" s="28" t="s">
        <v>306</v>
      </c>
      <c r="DL2" s="26">
        <v>1.1904761904761904E-2</v>
      </c>
      <c r="DM2" s="26">
        <v>0.54285714285714282</v>
      </c>
      <c r="DN2" s="26">
        <v>0.25714285714285712</v>
      </c>
      <c r="DO2" s="26">
        <v>0.18809523809523809</v>
      </c>
      <c r="DP2" s="28" t="s">
        <v>311</v>
      </c>
      <c r="DQ2" s="26">
        <v>3.6904761904761905E-2</v>
      </c>
      <c r="DR2" s="26">
        <v>0.96309523809523812</v>
      </c>
      <c r="DS2" s="28" t="s">
        <v>312</v>
      </c>
      <c r="DT2" s="26">
        <v>0.17499999999999999</v>
      </c>
      <c r="DU2" s="26">
        <v>4.2857142857142858E-2</v>
      </c>
      <c r="DV2" s="26">
        <v>0</v>
      </c>
      <c r="DW2" s="26">
        <v>0.44166666666666665</v>
      </c>
      <c r="DX2" s="26">
        <v>0.34047619047619049</v>
      </c>
      <c r="DY2" s="28" t="s">
        <v>318</v>
      </c>
      <c r="DZ2" s="26">
        <v>0.11071428571428571</v>
      </c>
      <c r="EA2" s="26">
        <v>0.12738095238095237</v>
      </c>
      <c r="EB2" s="26">
        <v>4.642857142857143E-2</v>
      </c>
      <c r="EC2" s="26">
        <v>0.71309523809523812</v>
      </c>
      <c r="ED2" s="26">
        <v>2.3809523809523812E-3</v>
      </c>
      <c r="EE2" s="28" t="s">
        <v>324</v>
      </c>
      <c r="EF2" s="26">
        <v>0.11071428571428571</v>
      </c>
      <c r="EG2" s="26">
        <v>0.13214285714285715</v>
      </c>
      <c r="EH2" s="26">
        <v>3.5714285714285712E-2</v>
      </c>
      <c r="EI2" s="26">
        <v>0.72142857142857142</v>
      </c>
    </row>
    <row r="3" spans="1:139" x14ac:dyDescent="0.3">
      <c r="A3" s="22">
        <v>3140004</v>
      </c>
      <c r="B3" s="22">
        <v>4</v>
      </c>
      <c r="C3" s="22" t="s">
        <v>13</v>
      </c>
      <c r="D3" s="22" t="s">
        <v>149</v>
      </c>
      <c r="E3" s="22" t="s">
        <v>149</v>
      </c>
      <c r="F3" s="22" t="s">
        <v>151</v>
      </c>
      <c r="G3" s="23">
        <v>63643</v>
      </c>
      <c r="H3" s="23">
        <v>112371091</v>
      </c>
      <c r="I3" s="23">
        <v>391380</v>
      </c>
      <c r="J3" s="22" t="s">
        <v>12</v>
      </c>
      <c r="K3" s="24">
        <f t="shared" si="0"/>
        <v>6.1496158257781692</v>
      </c>
      <c r="L3" s="25" t="s">
        <v>61</v>
      </c>
      <c r="M3" s="26">
        <v>0.56200000000000006</v>
      </c>
      <c r="N3" s="26">
        <v>1.6E-2</v>
      </c>
      <c r="O3" s="26">
        <v>0.186</v>
      </c>
      <c r="P3" s="26">
        <v>0.157</v>
      </c>
      <c r="Q3" s="25" t="s">
        <v>65</v>
      </c>
      <c r="R3" s="26">
        <v>0.122</v>
      </c>
      <c r="S3" s="26">
        <v>0.44400000000000001</v>
      </c>
      <c r="T3" s="26" t="s">
        <v>201</v>
      </c>
      <c r="U3" s="26">
        <v>1.2E-2</v>
      </c>
      <c r="V3" s="26">
        <v>0.11</v>
      </c>
      <c r="W3" s="26">
        <v>0.29199999999999998</v>
      </c>
      <c r="X3" s="26">
        <v>8.9999999999999993E-3</v>
      </c>
      <c r="Y3" s="26" t="s">
        <v>201</v>
      </c>
      <c r="Z3" s="25" t="s">
        <v>64</v>
      </c>
      <c r="AA3" s="26">
        <v>0.41</v>
      </c>
      <c r="AB3" s="26">
        <v>5.0000000000000001E-3</v>
      </c>
      <c r="AC3" s="26">
        <v>7.0999999999999994E-2</v>
      </c>
      <c r="AD3" s="26">
        <v>0.185</v>
      </c>
      <c r="AE3" s="26">
        <v>5.0999999999999997E-2</v>
      </c>
      <c r="AF3" s="25" t="s">
        <v>77</v>
      </c>
      <c r="AG3" s="26">
        <v>4.0000000000000001E-3</v>
      </c>
      <c r="AH3" s="26">
        <v>0.19</v>
      </c>
      <c r="AI3" s="26">
        <v>0.47399999999999998</v>
      </c>
      <c r="AJ3" s="26">
        <v>0.21299999999999999</v>
      </c>
      <c r="AK3" s="26">
        <v>5.6000000000000001E-2</v>
      </c>
      <c r="AL3" s="26">
        <v>5.8000000000000003E-2</v>
      </c>
      <c r="AM3" s="26">
        <v>2E-3</v>
      </c>
      <c r="AN3" s="26">
        <v>2E-3</v>
      </c>
      <c r="AO3" s="26">
        <v>1E-3</v>
      </c>
      <c r="AP3" s="25" t="s">
        <v>78</v>
      </c>
      <c r="AQ3" s="26">
        <v>0.56899999999999995</v>
      </c>
      <c r="AR3" s="26">
        <v>4.2999999999999997E-2</v>
      </c>
      <c r="AS3" s="26" t="s">
        <v>201</v>
      </c>
      <c r="AT3" s="26">
        <v>1E-3</v>
      </c>
      <c r="AU3" s="26">
        <v>5.8000000000000003E-2</v>
      </c>
      <c r="AV3" s="26">
        <v>0.182</v>
      </c>
      <c r="AW3" s="26">
        <v>0.14499999999999999</v>
      </c>
      <c r="AX3" s="28" t="s">
        <v>95</v>
      </c>
      <c r="AY3" s="26">
        <v>9.9000000000000005E-2</v>
      </c>
      <c r="AZ3" s="26">
        <v>0.35799999999999998</v>
      </c>
      <c r="BA3" s="26">
        <v>0.24299999999999999</v>
      </c>
      <c r="BB3" s="26">
        <v>0.153</v>
      </c>
      <c r="BC3" s="26">
        <v>0.13500000000000001</v>
      </c>
      <c r="BD3" s="26">
        <v>0.01</v>
      </c>
      <c r="BE3" s="26">
        <v>1E-3</v>
      </c>
      <c r="BF3" s="26" t="s">
        <v>201</v>
      </c>
      <c r="BG3" s="28" t="s">
        <v>104</v>
      </c>
      <c r="BH3" s="26">
        <v>0.127</v>
      </c>
      <c r="BI3" s="26">
        <v>0.35299999999999998</v>
      </c>
      <c r="BJ3" s="26">
        <v>0.372</v>
      </c>
      <c r="BK3" s="26">
        <v>0.121</v>
      </c>
      <c r="BL3" s="26">
        <v>1.6E-2</v>
      </c>
      <c r="BM3" s="26">
        <v>1.0999999999999999E-2</v>
      </c>
      <c r="BN3" s="28" t="s">
        <v>106</v>
      </c>
      <c r="BO3" s="26">
        <v>0.94399999999999995</v>
      </c>
      <c r="BP3" s="26">
        <v>1.6E-2</v>
      </c>
      <c r="BQ3" s="26">
        <v>2.1000000000000001E-2</v>
      </c>
      <c r="BR3" s="26" t="s">
        <v>201</v>
      </c>
      <c r="BS3" s="26">
        <v>8.0000000000000002E-3</v>
      </c>
      <c r="BT3" s="26" t="s">
        <v>201</v>
      </c>
      <c r="BU3" s="26">
        <v>1.0999999999999999E-2</v>
      </c>
      <c r="BV3" s="25" t="s">
        <v>125</v>
      </c>
      <c r="BW3" s="26">
        <v>4.7E-2</v>
      </c>
      <c r="BX3" s="26">
        <v>0.44800000000000001</v>
      </c>
      <c r="BY3" s="26">
        <v>0.38900000000000001</v>
      </c>
      <c r="BZ3" s="26">
        <v>0.11600000000000001</v>
      </c>
      <c r="CA3" s="25" t="s">
        <v>124</v>
      </c>
      <c r="CB3" s="26">
        <v>0.129</v>
      </c>
      <c r="CC3" s="26">
        <v>0.63900000000000001</v>
      </c>
      <c r="CD3" s="26">
        <v>0.22900000000000001</v>
      </c>
      <c r="CE3" s="26">
        <v>2E-3</v>
      </c>
      <c r="CF3" s="25" t="s">
        <v>117</v>
      </c>
      <c r="CG3" s="26">
        <v>0.51100000000000001</v>
      </c>
      <c r="CH3" s="26">
        <v>0.48799999999999999</v>
      </c>
      <c r="CI3" s="25" t="s">
        <v>120</v>
      </c>
      <c r="CJ3" s="26">
        <v>0.82499999999999996</v>
      </c>
      <c r="CK3" s="26">
        <v>0.17499999999999999</v>
      </c>
      <c r="CL3" s="25" t="s">
        <v>123</v>
      </c>
      <c r="CM3" s="26">
        <v>2.1999999999999999E-2</v>
      </c>
      <c r="CN3" s="26">
        <v>0.97799999999999998</v>
      </c>
      <c r="CO3" s="25" t="s">
        <v>126</v>
      </c>
      <c r="CP3" s="26">
        <v>0.93600000000000005</v>
      </c>
      <c r="CQ3" s="26">
        <v>1.0999999999999999E-2</v>
      </c>
      <c r="CR3" s="26">
        <v>1E-3</v>
      </c>
      <c r="CS3" s="26">
        <v>1.7000000000000001E-2</v>
      </c>
      <c r="CT3" s="26" t="s">
        <v>201</v>
      </c>
      <c r="CU3" s="26" t="s">
        <v>201</v>
      </c>
      <c r="CV3" s="26" t="s">
        <v>201</v>
      </c>
      <c r="CW3" s="26" t="s">
        <v>201</v>
      </c>
      <c r="CX3" s="26">
        <v>6.0000000000000001E-3</v>
      </c>
      <c r="CY3" s="26">
        <v>8.9999999999999993E-3</v>
      </c>
      <c r="CZ3" s="26">
        <v>1.7999999999999999E-2</v>
      </c>
      <c r="DA3" s="26" t="s">
        <v>201</v>
      </c>
      <c r="DB3" s="26">
        <v>2E-3</v>
      </c>
      <c r="DC3" s="28" t="s">
        <v>127</v>
      </c>
      <c r="DD3" s="26">
        <v>0.14199999999999999</v>
      </c>
      <c r="DE3" s="26">
        <v>0.46100000000000002</v>
      </c>
      <c r="DF3" s="26">
        <v>0.20699999999999999</v>
      </c>
      <c r="DG3" s="26">
        <v>5.0999999999999997E-2</v>
      </c>
      <c r="DH3" s="26">
        <v>5.1999999999999998E-2</v>
      </c>
      <c r="DI3" s="26">
        <v>2.7E-2</v>
      </c>
      <c r="DJ3" s="26">
        <v>5.8999999999999997E-2</v>
      </c>
      <c r="DK3" s="28" t="s">
        <v>306</v>
      </c>
      <c r="DL3" s="26">
        <v>1.2195121951219512E-3</v>
      </c>
      <c r="DM3" s="26">
        <v>0.55487804878048785</v>
      </c>
      <c r="DN3" s="26">
        <v>0.35853658536585364</v>
      </c>
      <c r="DO3" s="26">
        <v>8.5365853658536592E-2</v>
      </c>
      <c r="DP3" s="28" t="s">
        <v>311</v>
      </c>
      <c r="DQ3" s="26">
        <v>1.3414634146341463E-2</v>
      </c>
      <c r="DR3" s="26">
        <v>0.98658536585365852</v>
      </c>
      <c r="DS3" s="28" t="s">
        <v>312</v>
      </c>
      <c r="DT3" s="26">
        <v>8.4146341463414639E-2</v>
      </c>
      <c r="DU3" s="26">
        <v>9.8780487804878053E-2</v>
      </c>
      <c r="DV3" s="26">
        <v>2.4390243902439024E-3</v>
      </c>
      <c r="DW3" s="26">
        <v>0.3073170731707317</v>
      </c>
      <c r="DX3" s="26">
        <v>0.50731707317073171</v>
      </c>
      <c r="DY3" s="28" t="s">
        <v>318</v>
      </c>
      <c r="DZ3" s="26">
        <v>0.12195121951219512</v>
      </c>
      <c r="EA3" s="26">
        <v>0.13658536585365855</v>
      </c>
      <c r="EB3" s="26">
        <v>3.4146341463414637E-2</v>
      </c>
      <c r="EC3" s="26">
        <v>0.70609756097560972</v>
      </c>
      <c r="ED3" s="26">
        <v>1.2195121951219512E-3</v>
      </c>
      <c r="EE3" s="28" t="s">
        <v>324</v>
      </c>
      <c r="EF3" s="26">
        <v>0.20243902439024392</v>
      </c>
      <c r="EG3" s="26">
        <v>1.8292682926829267E-2</v>
      </c>
      <c r="EH3" s="26">
        <v>2.1951219512195121E-2</v>
      </c>
      <c r="EI3" s="26">
        <v>0.75731707317073171</v>
      </c>
    </row>
    <row r="4" spans="1:139" x14ac:dyDescent="0.3">
      <c r="A4" s="22">
        <v>3140009</v>
      </c>
      <c r="B4" s="22">
        <v>9</v>
      </c>
      <c r="C4" s="22" t="s">
        <v>14</v>
      </c>
      <c r="D4" s="22" t="s">
        <v>152</v>
      </c>
      <c r="E4" s="22" t="s">
        <v>153</v>
      </c>
      <c r="F4" s="22" t="s">
        <v>151</v>
      </c>
      <c r="G4" s="23">
        <v>204994</v>
      </c>
      <c r="H4" s="23">
        <v>105204039</v>
      </c>
      <c r="I4" s="23">
        <v>340091</v>
      </c>
      <c r="J4" s="22" t="s">
        <v>12</v>
      </c>
      <c r="K4" s="24">
        <f t="shared" si="0"/>
        <v>1.6590290447525293</v>
      </c>
      <c r="L4" s="25" t="s">
        <v>61</v>
      </c>
      <c r="M4" s="26">
        <v>0.47299999999999998</v>
      </c>
      <c r="N4" s="26">
        <v>0.128</v>
      </c>
      <c r="O4" s="26">
        <v>0.23</v>
      </c>
      <c r="P4" s="26">
        <v>4.8000000000000001E-2</v>
      </c>
      <c r="Q4" s="25" t="s">
        <v>65</v>
      </c>
      <c r="R4" s="26">
        <v>0.24199999999999999</v>
      </c>
      <c r="S4" s="26">
        <v>0.32700000000000001</v>
      </c>
      <c r="T4" s="26" t="s">
        <v>201</v>
      </c>
      <c r="U4" s="26">
        <v>0.10100000000000001</v>
      </c>
      <c r="V4" s="26">
        <v>0.125</v>
      </c>
      <c r="W4" s="26">
        <v>0.192</v>
      </c>
      <c r="X4" s="26" t="s">
        <v>201</v>
      </c>
      <c r="Y4" s="26" t="s">
        <v>201</v>
      </c>
      <c r="Z4" s="25" t="s">
        <v>64</v>
      </c>
      <c r="AA4" s="26">
        <v>0.23799999999999999</v>
      </c>
      <c r="AB4" s="26">
        <v>3.7999999999999999E-2</v>
      </c>
      <c r="AC4" s="26">
        <v>0.17499999999999999</v>
      </c>
      <c r="AD4" s="26">
        <v>0.26500000000000001</v>
      </c>
      <c r="AE4" s="26">
        <v>0.03</v>
      </c>
      <c r="AF4" s="25" t="s">
        <v>77</v>
      </c>
      <c r="AG4" s="26">
        <v>7.6999999999999999E-2</v>
      </c>
      <c r="AH4" s="26">
        <v>0.34100000000000003</v>
      </c>
      <c r="AI4" s="26">
        <v>0.16700000000000001</v>
      </c>
      <c r="AJ4" s="26">
        <v>9.4E-2</v>
      </c>
      <c r="AK4" s="26">
        <v>6.2E-2</v>
      </c>
      <c r="AL4" s="26">
        <v>3.5999999999999997E-2</v>
      </c>
      <c r="AM4" s="26">
        <v>0.04</v>
      </c>
      <c r="AN4" s="26">
        <v>9.2999999999999999E-2</v>
      </c>
      <c r="AO4" s="26">
        <v>8.8999999999999996E-2</v>
      </c>
      <c r="AP4" s="25" t="s">
        <v>78</v>
      </c>
      <c r="AQ4" s="26">
        <v>0.60499999999999998</v>
      </c>
      <c r="AR4" s="26">
        <v>0.14599999999999999</v>
      </c>
      <c r="AS4" s="26">
        <v>7.2999999999999995E-2</v>
      </c>
      <c r="AT4" s="26">
        <v>7.0000000000000001E-3</v>
      </c>
      <c r="AU4" s="26">
        <v>2.3E-2</v>
      </c>
      <c r="AV4" s="26">
        <v>0.121</v>
      </c>
      <c r="AW4" s="26">
        <v>2.5000000000000001E-2</v>
      </c>
      <c r="AX4" s="28" t="s">
        <v>95</v>
      </c>
      <c r="AY4" s="26">
        <v>2.8000000000000001E-2</v>
      </c>
      <c r="AZ4" s="26">
        <v>0.31900000000000001</v>
      </c>
      <c r="BA4" s="26">
        <v>0.32300000000000001</v>
      </c>
      <c r="BB4" s="26">
        <v>0.16600000000000001</v>
      </c>
      <c r="BC4" s="26">
        <v>0.13400000000000001</v>
      </c>
      <c r="BD4" s="26">
        <v>0.03</v>
      </c>
      <c r="BE4" s="26" t="s">
        <v>201</v>
      </c>
      <c r="BF4" s="26" t="s">
        <v>201</v>
      </c>
      <c r="BG4" s="28" t="s">
        <v>104</v>
      </c>
      <c r="BH4" s="26">
        <v>0.188</v>
      </c>
      <c r="BI4" s="26">
        <v>0.45400000000000001</v>
      </c>
      <c r="BJ4" s="26">
        <v>0.22900000000000001</v>
      </c>
      <c r="BK4" s="26">
        <v>0.10100000000000001</v>
      </c>
      <c r="BL4" s="26">
        <v>2.3E-2</v>
      </c>
      <c r="BM4" s="26">
        <v>5.0000000000000001E-3</v>
      </c>
      <c r="BN4" s="28" t="s">
        <v>106</v>
      </c>
      <c r="BO4" s="26">
        <v>0.89600000000000002</v>
      </c>
      <c r="BP4" s="26">
        <v>2.4E-2</v>
      </c>
      <c r="BQ4" s="26">
        <v>5.0999999999999997E-2</v>
      </c>
      <c r="BR4" s="26" t="s">
        <v>201</v>
      </c>
      <c r="BS4" s="26">
        <v>1.6E-2</v>
      </c>
      <c r="BT4" s="26">
        <v>1.2999999999999999E-2</v>
      </c>
      <c r="BU4" s="26" t="s">
        <v>201</v>
      </c>
      <c r="BV4" s="25" t="s">
        <v>125</v>
      </c>
      <c r="BW4" s="26">
        <v>0.106</v>
      </c>
      <c r="BX4" s="26">
        <v>0.31900000000000001</v>
      </c>
      <c r="BY4" s="26">
        <v>0.45</v>
      </c>
      <c r="BZ4" s="26">
        <v>0.125</v>
      </c>
      <c r="CA4" s="25" t="s">
        <v>124</v>
      </c>
      <c r="CB4" s="26">
        <v>0.248</v>
      </c>
      <c r="CC4" s="26">
        <v>0.59399999999999997</v>
      </c>
      <c r="CD4" s="26">
        <v>0.158</v>
      </c>
      <c r="CE4" s="26" t="s">
        <v>201</v>
      </c>
      <c r="CF4" s="25" t="s">
        <v>117</v>
      </c>
      <c r="CG4" s="26">
        <v>0.67800000000000005</v>
      </c>
      <c r="CH4" s="26">
        <v>0.32200000000000001</v>
      </c>
      <c r="CI4" s="25" t="s">
        <v>120</v>
      </c>
      <c r="CJ4" s="26">
        <v>0.83899999999999997</v>
      </c>
      <c r="CK4" s="26">
        <v>0.161</v>
      </c>
      <c r="CL4" s="25" t="s">
        <v>123</v>
      </c>
      <c r="CM4" s="26">
        <v>0.56699999999999995</v>
      </c>
      <c r="CN4" s="26">
        <v>0.433</v>
      </c>
      <c r="CO4" s="25" t="s">
        <v>126</v>
      </c>
      <c r="CP4" s="26">
        <v>0.85899999999999999</v>
      </c>
      <c r="CQ4" s="26">
        <v>2.3E-2</v>
      </c>
      <c r="CR4" s="26">
        <v>2.5000000000000001E-2</v>
      </c>
      <c r="CS4" s="26">
        <v>1.4E-2</v>
      </c>
      <c r="CT4" s="26">
        <v>1E-3</v>
      </c>
      <c r="CU4" s="26" t="s">
        <v>201</v>
      </c>
      <c r="CV4" s="26" t="s">
        <v>201</v>
      </c>
      <c r="CW4" s="26" t="s">
        <v>201</v>
      </c>
      <c r="CX4" s="26" t="s">
        <v>201</v>
      </c>
      <c r="CY4" s="26">
        <v>5.6000000000000001E-2</v>
      </c>
      <c r="CZ4" s="26">
        <v>1.9E-2</v>
      </c>
      <c r="DA4" s="26" t="s">
        <v>201</v>
      </c>
      <c r="DB4" s="26">
        <v>4.0000000000000001E-3</v>
      </c>
      <c r="DC4" s="28" t="s">
        <v>127</v>
      </c>
      <c r="DD4" s="26">
        <v>9.1999999999999998E-2</v>
      </c>
      <c r="DE4" s="26">
        <v>0.38800000000000001</v>
      </c>
      <c r="DF4" s="26">
        <v>0.16500000000000001</v>
      </c>
      <c r="DG4" s="26">
        <v>0.125</v>
      </c>
      <c r="DH4" s="26">
        <v>0.08</v>
      </c>
      <c r="DI4" s="26">
        <v>4.9000000000000002E-2</v>
      </c>
      <c r="DJ4" s="26">
        <v>0.10100000000000001</v>
      </c>
      <c r="DK4" s="28" t="s">
        <v>306</v>
      </c>
      <c r="DL4" s="26">
        <v>2.4301336573511541E-3</v>
      </c>
      <c r="DM4" s="26">
        <v>0.45078979343863912</v>
      </c>
      <c r="DN4" s="26">
        <v>0.39246658566221143</v>
      </c>
      <c r="DO4" s="26">
        <v>0.1543134872417983</v>
      </c>
      <c r="DP4" s="28" t="s">
        <v>311</v>
      </c>
      <c r="DQ4" s="26">
        <v>5.7108140947752128E-2</v>
      </c>
      <c r="DR4" s="26">
        <v>0.94289185905224793</v>
      </c>
      <c r="DS4" s="28" t="s">
        <v>312</v>
      </c>
      <c r="DT4" s="26">
        <v>0.14702308626974483</v>
      </c>
      <c r="DU4" s="26">
        <v>6.9258809234507904E-2</v>
      </c>
      <c r="DV4" s="26">
        <v>0</v>
      </c>
      <c r="DW4" s="26">
        <v>0.46780072904009723</v>
      </c>
      <c r="DX4" s="26">
        <v>0.31591737545565007</v>
      </c>
      <c r="DY4" s="28" t="s">
        <v>318</v>
      </c>
      <c r="DZ4" s="26">
        <v>0.16646415552855406</v>
      </c>
      <c r="EA4" s="26">
        <v>0.1701093560145808</v>
      </c>
      <c r="EB4" s="26">
        <v>6.6828675577156743E-2</v>
      </c>
      <c r="EC4" s="26">
        <v>0.59416767922235725</v>
      </c>
      <c r="ED4" s="26">
        <v>2.4301336573511541E-3</v>
      </c>
      <c r="EE4" s="28" t="s">
        <v>324</v>
      </c>
      <c r="EF4" s="26">
        <v>0.17739975698663427</v>
      </c>
      <c r="EG4" s="26">
        <v>0.19076549210206561</v>
      </c>
      <c r="EH4" s="26">
        <v>4.4957472660996353E-2</v>
      </c>
      <c r="EI4" s="26">
        <v>0.58687727825030378</v>
      </c>
    </row>
    <row r="5" spans="1:139" x14ac:dyDescent="0.3">
      <c r="A5" s="22">
        <v>3140010</v>
      </c>
      <c r="B5" s="22">
        <v>10</v>
      </c>
      <c r="C5" s="22" t="s">
        <v>16</v>
      </c>
      <c r="D5" s="22" t="s">
        <v>149</v>
      </c>
      <c r="E5" s="22" t="s">
        <v>149</v>
      </c>
      <c r="F5" s="22" t="s">
        <v>151</v>
      </c>
      <c r="G5" s="23">
        <v>604431</v>
      </c>
      <c r="H5" s="23">
        <v>150796351</v>
      </c>
      <c r="I5" s="23">
        <v>438898</v>
      </c>
      <c r="J5" s="22" t="s">
        <v>12</v>
      </c>
      <c r="K5" s="24">
        <f t="shared" si="0"/>
        <v>0.72613416585185075</v>
      </c>
      <c r="L5" s="25" t="s">
        <v>61</v>
      </c>
      <c r="M5" s="26">
        <v>0.74</v>
      </c>
      <c r="N5" s="26">
        <v>0.106</v>
      </c>
      <c r="O5" s="26">
        <v>2.5000000000000001E-2</v>
      </c>
      <c r="P5" s="26">
        <v>2.4E-2</v>
      </c>
      <c r="Q5" s="25" t="s">
        <v>65</v>
      </c>
      <c r="R5" s="26">
        <v>0.22800000000000001</v>
      </c>
      <c r="S5" s="26">
        <v>0.218</v>
      </c>
      <c r="T5" s="26">
        <v>0.02</v>
      </c>
      <c r="U5" s="26">
        <v>8.7999999999999995E-2</v>
      </c>
      <c r="V5" s="26">
        <v>0.14000000000000001</v>
      </c>
      <c r="W5" s="26">
        <v>0.30199999999999999</v>
      </c>
      <c r="X5" s="26" t="s">
        <v>201</v>
      </c>
      <c r="Y5" s="26" t="s">
        <v>201</v>
      </c>
      <c r="Z5" s="25" t="s">
        <v>64</v>
      </c>
      <c r="AA5" s="26">
        <v>0.434</v>
      </c>
      <c r="AB5" s="26">
        <v>5.9000000000000004E-2</v>
      </c>
      <c r="AC5" s="26">
        <v>0.182</v>
      </c>
      <c r="AD5" s="26">
        <v>6.2E-2</v>
      </c>
      <c r="AE5" s="26">
        <v>1.4999999999999999E-2</v>
      </c>
      <c r="AF5" s="25" t="s">
        <v>77</v>
      </c>
      <c r="AG5" s="26">
        <v>2.1999999999999999E-2</v>
      </c>
      <c r="AH5" s="26">
        <v>0.105</v>
      </c>
      <c r="AI5" s="26">
        <v>0.27200000000000002</v>
      </c>
      <c r="AJ5" s="26">
        <v>0.19800000000000001</v>
      </c>
      <c r="AK5" s="26">
        <v>0.185</v>
      </c>
      <c r="AL5" s="26">
        <v>0.10100000000000001</v>
      </c>
      <c r="AM5" s="26">
        <v>5.5E-2</v>
      </c>
      <c r="AN5" s="26">
        <v>3.4000000000000002E-2</v>
      </c>
      <c r="AO5" s="26">
        <v>2.8000000000000001E-2</v>
      </c>
      <c r="AP5" s="25" t="s">
        <v>78</v>
      </c>
      <c r="AQ5" s="26">
        <v>0.56599999999999995</v>
      </c>
      <c r="AR5" s="26">
        <v>0.11600000000000001</v>
      </c>
      <c r="AS5" s="26" t="s">
        <v>201</v>
      </c>
      <c r="AT5" s="26">
        <v>1.6E-2</v>
      </c>
      <c r="AU5" s="26">
        <v>6.3E-2</v>
      </c>
      <c r="AV5" s="26">
        <v>0.1</v>
      </c>
      <c r="AW5" s="26">
        <v>0.13800000000000001</v>
      </c>
      <c r="AX5" s="28" t="s">
        <v>95</v>
      </c>
      <c r="AY5" s="26">
        <v>2.5000000000000001E-2</v>
      </c>
      <c r="AZ5" s="26">
        <v>0.23200000000000001</v>
      </c>
      <c r="BA5" s="26">
        <v>0.32400000000000001</v>
      </c>
      <c r="BB5" s="26">
        <v>0.245</v>
      </c>
      <c r="BC5" s="26">
        <v>0.13400000000000001</v>
      </c>
      <c r="BD5" s="26">
        <v>3.4000000000000002E-2</v>
      </c>
      <c r="BE5" s="26">
        <v>4.0000000000000001E-3</v>
      </c>
      <c r="BF5" s="26">
        <v>1E-3</v>
      </c>
      <c r="BG5" s="28" t="s">
        <v>104</v>
      </c>
      <c r="BH5" s="26">
        <v>0.20499999999999999</v>
      </c>
      <c r="BI5" s="26">
        <v>0.47299999999999998</v>
      </c>
      <c r="BJ5" s="26">
        <v>0.20100000000000001</v>
      </c>
      <c r="BK5" s="26">
        <v>6.6000000000000003E-2</v>
      </c>
      <c r="BL5" s="26">
        <v>3.4000000000000002E-2</v>
      </c>
      <c r="BM5" s="26">
        <v>2.1999999999999999E-2</v>
      </c>
      <c r="BN5" s="28" t="s">
        <v>106</v>
      </c>
      <c r="BO5" s="26">
        <v>0.97699999999999998</v>
      </c>
      <c r="BP5" s="26" t="s">
        <v>201</v>
      </c>
      <c r="BQ5" s="26" t="s">
        <v>201</v>
      </c>
      <c r="BR5" s="26" t="s">
        <v>201</v>
      </c>
      <c r="BS5" s="26">
        <v>7.0000000000000001E-3</v>
      </c>
      <c r="BT5" s="26" t="s">
        <v>201</v>
      </c>
      <c r="BU5" s="26">
        <v>1.6E-2</v>
      </c>
      <c r="BV5" s="25" t="s">
        <v>125</v>
      </c>
      <c r="BW5" s="26">
        <v>5.8000000000000003E-2</v>
      </c>
      <c r="BX5" s="26">
        <v>0.32700000000000001</v>
      </c>
      <c r="BY5" s="26">
        <v>0.52400000000000002</v>
      </c>
      <c r="BZ5" s="26">
        <v>9.0999999999999998E-2</v>
      </c>
      <c r="CA5" s="25" t="s">
        <v>124</v>
      </c>
      <c r="CB5" s="26">
        <v>0.158</v>
      </c>
      <c r="CC5" s="26">
        <v>0.64100000000000001</v>
      </c>
      <c r="CD5" s="26">
        <v>0.19800000000000001</v>
      </c>
      <c r="CE5" s="26">
        <v>4.0000000000000001E-3</v>
      </c>
      <c r="CF5" s="25" t="s">
        <v>117</v>
      </c>
      <c r="CG5" s="26">
        <v>0.67500000000000004</v>
      </c>
      <c r="CH5" s="26">
        <v>0.32500000000000001</v>
      </c>
      <c r="CI5" s="25" t="s">
        <v>120</v>
      </c>
      <c r="CJ5" s="26">
        <v>0.82899999999999996</v>
      </c>
      <c r="CK5" s="26">
        <v>0.17100000000000001</v>
      </c>
      <c r="CL5" s="25" t="s">
        <v>123</v>
      </c>
      <c r="CM5" s="26">
        <v>0.111</v>
      </c>
      <c r="CN5" s="26">
        <v>0.88900000000000001</v>
      </c>
      <c r="CO5" s="25" t="s">
        <v>126</v>
      </c>
      <c r="CP5" s="26">
        <v>0.92100000000000004</v>
      </c>
      <c r="CQ5" s="26">
        <v>2.3E-2</v>
      </c>
      <c r="CR5" s="26">
        <v>5.0000000000000001E-3</v>
      </c>
      <c r="CS5" s="26" t="s">
        <v>201</v>
      </c>
      <c r="CT5" s="26" t="s">
        <v>201</v>
      </c>
      <c r="CU5" s="26">
        <v>1E-3</v>
      </c>
      <c r="CV5" s="26" t="s">
        <v>201</v>
      </c>
      <c r="CW5" s="26" t="s">
        <v>201</v>
      </c>
      <c r="CX5" s="26" t="s">
        <v>201</v>
      </c>
      <c r="CY5" s="26">
        <v>1.2999999999999999E-2</v>
      </c>
      <c r="CZ5" s="26">
        <v>3.6999999999999998E-2</v>
      </c>
      <c r="DA5" s="26" t="s">
        <v>201</v>
      </c>
      <c r="DB5" s="26" t="s">
        <v>201</v>
      </c>
      <c r="DC5" s="28" t="s">
        <v>127</v>
      </c>
      <c r="DD5" s="26">
        <v>0.20599999999999999</v>
      </c>
      <c r="DE5" s="26">
        <v>0.14199999999999999</v>
      </c>
      <c r="DF5" s="26">
        <v>0.14599999999999999</v>
      </c>
      <c r="DG5" s="26">
        <v>0.16800000000000001</v>
      </c>
      <c r="DH5" s="26">
        <v>0.124</v>
      </c>
      <c r="DI5" s="26">
        <v>5.8000000000000003E-2</v>
      </c>
      <c r="DJ5" s="26">
        <v>0.157</v>
      </c>
      <c r="DK5" s="28" t="s">
        <v>306</v>
      </c>
      <c r="DL5" s="26">
        <v>7.2202166064981952E-3</v>
      </c>
      <c r="DM5" s="26">
        <v>0.53429602888086647</v>
      </c>
      <c r="DN5" s="26">
        <v>0.33333333333333331</v>
      </c>
      <c r="DO5" s="26">
        <v>0.12515042117930206</v>
      </c>
      <c r="DP5" s="28" t="s">
        <v>311</v>
      </c>
      <c r="DQ5" s="26">
        <v>3.1287605294825514E-2</v>
      </c>
      <c r="DR5" s="26">
        <v>0.96871239470517445</v>
      </c>
      <c r="DS5" s="28" t="s">
        <v>312</v>
      </c>
      <c r="DT5" s="26">
        <v>9.0252707581227443E-2</v>
      </c>
      <c r="DU5" s="26">
        <v>6.3778580024067388E-2</v>
      </c>
      <c r="DV5" s="26">
        <v>3.6101083032490976E-3</v>
      </c>
      <c r="DW5" s="26">
        <v>0.55716004813477737</v>
      </c>
      <c r="DX5" s="26">
        <v>0.2851985559566787</v>
      </c>
      <c r="DY5" s="28" t="s">
        <v>318</v>
      </c>
      <c r="DZ5" s="26">
        <v>9.3862815884476536E-2</v>
      </c>
      <c r="EA5" s="26">
        <v>0.12876052948255115</v>
      </c>
      <c r="EB5" s="26">
        <v>6.8592057761732855E-2</v>
      </c>
      <c r="EC5" s="26">
        <v>0.70276774969915767</v>
      </c>
      <c r="ED5" s="26">
        <v>6.0168471720818293E-3</v>
      </c>
      <c r="EE5" s="28" t="s">
        <v>324</v>
      </c>
      <c r="EF5" s="26">
        <v>0.21660649819494585</v>
      </c>
      <c r="EG5" s="26">
        <v>8.0625752105896509E-2</v>
      </c>
      <c r="EH5" s="26">
        <v>4.2117930204572801E-2</v>
      </c>
      <c r="EI5" s="26">
        <v>0.66064981949458479</v>
      </c>
    </row>
    <row r="6" spans="1:139" x14ac:dyDescent="0.3">
      <c r="A6" s="22">
        <v>3140017</v>
      </c>
      <c r="B6" s="22">
        <v>17</v>
      </c>
      <c r="C6" s="22" t="s">
        <v>17</v>
      </c>
      <c r="D6" s="22" t="s">
        <v>149</v>
      </c>
      <c r="E6" s="22" t="s">
        <v>149</v>
      </c>
      <c r="F6" s="22" t="s">
        <v>151</v>
      </c>
      <c r="G6" s="23">
        <v>1790410</v>
      </c>
      <c r="H6" s="23">
        <v>89768859</v>
      </c>
      <c r="I6" s="23">
        <v>334379</v>
      </c>
      <c r="J6" s="22" t="s">
        <v>12</v>
      </c>
      <c r="K6" s="24">
        <f t="shared" si="0"/>
        <v>0.1867611329248608</v>
      </c>
      <c r="L6" s="25" t="s">
        <v>61</v>
      </c>
      <c r="M6" s="26">
        <v>0.60199999999999998</v>
      </c>
      <c r="N6" s="26">
        <v>8.2000000000000003E-2</v>
      </c>
      <c r="O6" s="26">
        <v>0.25700000000000001</v>
      </c>
      <c r="P6" s="26">
        <v>1.0999999999999999E-2</v>
      </c>
      <c r="Q6" s="25" t="s">
        <v>65</v>
      </c>
      <c r="R6" s="26">
        <v>0.129</v>
      </c>
      <c r="S6" s="26">
        <v>0.312</v>
      </c>
      <c r="T6" s="26" t="s">
        <v>201</v>
      </c>
      <c r="U6" s="26">
        <v>0.26300000000000001</v>
      </c>
      <c r="V6" s="26">
        <v>0.10199999999999999</v>
      </c>
      <c r="W6" s="26">
        <v>0.19</v>
      </c>
      <c r="X6" s="26" t="s">
        <v>201</v>
      </c>
      <c r="Y6" s="26" t="s">
        <v>201</v>
      </c>
      <c r="Z6" s="25" t="s">
        <v>64</v>
      </c>
      <c r="AA6" s="26">
        <v>0.16500000000000001</v>
      </c>
      <c r="AB6" s="26">
        <v>1.8000000000000002E-2</v>
      </c>
      <c r="AC6" s="26">
        <v>9.6999999999999989E-2</v>
      </c>
      <c r="AD6" s="26">
        <v>0.60499999999999998</v>
      </c>
      <c r="AE6" s="26">
        <v>5.0000000000000001E-3</v>
      </c>
      <c r="AF6" s="25" t="s">
        <v>77</v>
      </c>
      <c r="AG6" s="26">
        <v>3.2000000000000001E-2</v>
      </c>
      <c r="AH6" s="26">
        <v>0.151</v>
      </c>
      <c r="AI6" s="26">
        <v>0.37</v>
      </c>
      <c r="AJ6" s="26">
        <v>0.21199999999999999</v>
      </c>
      <c r="AK6" s="26">
        <v>7.8E-2</v>
      </c>
      <c r="AL6" s="26">
        <v>7.6999999999999999E-2</v>
      </c>
      <c r="AM6" s="26">
        <v>2.1999999999999999E-2</v>
      </c>
      <c r="AN6" s="26">
        <v>6.0000000000000001E-3</v>
      </c>
      <c r="AO6" s="26">
        <v>5.1999999999999998E-2</v>
      </c>
      <c r="AP6" s="25" t="s">
        <v>78</v>
      </c>
      <c r="AQ6" s="26">
        <v>0.46600000000000003</v>
      </c>
      <c r="AR6" s="26">
        <v>0.215</v>
      </c>
      <c r="AS6" s="26" t="s">
        <v>201</v>
      </c>
      <c r="AT6" s="26">
        <v>1.7999999999999999E-2</v>
      </c>
      <c r="AU6" s="26">
        <v>2.5000000000000001E-2</v>
      </c>
      <c r="AV6" s="26">
        <v>0.13</v>
      </c>
      <c r="AW6" s="26">
        <v>0.14699999999999999</v>
      </c>
      <c r="AX6" s="28" t="s">
        <v>95</v>
      </c>
      <c r="AY6" s="26">
        <v>2.5999999999999999E-2</v>
      </c>
      <c r="AZ6" s="26">
        <v>0.16500000000000001</v>
      </c>
      <c r="BA6" s="26">
        <v>0.29299999999999998</v>
      </c>
      <c r="BB6" s="26">
        <v>0.254</v>
      </c>
      <c r="BC6" s="26">
        <v>0.2</v>
      </c>
      <c r="BD6" s="26">
        <v>5.5E-2</v>
      </c>
      <c r="BE6" s="26">
        <v>2E-3</v>
      </c>
      <c r="BF6" s="26">
        <v>5.0000000000000001E-3</v>
      </c>
      <c r="BG6" s="28" t="s">
        <v>104</v>
      </c>
      <c r="BH6" s="26">
        <v>0.107</v>
      </c>
      <c r="BI6" s="26">
        <v>0.375</v>
      </c>
      <c r="BJ6" s="26">
        <v>0.35</v>
      </c>
      <c r="BK6" s="26">
        <v>0.12</v>
      </c>
      <c r="BL6" s="26">
        <v>4.2999999999999997E-2</v>
      </c>
      <c r="BM6" s="26">
        <v>5.0000000000000001E-3</v>
      </c>
      <c r="BN6" s="28" t="s">
        <v>106</v>
      </c>
      <c r="BO6" s="26">
        <v>0.97599999999999998</v>
      </c>
      <c r="BP6" s="26" t="s">
        <v>201</v>
      </c>
      <c r="BQ6" s="26">
        <v>1.7000000000000001E-2</v>
      </c>
      <c r="BR6" s="26" t="s">
        <v>201</v>
      </c>
      <c r="BS6" s="26">
        <v>1E-3</v>
      </c>
      <c r="BT6" s="26" t="s">
        <v>201</v>
      </c>
      <c r="BU6" s="26">
        <v>6.0000000000000001E-3</v>
      </c>
      <c r="BV6" s="25" t="s">
        <v>125</v>
      </c>
      <c r="BW6" s="26">
        <v>2.5999999999999999E-2</v>
      </c>
      <c r="BX6" s="26">
        <v>0.16500000000000001</v>
      </c>
      <c r="BY6" s="26">
        <v>0.52200000000000002</v>
      </c>
      <c r="BZ6" s="26">
        <v>0.28699999999999998</v>
      </c>
      <c r="CA6" s="25" t="s">
        <v>124</v>
      </c>
      <c r="CB6" s="26">
        <v>0.10199999999999999</v>
      </c>
      <c r="CC6" s="26">
        <v>0.51800000000000002</v>
      </c>
      <c r="CD6" s="26">
        <v>0.374</v>
      </c>
      <c r="CE6" s="26">
        <v>6.0000000000000001E-3</v>
      </c>
      <c r="CF6" s="25" t="s">
        <v>117</v>
      </c>
      <c r="CG6" s="26">
        <v>0.498</v>
      </c>
      <c r="CH6" s="26">
        <v>0.502</v>
      </c>
      <c r="CI6" s="25" t="s">
        <v>120</v>
      </c>
      <c r="CJ6" s="26">
        <v>0.8</v>
      </c>
      <c r="CK6" s="26">
        <v>0.2</v>
      </c>
      <c r="CL6" s="25" t="s">
        <v>123</v>
      </c>
      <c r="CM6" s="26">
        <v>2.5999999999999999E-2</v>
      </c>
      <c r="CN6" s="26">
        <v>0.97399999999999998</v>
      </c>
      <c r="CO6" s="25" t="s">
        <v>126</v>
      </c>
      <c r="CP6" s="26">
        <v>0.874</v>
      </c>
      <c r="CQ6" s="26">
        <v>8.9999999999999993E-3</v>
      </c>
      <c r="CR6" s="26">
        <v>8.9999999999999993E-3</v>
      </c>
      <c r="CS6" s="26">
        <v>3.6999999999999998E-2</v>
      </c>
      <c r="CT6" s="26" t="s">
        <v>201</v>
      </c>
      <c r="CU6" s="26" t="s">
        <v>201</v>
      </c>
      <c r="CV6" s="26">
        <v>1E-3</v>
      </c>
      <c r="CW6" s="26" t="s">
        <v>201</v>
      </c>
      <c r="CX6" s="26">
        <v>1E-3</v>
      </c>
      <c r="CY6" s="26">
        <v>3.5999999999999997E-2</v>
      </c>
      <c r="CZ6" s="26">
        <v>2.8000000000000001E-2</v>
      </c>
      <c r="DA6" s="26" t="s">
        <v>201</v>
      </c>
      <c r="DB6" s="26">
        <v>6.0000000000000001E-3</v>
      </c>
      <c r="DC6" s="28" t="s">
        <v>127</v>
      </c>
      <c r="DD6" s="26">
        <v>9.8000000000000004E-2</v>
      </c>
      <c r="DE6" s="26">
        <v>0.14299999999999999</v>
      </c>
      <c r="DF6" s="26">
        <v>0.13100000000000001</v>
      </c>
      <c r="DG6" s="26">
        <v>0.22600000000000001</v>
      </c>
      <c r="DH6" s="26">
        <v>6.8000000000000005E-2</v>
      </c>
      <c r="DI6" s="26">
        <v>0.06</v>
      </c>
      <c r="DJ6" s="26">
        <v>0.27500000000000002</v>
      </c>
      <c r="DK6" s="28" t="s">
        <v>306</v>
      </c>
      <c r="DL6" s="26">
        <v>0</v>
      </c>
      <c r="DM6" s="26">
        <v>0.42137592137592139</v>
      </c>
      <c r="DN6" s="26">
        <v>0.39680589680589679</v>
      </c>
      <c r="DO6" s="26">
        <v>0.18181818181818182</v>
      </c>
      <c r="DP6" s="28" t="s">
        <v>311</v>
      </c>
      <c r="DQ6" s="26">
        <v>9.8280098280098278E-3</v>
      </c>
      <c r="DR6" s="26">
        <v>0.9901719901719902</v>
      </c>
      <c r="DS6" s="28" t="s">
        <v>312</v>
      </c>
      <c r="DT6" s="26">
        <v>0.10687960687960688</v>
      </c>
      <c r="DU6" s="26">
        <v>0.15847665847665848</v>
      </c>
      <c r="DV6" s="26">
        <v>6.1425061425061421E-3</v>
      </c>
      <c r="DW6" s="26">
        <v>0.50737100737100738</v>
      </c>
      <c r="DX6" s="26">
        <v>0.22113022113022113</v>
      </c>
      <c r="DY6" s="28" t="s">
        <v>318</v>
      </c>
      <c r="DZ6" s="26">
        <v>0.16584766584766586</v>
      </c>
      <c r="EA6" s="26">
        <v>0.20393120393120392</v>
      </c>
      <c r="EB6" s="26">
        <v>0.11056511056511056</v>
      </c>
      <c r="EC6" s="26">
        <v>0.51474201474201475</v>
      </c>
      <c r="ED6" s="26">
        <v>4.9140049140049139E-3</v>
      </c>
      <c r="EE6" s="28" t="s">
        <v>324</v>
      </c>
      <c r="EF6" s="26">
        <v>0.17076167076167076</v>
      </c>
      <c r="EG6" s="26">
        <v>0.10196560196560196</v>
      </c>
      <c r="EH6" s="26">
        <v>1.9656019656019656E-2</v>
      </c>
      <c r="EI6" s="26">
        <v>0.70761670761670759</v>
      </c>
    </row>
    <row r="7" spans="1:139" x14ac:dyDescent="0.3">
      <c r="A7" s="22">
        <v>3140018</v>
      </c>
      <c r="B7" s="22">
        <v>18</v>
      </c>
      <c r="C7" s="22" t="s">
        <v>18</v>
      </c>
      <c r="D7" s="22" t="s">
        <v>149</v>
      </c>
      <c r="E7" s="22" t="s">
        <v>149</v>
      </c>
      <c r="F7" s="22" t="s">
        <v>150</v>
      </c>
      <c r="G7" s="23">
        <v>188914</v>
      </c>
      <c r="H7" s="23">
        <v>69450386</v>
      </c>
      <c r="I7" s="23">
        <v>258026</v>
      </c>
      <c r="J7" s="22" t="s">
        <v>12</v>
      </c>
      <c r="K7" s="24">
        <f t="shared" si="0"/>
        <v>1.365838423833067</v>
      </c>
      <c r="L7" s="25" t="s">
        <v>61</v>
      </c>
      <c r="M7" s="26">
        <v>0.69699999999999995</v>
      </c>
      <c r="N7" s="26">
        <v>9.2999999999999999E-2</v>
      </c>
      <c r="O7" s="26">
        <v>3.6999999999999998E-2</v>
      </c>
      <c r="P7" s="26">
        <v>7.2999999999999995E-2</v>
      </c>
      <c r="Q7" s="25" t="s">
        <v>65</v>
      </c>
      <c r="R7" s="26">
        <v>0.251</v>
      </c>
      <c r="S7" s="26">
        <v>0.21299999999999999</v>
      </c>
      <c r="T7" s="26" t="s">
        <v>201</v>
      </c>
      <c r="U7" s="26" t="s">
        <v>201</v>
      </c>
      <c r="V7" s="26">
        <v>0.17899999999999999</v>
      </c>
      <c r="W7" s="26">
        <v>0.32800000000000001</v>
      </c>
      <c r="X7" s="26">
        <v>1.7999999999999999E-2</v>
      </c>
      <c r="Y7" s="26" t="s">
        <v>201</v>
      </c>
      <c r="Z7" s="25" t="s">
        <v>64</v>
      </c>
      <c r="AA7" s="26">
        <v>0.51700000000000002</v>
      </c>
      <c r="AB7" s="26">
        <v>0.16699999999999998</v>
      </c>
      <c r="AC7" s="26">
        <v>5.9000000000000004E-2</v>
      </c>
      <c r="AD7" s="26">
        <v>3.7000000000000005E-2</v>
      </c>
      <c r="AE7" s="26">
        <v>4.2999999999999997E-2</v>
      </c>
      <c r="AF7" s="25" t="s">
        <v>77</v>
      </c>
      <c r="AG7" s="26">
        <v>3.6999999999999998E-2</v>
      </c>
      <c r="AH7" s="26">
        <v>0.17</v>
      </c>
      <c r="AI7" s="26">
        <v>0.155</v>
      </c>
      <c r="AJ7" s="26">
        <v>0.22700000000000001</v>
      </c>
      <c r="AK7" s="26">
        <v>0.222</v>
      </c>
      <c r="AL7" s="26">
        <v>6.3E-2</v>
      </c>
      <c r="AM7" s="26">
        <v>0.04</v>
      </c>
      <c r="AN7" s="26">
        <v>0.02</v>
      </c>
      <c r="AO7" s="26">
        <v>6.7000000000000004E-2</v>
      </c>
      <c r="AP7" s="25" t="s">
        <v>78</v>
      </c>
      <c r="AQ7" s="26">
        <v>0.85299999999999998</v>
      </c>
      <c r="AR7" s="26">
        <v>5.8999999999999997E-2</v>
      </c>
      <c r="AS7" s="26" t="s">
        <v>201</v>
      </c>
      <c r="AT7" s="26">
        <v>6.0000000000000001E-3</v>
      </c>
      <c r="AU7" s="26">
        <v>7.0000000000000001E-3</v>
      </c>
      <c r="AV7" s="26">
        <v>4.5999999999999999E-2</v>
      </c>
      <c r="AW7" s="26">
        <v>2.9000000000000001E-2</v>
      </c>
      <c r="AX7" s="28" t="s">
        <v>95</v>
      </c>
      <c r="AY7" s="26">
        <v>7.9000000000000001E-2</v>
      </c>
      <c r="AZ7" s="26">
        <v>0.39400000000000002</v>
      </c>
      <c r="BA7" s="26">
        <v>0.30499999999999999</v>
      </c>
      <c r="BB7" s="26">
        <v>0.13100000000000001</v>
      </c>
      <c r="BC7" s="26">
        <v>7.0999999999999994E-2</v>
      </c>
      <c r="BD7" s="26">
        <v>1.7000000000000001E-2</v>
      </c>
      <c r="BE7" s="26">
        <v>3.0000000000000001E-3</v>
      </c>
      <c r="BF7" s="26" t="s">
        <v>201</v>
      </c>
      <c r="BG7" s="28" t="s">
        <v>104</v>
      </c>
      <c r="BH7" s="26">
        <v>0.16500000000000001</v>
      </c>
      <c r="BI7" s="26">
        <v>0.47899999999999998</v>
      </c>
      <c r="BJ7" s="26">
        <v>0.21199999999999999</v>
      </c>
      <c r="BK7" s="26">
        <v>9.1999999999999998E-2</v>
      </c>
      <c r="BL7" s="26">
        <v>2.5000000000000001E-2</v>
      </c>
      <c r="BM7" s="26">
        <v>2.7E-2</v>
      </c>
      <c r="BN7" s="28" t="s">
        <v>106</v>
      </c>
      <c r="BO7" s="26">
        <v>0.97699999999999998</v>
      </c>
      <c r="BP7" s="26" t="s">
        <v>201</v>
      </c>
      <c r="BQ7" s="26">
        <v>1.0999999999999999E-2</v>
      </c>
      <c r="BR7" s="26" t="s">
        <v>201</v>
      </c>
      <c r="BS7" s="26">
        <v>7.0000000000000001E-3</v>
      </c>
      <c r="BT7" s="26" t="s">
        <v>201</v>
      </c>
      <c r="BU7" s="26">
        <v>4.0000000000000001E-3</v>
      </c>
      <c r="BV7" s="25" t="s">
        <v>125</v>
      </c>
      <c r="BW7" s="26">
        <v>0.14000000000000001</v>
      </c>
      <c r="BX7" s="26">
        <v>0.40400000000000003</v>
      </c>
      <c r="BY7" s="26">
        <v>0.379</v>
      </c>
      <c r="BZ7" s="26">
        <v>7.6999999999999999E-2</v>
      </c>
      <c r="CA7" s="25" t="s">
        <v>124</v>
      </c>
      <c r="CB7" s="26">
        <v>0.23699999999999999</v>
      </c>
      <c r="CC7" s="26">
        <v>0.56599999999999995</v>
      </c>
      <c r="CD7" s="26">
        <v>0.193</v>
      </c>
      <c r="CE7" s="26">
        <v>5.0000000000000001E-3</v>
      </c>
      <c r="CF7" s="25" t="s">
        <v>117</v>
      </c>
      <c r="CG7" s="26">
        <v>0.76800000000000002</v>
      </c>
      <c r="CH7" s="26">
        <v>0.23200000000000001</v>
      </c>
      <c r="CI7" s="25" t="s">
        <v>120</v>
      </c>
      <c r="CJ7" s="26">
        <v>0.96799999999999997</v>
      </c>
      <c r="CK7" s="26">
        <v>3.2000000000000001E-2</v>
      </c>
      <c r="CL7" s="25" t="s">
        <v>123</v>
      </c>
      <c r="CM7" s="26">
        <v>0.73199999999999998</v>
      </c>
      <c r="CN7" s="26">
        <v>0.26800000000000002</v>
      </c>
      <c r="CO7" s="25" t="s">
        <v>126</v>
      </c>
      <c r="CP7" s="26">
        <v>0.86299999999999999</v>
      </c>
      <c r="CQ7" s="26">
        <v>6.4000000000000001E-2</v>
      </c>
      <c r="CR7" s="26">
        <v>2.1000000000000001E-2</v>
      </c>
      <c r="CS7" s="26">
        <v>2E-3</v>
      </c>
      <c r="CT7" s="26">
        <v>1.4E-2</v>
      </c>
      <c r="CU7" s="26" t="s">
        <v>201</v>
      </c>
      <c r="CV7" s="26" t="s">
        <v>201</v>
      </c>
      <c r="CW7" s="26" t="s">
        <v>201</v>
      </c>
      <c r="CX7" s="26" t="s">
        <v>201</v>
      </c>
      <c r="CY7" s="26">
        <v>1.7999999999999999E-2</v>
      </c>
      <c r="CZ7" s="26">
        <v>1.7999999999999999E-2</v>
      </c>
      <c r="DA7" s="26" t="s">
        <v>201</v>
      </c>
      <c r="DB7" s="26" t="s">
        <v>201</v>
      </c>
      <c r="DC7" s="28" t="s">
        <v>127</v>
      </c>
      <c r="DD7" s="26">
        <v>0.10100000000000001</v>
      </c>
      <c r="DE7" s="26">
        <v>0.27100000000000002</v>
      </c>
      <c r="DF7" s="26">
        <v>0.28199999999999997</v>
      </c>
      <c r="DG7" s="26">
        <v>0.15</v>
      </c>
      <c r="DH7" s="26">
        <v>5.3999999999999999E-2</v>
      </c>
      <c r="DI7" s="26">
        <v>4.8000000000000001E-2</v>
      </c>
      <c r="DJ7" s="26">
        <v>9.5000000000000001E-2</v>
      </c>
      <c r="DK7" s="28" t="s">
        <v>306</v>
      </c>
      <c r="DL7" s="26">
        <v>2.304147465437788E-3</v>
      </c>
      <c r="DM7" s="26">
        <v>0.66589861751152069</v>
      </c>
      <c r="DN7" s="26">
        <v>0.21313364055299538</v>
      </c>
      <c r="DO7" s="26">
        <v>0.11866359447004608</v>
      </c>
      <c r="DP7" s="28" t="s">
        <v>311</v>
      </c>
      <c r="DQ7" s="26">
        <v>1.2672811059907835E-2</v>
      </c>
      <c r="DR7" s="26">
        <v>0.98732718894009219</v>
      </c>
      <c r="DS7" s="28" t="s">
        <v>312</v>
      </c>
      <c r="DT7" s="26">
        <v>0.14170506912442396</v>
      </c>
      <c r="DU7" s="26">
        <v>5.0691244239631339E-2</v>
      </c>
      <c r="DV7" s="26">
        <v>0</v>
      </c>
      <c r="DW7" s="26">
        <v>0.42165898617511521</v>
      </c>
      <c r="DX7" s="26">
        <v>0.38594470046082952</v>
      </c>
      <c r="DY7" s="28" t="s">
        <v>318</v>
      </c>
      <c r="DZ7" s="26">
        <v>0.11405529953917051</v>
      </c>
      <c r="EA7" s="26">
        <v>0.15552995391705068</v>
      </c>
      <c r="EB7" s="26">
        <v>3.4562211981566823E-2</v>
      </c>
      <c r="EC7" s="26">
        <v>0.6947004608294931</v>
      </c>
      <c r="ED7" s="26">
        <v>1.152073732718894E-3</v>
      </c>
      <c r="EE7" s="28" t="s">
        <v>324</v>
      </c>
      <c r="EF7" s="26">
        <v>0.22235023041474655</v>
      </c>
      <c r="EG7" s="26">
        <v>0.12903225806451613</v>
      </c>
      <c r="EH7" s="26">
        <v>0.10944700460829493</v>
      </c>
      <c r="EI7" s="26">
        <v>0.53917050691244239</v>
      </c>
    </row>
    <row r="8" spans="1:139" x14ac:dyDescent="0.3">
      <c r="A8" s="22">
        <v>3140022</v>
      </c>
      <c r="B8" s="22">
        <v>22</v>
      </c>
      <c r="C8" s="22" t="s">
        <v>19</v>
      </c>
      <c r="D8" s="22" t="s">
        <v>149</v>
      </c>
      <c r="E8" s="22" t="s">
        <v>149</v>
      </c>
      <c r="F8" s="22" t="s">
        <v>150</v>
      </c>
      <c r="G8" s="23">
        <v>1974440</v>
      </c>
      <c r="H8" s="23">
        <v>90365877</v>
      </c>
      <c r="I8" s="23">
        <v>317687</v>
      </c>
      <c r="J8" s="22" t="s">
        <v>12</v>
      </c>
      <c r="K8" s="24">
        <f t="shared" si="0"/>
        <v>0.16089979943680233</v>
      </c>
      <c r="L8" s="25" t="s">
        <v>61</v>
      </c>
      <c r="M8" s="26">
        <v>0.42699999999999999</v>
      </c>
      <c r="N8" s="26">
        <v>5.3999999999999999E-2</v>
      </c>
      <c r="O8" s="26">
        <v>0.41899999999999998</v>
      </c>
      <c r="P8" s="26">
        <v>2.5000000000000001E-2</v>
      </c>
      <c r="Q8" s="25" t="s">
        <v>65</v>
      </c>
      <c r="R8" s="26">
        <v>0.185</v>
      </c>
      <c r="S8" s="26">
        <v>0.498</v>
      </c>
      <c r="T8" s="26" t="s">
        <v>201</v>
      </c>
      <c r="U8" s="26">
        <v>6.4000000000000001E-2</v>
      </c>
      <c r="V8" s="26">
        <v>5.8000000000000003E-2</v>
      </c>
      <c r="W8" s="26">
        <v>0.17699999999999999</v>
      </c>
      <c r="X8" s="26">
        <v>1.7000000000000001E-2</v>
      </c>
      <c r="Y8" s="26" t="s">
        <v>201</v>
      </c>
      <c r="Z8" s="25" t="s">
        <v>64</v>
      </c>
      <c r="AA8" s="26">
        <v>0.25700000000000001</v>
      </c>
      <c r="AB8" s="26">
        <v>0.127</v>
      </c>
      <c r="AC8" s="26">
        <v>4.4999999999999998E-2</v>
      </c>
      <c r="AD8" s="26">
        <v>0.45399999999999996</v>
      </c>
      <c r="AE8" s="26">
        <v>3.0000000000000001E-3</v>
      </c>
      <c r="AF8" s="25" t="s">
        <v>77</v>
      </c>
      <c r="AG8" s="26">
        <v>8.4000000000000005E-2</v>
      </c>
      <c r="AH8" s="26">
        <v>0.24399999999999999</v>
      </c>
      <c r="AI8" s="26">
        <v>0.182</v>
      </c>
      <c r="AJ8" s="26">
        <v>0.157</v>
      </c>
      <c r="AK8" s="26">
        <v>0.13400000000000001</v>
      </c>
      <c r="AL8" s="26">
        <v>4.2000000000000003E-2</v>
      </c>
      <c r="AM8" s="26">
        <v>5.3999999999999999E-2</v>
      </c>
      <c r="AN8" s="26">
        <v>3.6999999999999998E-2</v>
      </c>
      <c r="AO8" s="26">
        <v>6.6000000000000003E-2</v>
      </c>
      <c r="AP8" s="25" t="s">
        <v>78</v>
      </c>
      <c r="AQ8" s="26">
        <v>0.67900000000000005</v>
      </c>
      <c r="AR8" s="26">
        <v>0.184</v>
      </c>
      <c r="AS8" s="26" t="s">
        <v>201</v>
      </c>
      <c r="AT8" s="26">
        <v>8.9999999999999993E-3</v>
      </c>
      <c r="AU8" s="26">
        <v>4.2000000000000003E-2</v>
      </c>
      <c r="AV8" s="26">
        <v>4.2999999999999997E-2</v>
      </c>
      <c r="AW8" s="26">
        <v>4.2999999999999997E-2</v>
      </c>
      <c r="AX8" s="28" t="s">
        <v>95</v>
      </c>
      <c r="AY8" s="26">
        <v>7.2999999999999995E-2</v>
      </c>
      <c r="AZ8" s="26">
        <v>0.32700000000000001</v>
      </c>
      <c r="BA8" s="26">
        <v>0.317</v>
      </c>
      <c r="BB8" s="26">
        <v>0.16800000000000001</v>
      </c>
      <c r="BC8" s="26">
        <v>9.0999999999999998E-2</v>
      </c>
      <c r="BD8" s="26">
        <v>1.7000000000000001E-2</v>
      </c>
      <c r="BE8" s="26">
        <v>7.0000000000000001E-3</v>
      </c>
      <c r="BF8" s="26" t="s">
        <v>201</v>
      </c>
      <c r="BG8" s="28" t="s">
        <v>104</v>
      </c>
      <c r="BH8" s="26">
        <v>0.158</v>
      </c>
      <c r="BI8" s="26">
        <v>0.46600000000000003</v>
      </c>
      <c r="BJ8" s="26">
        <v>0.248</v>
      </c>
      <c r="BK8" s="26">
        <v>8.5999999999999993E-2</v>
      </c>
      <c r="BL8" s="26">
        <v>2.1000000000000001E-2</v>
      </c>
      <c r="BM8" s="26">
        <v>2.1000000000000001E-2</v>
      </c>
      <c r="BN8" s="28" t="s">
        <v>106</v>
      </c>
      <c r="BO8" s="26">
        <v>0.95099999999999996</v>
      </c>
      <c r="BP8" s="26" t="s">
        <v>201</v>
      </c>
      <c r="BQ8" s="26">
        <v>0.03</v>
      </c>
      <c r="BR8" s="26" t="s">
        <v>201</v>
      </c>
      <c r="BS8" s="26">
        <v>8.0000000000000002E-3</v>
      </c>
      <c r="BT8" s="26" t="s">
        <v>201</v>
      </c>
      <c r="BU8" s="26">
        <v>1.0999999999999999E-2</v>
      </c>
      <c r="BV8" s="25" t="s">
        <v>125</v>
      </c>
      <c r="BW8" s="26">
        <v>6.6000000000000003E-2</v>
      </c>
      <c r="BX8" s="26">
        <v>0.25800000000000001</v>
      </c>
      <c r="BY8" s="26">
        <v>0.50800000000000001</v>
      </c>
      <c r="BZ8" s="26">
        <v>0.16800000000000001</v>
      </c>
      <c r="CA8" s="25" t="s">
        <v>124</v>
      </c>
      <c r="CB8" s="26">
        <v>0.182</v>
      </c>
      <c r="CC8" s="26">
        <v>0.56000000000000005</v>
      </c>
      <c r="CD8" s="26">
        <v>0.25800000000000001</v>
      </c>
      <c r="CE8" s="26" t="s">
        <v>201</v>
      </c>
      <c r="CF8" s="25" t="s">
        <v>117</v>
      </c>
      <c r="CG8" s="26">
        <v>0.50800000000000001</v>
      </c>
      <c r="CH8" s="26">
        <v>0.49199999999999999</v>
      </c>
      <c r="CI8" s="25" t="s">
        <v>120</v>
      </c>
      <c r="CJ8" s="26">
        <v>0.91600000000000004</v>
      </c>
      <c r="CK8" s="26">
        <v>8.4000000000000005E-2</v>
      </c>
      <c r="CL8" s="25" t="s">
        <v>123</v>
      </c>
      <c r="CM8" s="26">
        <v>0.26900000000000002</v>
      </c>
      <c r="CN8" s="26">
        <v>0.73099999999999998</v>
      </c>
      <c r="CO8" s="25" t="s">
        <v>126</v>
      </c>
      <c r="CP8" s="26">
        <v>0.85299999999999998</v>
      </c>
      <c r="CQ8" s="26">
        <v>3.3000000000000002E-2</v>
      </c>
      <c r="CR8" s="26">
        <v>1.4999999999999999E-2</v>
      </c>
      <c r="CS8" s="26">
        <v>6.0999999999999999E-2</v>
      </c>
      <c r="CT8" s="26">
        <v>5.0000000000000001E-3</v>
      </c>
      <c r="CU8" s="26" t="s">
        <v>201</v>
      </c>
      <c r="CV8" s="26" t="s">
        <v>201</v>
      </c>
      <c r="CW8" s="26" t="s">
        <v>201</v>
      </c>
      <c r="CX8" s="26" t="s">
        <v>201</v>
      </c>
      <c r="CY8" s="26">
        <v>1.9E-2</v>
      </c>
      <c r="CZ8" s="26">
        <v>1.4E-2</v>
      </c>
      <c r="DA8" s="26" t="s">
        <v>201</v>
      </c>
      <c r="DB8" s="26" t="s">
        <v>201</v>
      </c>
      <c r="DC8" s="28" t="s">
        <v>127</v>
      </c>
      <c r="DD8" s="26">
        <v>0.22700000000000001</v>
      </c>
      <c r="DE8" s="26">
        <v>0.36199999999999999</v>
      </c>
      <c r="DF8" s="26">
        <v>0.158</v>
      </c>
      <c r="DG8" s="26">
        <v>7.2999999999999995E-2</v>
      </c>
      <c r="DH8" s="26">
        <v>3.9E-2</v>
      </c>
      <c r="DI8" s="26">
        <v>5.3999999999999999E-2</v>
      </c>
      <c r="DJ8" s="26">
        <v>8.6999999999999994E-2</v>
      </c>
      <c r="DK8" s="28" t="s">
        <v>306</v>
      </c>
      <c r="DL8" s="26">
        <v>5.8616647127784291E-3</v>
      </c>
      <c r="DM8" s="26">
        <v>0.53341148886283707</v>
      </c>
      <c r="DN8" s="26">
        <v>0.36342321219226259</v>
      </c>
      <c r="DO8" s="26">
        <v>9.7303634232121919E-2</v>
      </c>
      <c r="DP8" s="28" t="s">
        <v>311</v>
      </c>
      <c r="DQ8" s="26">
        <v>3.5169988276670575E-2</v>
      </c>
      <c r="DR8" s="26">
        <v>0.96483001172332938</v>
      </c>
      <c r="DS8" s="28" t="s">
        <v>312</v>
      </c>
      <c r="DT8" s="26">
        <v>0.13833528722157093</v>
      </c>
      <c r="DU8" s="26">
        <v>8.9097303634232128E-2</v>
      </c>
      <c r="DV8" s="26">
        <v>3.5169988276670576E-3</v>
      </c>
      <c r="DW8" s="26">
        <v>0.42321219226260259</v>
      </c>
      <c r="DX8" s="26">
        <v>0.34583821805392734</v>
      </c>
      <c r="DY8" s="28" t="s">
        <v>318</v>
      </c>
      <c r="DZ8" s="26">
        <v>0.12661195779601406</v>
      </c>
      <c r="EA8" s="26">
        <v>0.1395076201641266</v>
      </c>
      <c r="EB8" s="26">
        <v>8.3235638921453692E-2</v>
      </c>
      <c r="EC8" s="26">
        <v>0.65064478311840568</v>
      </c>
      <c r="ED8" s="26">
        <v>0</v>
      </c>
      <c r="EE8" s="28" t="s">
        <v>324</v>
      </c>
      <c r="EF8" s="26">
        <v>0.11488862837045721</v>
      </c>
      <c r="EG8" s="26">
        <v>0.22860492379835873</v>
      </c>
      <c r="EH8" s="26">
        <v>3.9859320046893319E-2</v>
      </c>
      <c r="EI8" s="26">
        <v>0.61664712778429076</v>
      </c>
    </row>
    <row r="9" spans="1:139" x14ac:dyDescent="0.3">
      <c r="A9" s="22">
        <v>3140023</v>
      </c>
      <c r="B9" s="22">
        <v>23</v>
      </c>
      <c r="C9" s="22" t="s">
        <v>20</v>
      </c>
      <c r="D9" s="22" t="s">
        <v>154</v>
      </c>
      <c r="E9" s="22" t="s">
        <v>155</v>
      </c>
      <c r="F9" s="22" t="s">
        <v>151</v>
      </c>
      <c r="G9" s="23">
        <v>422793</v>
      </c>
      <c r="H9" s="23">
        <v>105349978</v>
      </c>
      <c r="I9" s="23">
        <v>395183</v>
      </c>
      <c r="J9" s="22" t="s">
        <v>12</v>
      </c>
      <c r="K9" s="24">
        <f t="shared" si="0"/>
        <v>0.93469617519684578</v>
      </c>
      <c r="L9" s="25" t="s">
        <v>61</v>
      </c>
      <c r="M9" s="26">
        <v>0.59299999999999997</v>
      </c>
      <c r="N9" s="26">
        <v>6.6000000000000003E-2</v>
      </c>
      <c r="O9" s="26">
        <v>0.247</v>
      </c>
      <c r="P9" s="26">
        <v>2.5000000000000001E-2</v>
      </c>
      <c r="Q9" s="25" t="s">
        <v>65</v>
      </c>
      <c r="R9" s="26">
        <v>0.41099999999999998</v>
      </c>
      <c r="S9" s="26">
        <v>0.10199999999999999</v>
      </c>
      <c r="T9" s="26">
        <v>1.7000000000000001E-2</v>
      </c>
      <c r="U9" s="26" t="s">
        <v>201</v>
      </c>
      <c r="V9" s="26">
        <v>0.183</v>
      </c>
      <c r="W9" s="26">
        <v>0.28499999999999998</v>
      </c>
      <c r="X9" s="26" t="s">
        <v>201</v>
      </c>
      <c r="Y9" s="26" t="s">
        <v>201</v>
      </c>
      <c r="Z9" s="25" t="s">
        <v>64</v>
      </c>
      <c r="AA9" s="26">
        <v>0.63200000000000001</v>
      </c>
      <c r="AB9" s="26">
        <v>1.8000000000000002E-2</v>
      </c>
      <c r="AC9" s="26">
        <v>3.9E-2</v>
      </c>
      <c r="AD9" s="26">
        <v>0.24670000000000003</v>
      </c>
      <c r="AE9" s="26">
        <v>1E-3</v>
      </c>
      <c r="AF9" s="25" t="s">
        <v>77</v>
      </c>
      <c r="AG9" s="26">
        <v>1.2999999999999999E-2</v>
      </c>
      <c r="AH9" s="26">
        <v>6.6000000000000003E-2</v>
      </c>
      <c r="AI9" s="26">
        <v>0.115</v>
      </c>
      <c r="AJ9" s="26">
        <v>0.18099999999999999</v>
      </c>
      <c r="AK9" s="26">
        <v>0.26300000000000001</v>
      </c>
      <c r="AL9" s="26">
        <v>0.153</v>
      </c>
      <c r="AM9" s="26">
        <v>7.0000000000000007E-2</v>
      </c>
      <c r="AN9" s="26">
        <v>6.6000000000000003E-2</v>
      </c>
      <c r="AO9" s="26">
        <v>7.3999999999999996E-2</v>
      </c>
      <c r="AP9" s="25" t="s">
        <v>78</v>
      </c>
      <c r="AQ9" s="26">
        <v>0.93300000000000005</v>
      </c>
      <c r="AR9" s="26">
        <v>2.5000000000000001E-2</v>
      </c>
      <c r="AS9" s="26">
        <v>2.3E-2</v>
      </c>
      <c r="AT9" s="26" t="s">
        <v>201</v>
      </c>
      <c r="AU9" s="26">
        <v>1E-3</v>
      </c>
      <c r="AV9" s="26">
        <v>1.7999999999999999E-2</v>
      </c>
      <c r="AW9" s="26" t="s">
        <v>201</v>
      </c>
      <c r="AX9" s="28" t="s">
        <v>95</v>
      </c>
      <c r="AY9" s="26">
        <v>2.3E-2</v>
      </c>
      <c r="AZ9" s="26">
        <v>0.42099999999999999</v>
      </c>
      <c r="BA9" s="26">
        <v>0.38600000000000001</v>
      </c>
      <c r="BB9" s="26">
        <v>0.112</v>
      </c>
      <c r="BC9" s="26">
        <v>4.5999999999999999E-2</v>
      </c>
      <c r="BD9" s="26">
        <v>8.9999999999999993E-3</v>
      </c>
      <c r="BE9" s="26">
        <v>1E-3</v>
      </c>
      <c r="BF9" s="26">
        <v>1E-3</v>
      </c>
      <c r="BG9" s="28" t="s">
        <v>104</v>
      </c>
      <c r="BH9" s="26">
        <v>0.13600000000000001</v>
      </c>
      <c r="BI9" s="26">
        <v>0.50600000000000001</v>
      </c>
      <c r="BJ9" s="26">
        <v>0.216</v>
      </c>
      <c r="BK9" s="26">
        <v>0.114</v>
      </c>
      <c r="BL9" s="26">
        <v>1.4999999999999999E-2</v>
      </c>
      <c r="BM9" s="26">
        <v>1.2999999999999999E-2</v>
      </c>
      <c r="BN9" s="28" t="s">
        <v>106</v>
      </c>
      <c r="BO9" s="26">
        <v>0.996</v>
      </c>
      <c r="BP9" s="26" t="s">
        <v>201</v>
      </c>
      <c r="BQ9" s="26" t="s">
        <v>201</v>
      </c>
      <c r="BR9" s="26" t="s">
        <v>201</v>
      </c>
      <c r="BS9" s="26">
        <v>1E-3</v>
      </c>
      <c r="BT9" s="26" t="s">
        <v>201</v>
      </c>
      <c r="BU9" s="26">
        <v>3.0000000000000001E-3</v>
      </c>
      <c r="BV9" s="25" t="s">
        <v>125</v>
      </c>
      <c r="BW9" s="26">
        <v>4.9000000000000002E-2</v>
      </c>
      <c r="BX9" s="26">
        <v>0.55700000000000005</v>
      </c>
      <c r="BY9" s="26">
        <v>0.34399999999999997</v>
      </c>
      <c r="BZ9" s="26">
        <v>0.05</v>
      </c>
      <c r="CA9" s="25" t="s">
        <v>124</v>
      </c>
      <c r="CB9" s="26">
        <v>0.246</v>
      </c>
      <c r="CC9" s="26">
        <v>0.56699999999999995</v>
      </c>
      <c r="CD9" s="26">
        <v>0.17199999999999999</v>
      </c>
      <c r="CE9" s="26">
        <v>1.4999999999999999E-2</v>
      </c>
      <c r="CF9" s="25" t="s">
        <v>117</v>
      </c>
      <c r="CG9" s="26">
        <v>0.67100000000000004</v>
      </c>
      <c r="CH9" s="26">
        <v>0.32900000000000001</v>
      </c>
      <c r="CI9" s="25" t="s">
        <v>120</v>
      </c>
      <c r="CJ9" s="26">
        <v>0.86899999999999999</v>
      </c>
      <c r="CK9" s="26">
        <v>0.13100000000000001</v>
      </c>
      <c r="CL9" s="25" t="s">
        <v>123</v>
      </c>
      <c r="CM9" s="26">
        <v>0.375</v>
      </c>
      <c r="CN9" s="26">
        <v>0.625</v>
      </c>
      <c r="CO9" s="25" t="s">
        <v>126</v>
      </c>
      <c r="CP9" s="26">
        <v>0.90800000000000003</v>
      </c>
      <c r="CQ9" s="26">
        <v>1.0999999999999999E-2</v>
      </c>
      <c r="CR9" s="26">
        <v>1.2999999999999999E-2</v>
      </c>
      <c r="CS9" s="26">
        <v>1.4E-2</v>
      </c>
      <c r="CT9" s="26">
        <v>1E-3</v>
      </c>
      <c r="CU9" s="26">
        <v>1E-3</v>
      </c>
      <c r="CV9" s="26" t="s">
        <v>201</v>
      </c>
      <c r="CW9" s="26" t="s">
        <v>201</v>
      </c>
      <c r="CX9" s="26">
        <v>3.0000000000000001E-3</v>
      </c>
      <c r="CY9" s="26">
        <v>0.01</v>
      </c>
      <c r="CZ9" s="26">
        <v>0.04</v>
      </c>
      <c r="DA9" s="26" t="s">
        <v>201</v>
      </c>
      <c r="DB9" s="26" t="s">
        <v>201</v>
      </c>
      <c r="DC9" s="28" t="s">
        <v>127</v>
      </c>
      <c r="DD9" s="26">
        <v>0.17100000000000001</v>
      </c>
      <c r="DE9" s="26">
        <v>0.22900000000000001</v>
      </c>
      <c r="DF9" s="26">
        <v>0.19</v>
      </c>
      <c r="DG9" s="26">
        <v>0.16400000000000001</v>
      </c>
      <c r="DH9" s="26">
        <v>0.13300000000000001</v>
      </c>
      <c r="DI9" s="26">
        <v>6.6000000000000003E-2</v>
      </c>
      <c r="DJ9" s="26">
        <v>4.7E-2</v>
      </c>
      <c r="DK9" s="28" t="s">
        <v>306</v>
      </c>
      <c r="DL9" s="26">
        <v>1.2168141592920354E-2</v>
      </c>
      <c r="DM9" s="26">
        <v>0.37278761061946902</v>
      </c>
      <c r="DN9" s="26">
        <v>0.40929203539823011</v>
      </c>
      <c r="DO9" s="26">
        <v>0.20575221238938052</v>
      </c>
      <c r="DP9" s="28" t="s">
        <v>311</v>
      </c>
      <c r="DQ9" s="26">
        <v>4.9778761061946904E-2</v>
      </c>
      <c r="DR9" s="26">
        <v>0.9502212389380531</v>
      </c>
      <c r="DS9" s="28" t="s">
        <v>312</v>
      </c>
      <c r="DT9" s="26">
        <v>0.16924778761061948</v>
      </c>
      <c r="DU9" s="26">
        <v>7.0796460176991149E-2</v>
      </c>
      <c r="DV9" s="26">
        <v>0</v>
      </c>
      <c r="DW9" s="26">
        <v>0.44469026548672569</v>
      </c>
      <c r="DX9" s="26">
        <v>0.31526548672566373</v>
      </c>
      <c r="DY9" s="28" t="s">
        <v>318</v>
      </c>
      <c r="DZ9" s="26">
        <v>0.15265486725663716</v>
      </c>
      <c r="EA9" s="26">
        <v>0.17588495575221239</v>
      </c>
      <c r="EB9" s="26">
        <v>3.5398230088495575E-2</v>
      </c>
      <c r="EC9" s="26">
        <v>0.63606194690265483</v>
      </c>
      <c r="ED9" s="26">
        <v>0</v>
      </c>
      <c r="EE9" s="28" t="s">
        <v>324</v>
      </c>
      <c r="EF9" s="26">
        <v>0.19247787610619468</v>
      </c>
      <c r="EG9" s="26">
        <v>0.10398230088495575</v>
      </c>
      <c r="EH9" s="26">
        <v>1.9911504424778761E-2</v>
      </c>
      <c r="EI9" s="26">
        <v>0.6836283185840708</v>
      </c>
    </row>
    <row r="10" spans="1:139" x14ac:dyDescent="0.3">
      <c r="A10" s="22">
        <v>3140025</v>
      </c>
      <c r="B10" s="22">
        <v>25</v>
      </c>
      <c r="C10" s="22" t="s">
        <v>22</v>
      </c>
      <c r="D10" s="22" t="s">
        <v>149</v>
      </c>
      <c r="E10" s="22" t="s">
        <v>149</v>
      </c>
      <c r="F10" s="22" t="s">
        <v>151</v>
      </c>
      <c r="G10" s="23">
        <v>1974440</v>
      </c>
      <c r="H10" s="23">
        <v>89296927</v>
      </c>
      <c r="I10" s="23">
        <v>310006</v>
      </c>
      <c r="J10" s="22" t="s">
        <v>12</v>
      </c>
      <c r="K10" s="24">
        <f t="shared" si="0"/>
        <v>0.15700958246388849</v>
      </c>
      <c r="L10" s="25" t="s">
        <v>61</v>
      </c>
      <c r="M10" s="26">
        <v>0.40400000000000003</v>
      </c>
      <c r="N10" s="26">
        <v>0.252</v>
      </c>
      <c r="O10" s="26">
        <v>0.14199999999999999</v>
      </c>
      <c r="P10" s="26">
        <v>2.5999999999999999E-2</v>
      </c>
      <c r="Q10" s="25" t="s">
        <v>65</v>
      </c>
      <c r="R10" s="26">
        <v>0.23599999999999999</v>
      </c>
      <c r="S10" s="26">
        <v>0.313</v>
      </c>
      <c r="T10" s="26">
        <v>1.4E-2</v>
      </c>
      <c r="U10" s="26">
        <v>0.185</v>
      </c>
      <c r="V10" s="26">
        <v>0.11899999999999999</v>
      </c>
      <c r="W10" s="26">
        <v>0.13200000000000001</v>
      </c>
      <c r="X10" s="26" t="s">
        <v>201</v>
      </c>
      <c r="Y10" s="26" t="s">
        <v>201</v>
      </c>
      <c r="Z10" s="25" t="s">
        <v>64</v>
      </c>
      <c r="AA10" s="26">
        <v>0.217</v>
      </c>
      <c r="AB10" s="26">
        <v>1.3999999999999999E-2</v>
      </c>
      <c r="AC10" s="26">
        <v>0.28199999999999997</v>
      </c>
      <c r="AD10" s="26">
        <v>0.24199999999999999</v>
      </c>
      <c r="AE10" s="26">
        <v>1.6E-2</v>
      </c>
      <c r="AF10" s="25" t="s">
        <v>77</v>
      </c>
      <c r="AG10" s="26">
        <v>2.5000000000000001E-2</v>
      </c>
      <c r="AH10" s="26">
        <v>0.13100000000000001</v>
      </c>
      <c r="AI10" s="26">
        <v>0.30499999999999999</v>
      </c>
      <c r="AJ10" s="26">
        <v>0.19800000000000001</v>
      </c>
      <c r="AK10" s="26">
        <v>0.13600000000000001</v>
      </c>
      <c r="AL10" s="26">
        <v>0.127</v>
      </c>
      <c r="AM10" s="26">
        <v>2.5999999999999999E-2</v>
      </c>
      <c r="AN10" s="26">
        <v>1.7000000000000001E-2</v>
      </c>
      <c r="AO10" s="26">
        <v>3.4000000000000002E-2</v>
      </c>
      <c r="AP10" s="25" t="s">
        <v>78</v>
      </c>
      <c r="AQ10" s="26">
        <v>0.66900000000000004</v>
      </c>
      <c r="AR10" s="26">
        <v>0.14099999999999999</v>
      </c>
      <c r="AS10" s="26" t="s">
        <v>201</v>
      </c>
      <c r="AT10" s="26">
        <v>1.2E-2</v>
      </c>
      <c r="AU10" s="26">
        <v>0.03</v>
      </c>
      <c r="AV10" s="26">
        <v>7.0000000000000007E-2</v>
      </c>
      <c r="AW10" s="26">
        <v>7.8E-2</v>
      </c>
      <c r="AX10" s="28" t="s">
        <v>95</v>
      </c>
      <c r="AY10" s="26">
        <v>0.01</v>
      </c>
      <c r="AZ10" s="26">
        <v>0.20699999999999999</v>
      </c>
      <c r="BA10" s="26">
        <v>0.36899999999999999</v>
      </c>
      <c r="BB10" s="26">
        <v>0.23499999999999999</v>
      </c>
      <c r="BC10" s="26">
        <v>0.13600000000000001</v>
      </c>
      <c r="BD10" s="26">
        <v>4.1000000000000002E-2</v>
      </c>
      <c r="BE10" s="26">
        <v>1E-3</v>
      </c>
      <c r="BF10" s="26">
        <v>1E-3</v>
      </c>
      <c r="BG10" s="28" t="s">
        <v>104</v>
      </c>
      <c r="BH10" s="26">
        <v>0.17899999999999999</v>
      </c>
      <c r="BI10" s="26">
        <v>0.41699999999999998</v>
      </c>
      <c r="BJ10" s="26">
        <v>0.27400000000000002</v>
      </c>
      <c r="BK10" s="26">
        <v>0.08</v>
      </c>
      <c r="BL10" s="26">
        <v>2.7E-2</v>
      </c>
      <c r="BM10" s="26">
        <v>2.3E-2</v>
      </c>
      <c r="BN10" s="28" t="s">
        <v>106</v>
      </c>
      <c r="BO10" s="26">
        <v>0.98199999999999998</v>
      </c>
      <c r="BP10" s="26" t="s">
        <v>201</v>
      </c>
      <c r="BQ10" s="26" t="s">
        <v>201</v>
      </c>
      <c r="BR10" s="26" t="s">
        <v>201</v>
      </c>
      <c r="BS10" s="26">
        <v>5.0000000000000001E-3</v>
      </c>
      <c r="BT10" s="26" t="s">
        <v>201</v>
      </c>
      <c r="BU10" s="26">
        <v>1.2999999999999999E-2</v>
      </c>
      <c r="BV10" s="25" t="s">
        <v>125</v>
      </c>
      <c r="BW10" s="26">
        <v>3.9E-2</v>
      </c>
      <c r="BX10" s="26">
        <v>0.28999999999999998</v>
      </c>
      <c r="BY10" s="26">
        <v>0.51200000000000001</v>
      </c>
      <c r="BZ10" s="26">
        <v>0.159</v>
      </c>
      <c r="CA10" s="25" t="s">
        <v>124</v>
      </c>
      <c r="CB10" s="26">
        <v>0.151</v>
      </c>
      <c r="CC10" s="26">
        <v>0.60099999999999998</v>
      </c>
      <c r="CD10" s="26">
        <v>0.24</v>
      </c>
      <c r="CE10" s="26">
        <v>8.0000000000000002E-3</v>
      </c>
      <c r="CF10" s="25" t="s">
        <v>117</v>
      </c>
      <c r="CG10" s="26">
        <v>0.58799999999999997</v>
      </c>
      <c r="CH10" s="26">
        <v>0.41199999999999998</v>
      </c>
      <c r="CI10" s="25" t="s">
        <v>120</v>
      </c>
      <c r="CJ10" s="26">
        <v>0.80900000000000005</v>
      </c>
      <c r="CK10" s="26">
        <v>0.191</v>
      </c>
      <c r="CL10" s="25" t="s">
        <v>123</v>
      </c>
      <c r="CM10" s="26">
        <v>1.2999999999999999E-2</v>
      </c>
      <c r="CN10" s="26">
        <v>0.98699999999999999</v>
      </c>
      <c r="CO10" s="25" t="s">
        <v>126</v>
      </c>
      <c r="CP10" s="26">
        <v>0.91800000000000004</v>
      </c>
      <c r="CQ10" s="26">
        <v>6.0000000000000001E-3</v>
      </c>
      <c r="CR10" s="26">
        <v>1.6E-2</v>
      </c>
      <c r="CS10" s="26">
        <v>2.1999999999999999E-2</v>
      </c>
      <c r="CT10" s="26">
        <v>1E-3</v>
      </c>
      <c r="CU10" s="26">
        <v>1E-3</v>
      </c>
      <c r="CV10" s="26" t="s">
        <v>201</v>
      </c>
      <c r="CW10" s="26" t="s">
        <v>201</v>
      </c>
      <c r="CX10" s="26" t="s">
        <v>201</v>
      </c>
      <c r="CY10" s="26">
        <v>8.0000000000000002E-3</v>
      </c>
      <c r="CZ10" s="26">
        <v>2.1999999999999999E-2</v>
      </c>
      <c r="DA10" s="26">
        <v>1E-3</v>
      </c>
      <c r="DB10" s="26">
        <v>4.0000000000000001E-3</v>
      </c>
      <c r="DC10" s="28" t="s">
        <v>127</v>
      </c>
      <c r="DD10" s="26">
        <v>0.10100000000000001</v>
      </c>
      <c r="DE10" s="26">
        <v>0.25600000000000001</v>
      </c>
      <c r="DF10" s="26">
        <v>0.13100000000000001</v>
      </c>
      <c r="DG10" s="26">
        <v>8.6999999999999994E-2</v>
      </c>
      <c r="DH10" s="26">
        <v>0.11</v>
      </c>
      <c r="DI10" s="26">
        <v>8.5999999999999993E-2</v>
      </c>
      <c r="DJ10" s="26">
        <v>0.23</v>
      </c>
      <c r="DK10" s="28" t="s">
        <v>306</v>
      </c>
      <c r="DL10" s="26">
        <v>3.6809815950920245E-3</v>
      </c>
      <c r="DM10" s="26">
        <v>0.56073619631901839</v>
      </c>
      <c r="DN10" s="26">
        <v>0.34846625766871164</v>
      </c>
      <c r="DO10" s="26">
        <v>8.7116564417177911E-2</v>
      </c>
      <c r="DP10" s="28" t="s">
        <v>311</v>
      </c>
      <c r="DQ10" s="26">
        <v>7.3619631901840491E-3</v>
      </c>
      <c r="DR10" s="26">
        <v>0.99263803680981599</v>
      </c>
      <c r="DS10" s="28" t="s">
        <v>312</v>
      </c>
      <c r="DT10" s="26">
        <v>8.7116564417177911E-2</v>
      </c>
      <c r="DU10" s="26">
        <v>6.1349693251533742E-2</v>
      </c>
      <c r="DV10" s="26">
        <v>2.4539877300613498E-3</v>
      </c>
      <c r="DW10" s="26">
        <v>0.62576687116564422</v>
      </c>
      <c r="DX10" s="26">
        <v>0.22331288343558281</v>
      </c>
      <c r="DY10" s="28" t="s">
        <v>318</v>
      </c>
      <c r="DZ10" s="26">
        <v>0.14723926380368099</v>
      </c>
      <c r="EA10" s="26">
        <v>0.16441717791411042</v>
      </c>
      <c r="EB10" s="26">
        <v>4.785276073619632E-2</v>
      </c>
      <c r="EC10" s="26">
        <v>0.63558282208588956</v>
      </c>
      <c r="ED10" s="26">
        <v>4.9079754601226997E-3</v>
      </c>
      <c r="EE10" s="28" t="s">
        <v>324</v>
      </c>
      <c r="EF10" s="26">
        <v>0.20613496932515338</v>
      </c>
      <c r="EG10" s="26">
        <v>7.9754601226993863E-2</v>
      </c>
      <c r="EH10" s="26">
        <v>2.4539877300613498E-2</v>
      </c>
      <c r="EI10" s="26">
        <v>0.68957055214723928</v>
      </c>
    </row>
    <row r="11" spans="1:139" x14ac:dyDescent="0.3">
      <c r="A11" s="22">
        <v>3140026</v>
      </c>
      <c r="B11" s="22">
        <v>26</v>
      </c>
      <c r="C11" s="22" t="s">
        <v>23</v>
      </c>
      <c r="D11" s="22" t="s">
        <v>156</v>
      </c>
      <c r="E11" s="22" t="s">
        <v>157</v>
      </c>
      <c r="F11" s="22" t="s">
        <v>150</v>
      </c>
      <c r="G11" s="27">
        <v>742473</v>
      </c>
      <c r="H11" s="23">
        <v>82415885</v>
      </c>
      <c r="I11" s="23">
        <v>271545</v>
      </c>
      <c r="J11" s="22" t="s">
        <v>12</v>
      </c>
      <c r="K11" s="24">
        <f t="shared" si="0"/>
        <v>0.36573047100702649</v>
      </c>
      <c r="L11" s="25" t="s">
        <v>61</v>
      </c>
      <c r="M11" s="26">
        <v>0.55200000000000005</v>
      </c>
      <c r="N11" s="26">
        <v>5.6000000000000001E-2</v>
      </c>
      <c r="O11" s="26">
        <v>0.21</v>
      </c>
      <c r="P11" s="26">
        <v>1.6E-2</v>
      </c>
      <c r="Q11" s="25" t="s">
        <v>65</v>
      </c>
      <c r="R11" s="26">
        <v>0.253</v>
      </c>
      <c r="S11" s="26">
        <v>0.40799999999999997</v>
      </c>
      <c r="T11" s="26" t="s">
        <v>201</v>
      </c>
      <c r="U11" s="26">
        <v>1.4E-2</v>
      </c>
      <c r="V11" s="26">
        <v>9.0999999999999998E-2</v>
      </c>
      <c r="W11" s="26">
        <v>0.22600000000000001</v>
      </c>
      <c r="X11" s="26" t="s">
        <v>201</v>
      </c>
      <c r="Y11" s="26" t="s">
        <v>201</v>
      </c>
      <c r="Z11" s="25" t="s">
        <v>64</v>
      </c>
      <c r="AA11" s="26">
        <v>0.33200000000000002</v>
      </c>
      <c r="AB11" s="26">
        <v>4.2999999999999997E-2</v>
      </c>
      <c r="AC11" s="26">
        <v>0.121</v>
      </c>
      <c r="AD11" s="26">
        <v>0.26200000000000001</v>
      </c>
      <c r="AE11" s="26">
        <v>1.3000000000000001E-2</v>
      </c>
      <c r="AF11" s="25" t="s">
        <v>77</v>
      </c>
      <c r="AG11" s="26">
        <v>5.8999999999999997E-2</v>
      </c>
      <c r="AH11" s="26">
        <v>0.41199999999999998</v>
      </c>
      <c r="AI11" s="26">
        <v>0.255</v>
      </c>
      <c r="AJ11" s="26">
        <v>0.14299999999999999</v>
      </c>
      <c r="AK11" s="26">
        <v>7.5999999999999998E-2</v>
      </c>
      <c r="AL11" s="26">
        <v>2.8000000000000001E-2</v>
      </c>
      <c r="AM11" s="26">
        <v>1.6E-2</v>
      </c>
      <c r="AN11" s="26">
        <v>4.0000000000000001E-3</v>
      </c>
      <c r="AO11" s="26">
        <v>8.0000000000000002E-3</v>
      </c>
      <c r="AP11" s="25" t="s">
        <v>78</v>
      </c>
      <c r="AQ11" s="26">
        <v>0.81200000000000006</v>
      </c>
      <c r="AR11" s="26">
        <v>2.9000000000000001E-2</v>
      </c>
      <c r="AS11" s="26">
        <v>5.8999999999999997E-2</v>
      </c>
      <c r="AT11" s="26">
        <v>6.0000000000000001E-3</v>
      </c>
      <c r="AU11" s="26">
        <v>2E-3</v>
      </c>
      <c r="AV11" s="26">
        <v>9.1999999999999998E-2</v>
      </c>
      <c r="AW11" s="26" t="s">
        <v>201</v>
      </c>
      <c r="AX11" s="28" t="s">
        <v>95</v>
      </c>
      <c r="AY11" s="26">
        <v>2.5000000000000001E-2</v>
      </c>
      <c r="AZ11" s="26">
        <v>0.19800000000000001</v>
      </c>
      <c r="BA11" s="26">
        <v>0.36</v>
      </c>
      <c r="BB11" s="26">
        <v>0.255</v>
      </c>
      <c r="BC11" s="26">
        <v>0.129</v>
      </c>
      <c r="BD11" s="26">
        <v>0.03</v>
      </c>
      <c r="BE11" s="26">
        <v>4.0000000000000001E-3</v>
      </c>
      <c r="BF11" s="26" t="s">
        <v>201</v>
      </c>
      <c r="BG11" s="28" t="s">
        <v>104</v>
      </c>
      <c r="BH11" s="26">
        <v>8.3000000000000004E-2</v>
      </c>
      <c r="BI11" s="26">
        <v>0.441</v>
      </c>
      <c r="BJ11" s="26">
        <v>0.33400000000000002</v>
      </c>
      <c r="BK11" s="26">
        <v>0.108</v>
      </c>
      <c r="BL11" s="26">
        <v>2.5000000000000001E-2</v>
      </c>
      <c r="BM11" s="26">
        <v>8.9999999999999993E-3</v>
      </c>
      <c r="BN11" s="28" t="s">
        <v>106</v>
      </c>
      <c r="BO11" s="26">
        <v>0.95199999999999996</v>
      </c>
      <c r="BP11" s="26" t="s">
        <v>201</v>
      </c>
      <c r="BQ11" s="26">
        <v>0.03</v>
      </c>
      <c r="BR11" s="26" t="s">
        <v>201</v>
      </c>
      <c r="BS11" s="26">
        <v>8.9999999999999993E-3</v>
      </c>
      <c r="BT11" s="26" t="s">
        <v>201</v>
      </c>
      <c r="BU11" s="26">
        <v>8.9999999999999993E-3</v>
      </c>
      <c r="BV11" s="25" t="s">
        <v>125</v>
      </c>
      <c r="BW11" s="26">
        <v>3.2000000000000001E-2</v>
      </c>
      <c r="BX11" s="26">
        <v>0.37</v>
      </c>
      <c r="BY11" s="26">
        <v>0.56000000000000005</v>
      </c>
      <c r="BZ11" s="26">
        <v>3.7999999999999999E-2</v>
      </c>
      <c r="CA11" s="25" t="s">
        <v>124</v>
      </c>
      <c r="CB11" s="26">
        <v>4.9000000000000002E-2</v>
      </c>
      <c r="CC11" s="26">
        <v>0.61499999999999999</v>
      </c>
      <c r="CD11" s="26">
        <v>0.33600000000000002</v>
      </c>
      <c r="CE11" s="26" t="s">
        <v>201</v>
      </c>
      <c r="CF11" s="25" t="s">
        <v>117</v>
      </c>
      <c r="CG11" s="26">
        <v>0.68400000000000005</v>
      </c>
      <c r="CH11" s="26">
        <v>0.316</v>
      </c>
      <c r="CI11" s="25" t="s">
        <v>120</v>
      </c>
      <c r="CJ11" s="26">
        <v>0.82899999999999996</v>
      </c>
      <c r="CK11" s="26">
        <v>0.17100000000000001</v>
      </c>
      <c r="CL11" s="25" t="s">
        <v>123</v>
      </c>
      <c r="CM11" s="26">
        <v>0.33400000000000002</v>
      </c>
      <c r="CN11" s="26">
        <v>0.66600000000000004</v>
      </c>
      <c r="CO11" s="25" t="s">
        <v>126</v>
      </c>
      <c r="CP11" s="26">
        <v>0.97799999999999998</v>
      </c>
      <c r="CQ11" s="26">
        <v>1.7000000000000001E-2</v>
      </c>
      <c r="CR11" s="26" t="s">
        <v>201</v>
      </c>
      <c r="CS11" s="26" t="s">
        <v>201</v>
      </c>
      <c r="CT11" s="26">
        <v>1E-3</v>
      </c>
      <c r="CU11" s="26" t="s">
        <v>201</v>
      </c>
      <c r="CV11" s="26" t="s">
        <v>201</v>
      </c>
      <c r="CW11" s="26" t="s">
        <v>201</v>
      </c>
      <c r="CX11" s="26" t="s">
        <v>201</v>
      </c>
      <c r="CY11" s="26" t="s">
        <v>201</v>
      </c>
      <c r="CZ11" s="26">
        <v>3.0000000000000001E-3</v>
      </c>
      <c r="DA11" s="26" t="s">
        <v>201</v>
      </c>
      <c r="DB11" s="26">
        <v>1E-3</v>
      </c>
      <c r="DC11" s="28" t="s">
        <v>127</v>
      </c>
      <c r="DD11" s="26">
        <v>0.26100000000000001</v>
      </c>
      <c r="DE11" s="26">
        <v>0.14599999999999999</v>
      </c>
      <c r="DF11" s="26">
        <v>0.15</v>
      </c>
      <c r="DG11" s="26">
        <v>0.14899999999999999</v>
      </c>
      <c r="DH11" s="26">
        <v>8.5000000000000006E-2</v>
      </c>
      <c r="DI11" s="26">
        <v>8.5000000000000006E-2</v>
      </c>
      <c r="DJ11" s="26">
        <v>0.124</v>
      </c>
      <c r="DK11" s="28" t="s">
        <v>306</v>
      </c>
      <c r="DL11" s="26">
        <v>0</v>
      </c>
      <c r="DM11" s="26">
        <v>0.23250000000000001</v>
      </c>
      <c r="DN11" s="26">
        <v>0.63749999999999996</v>
      </c>
      <c r="DO11" s="26">
        <v>0.13</v>
      </c>
      <c r="DP11" s="28" t="s">
        <v>311</v>
      </c>
      <c r="DQ11" s="26">
        <v>1.125E-2</v>
      </c>
      <c r="DR11" s="26">
        <v>0.98875000000000002</v>
      </c>
      <c r="DS11" s="28" t="s">
        <v>312</v>
      </c>
      <c r="DT11" s="26">
        <v>9.7500000000000003E-2</v>
      </c>
      <c r="DU11" s="26">
        <v>8.8749999999999996E-2</v>
      </c>
      <c r="DV11" s="26">
        <v>0</v>
      </c>
      <c r="DW11" s="26">
        <v>0.60499999999999998</v>
      </c>
      <c r="DX11" s="26">
        <v>0.20874999999999999</v>
      </c>
      <c r="DY11" s="28" t="s">
        <v>318</v>
      </c>
      <c r="DZ11" s="26">
        <v>0.13375000000000001</v>
      </c>
      <c r="EA11" s="26">
        <v>0.23125000000000001</v>
      </c>
      <c r="EB11" s="26">
        <v>5.8749999999999997E-2</v>
      </c>
      <c r="EC11" s="26">
        <v>0.57499999999999996</v>
      </c>
      <c r="ED11" s="26">
        <v>1.25E-3</v>
      </c>
      <c r="EE11" s="28" t="s">
        <v>324</v>
      </c>
      <c r="EF11" s="26">
        <v>0.21249999999999999</v>
      </c>
      <c r="EG11" s="26">
        <v>0.16750000000000001</v>
      </c>
      <c r="EH11" s="26">
        <v>1.125E-2</v>
      </c>
      <c r="EI11" s="26">
        <v>0.60875000000000001</v>
      </c>
    </row>
    <row r="12" spans="1:139" x14ac:dyDescent="0.3">
      <c r="A12" s="22">
        <v>3140030</v>
      </c>
      <c r="B12" s="22">
        <v>30</v>
      </c>
      <c r="C12" s="22" t="s">
        <v>25</v>
      </c>
      <c r="D12" s="22" t="s">
        <v>152</v>
      </c>
      <c r="E12" s="22" t="s">
        <v>153</v>
      </c>
      <c r="F12" s="22" t="s">
        <v>24</v>
      </c>
      <c r="G12" s="23">
        <v>128206</v>
      </c>
      <c r="H12" s="23">
        <v>137540133</v>
      </c>
      <c r="I12" s="23">
        <v>402554</v>
      </c>
      <c r="J12" s="22" t="s">
        <v>24</v>
      </c>
      <c r="K12" s="24">
        <f t="shared" si="0"/>
        <v>3.1398998486810288</v>
      </c>
      <c r="L12" s="25" t="s">
        <v>61</v>
      </c>
      <c r="M12" s="26">
        <v>0.624</v>
      </c>
      <c r="N12" s="26">
        <v>0.19800000000000001</v>
      </c>
      <c r="O12" s="26">
        <v>8.9999999999999993E-3</v>
      </c>
      <c r="P12" s="26">
        <v>1.9E-2</v>
      </c>
      <c r="Q12" s="25" t="s">
        <v>65</v>
      </c>
      <c r="R12" s="26">
        <v>0.499</v>
      </c>
      <c r="S12" s="26">
        <v>0.27100000000000002</v>
      </c>
      <c r="T12" s="26" t="s">
        <v>201</v>
      </c>
      <c r="U12" s="26" t="s">
        <v>201</v>
      </c>
      <c r="V12" s="26">
        <v>0.03</v>
      </c>
      <c r="W12" s="26">
        <v>0.17100000000000001</v>
      </c>
      <c r="X12" s="26" t="s">
        <v>201</v>
      </c>
      <c r="Y12" s="26" t="s">
        <v>201</v>
      </c>
      <c r="Z12" s="25" t="s">
        <v>64</v>
      </c>
      <c r="AA12" s="26">
        <v>0.46</v>
      </c>
      <c r="AB12" s="26">
        <v>0.13900000000000001</v>
      </c>
      <c r="AC12" s="26">
        <v>0.13</v>
      </c>
      <c r="AD12" s="26">
        <v>7.0000000000000001E-3</v>
      </c>
      <c r="AE12" s="26">
        <v>2E-3</v>
      </c>
      <c r="AF12" s="25" t="s">
        <v>77</v>
      </c>
      <c r="AG12" s="26">
        <v>3.2000000000000001E-2</v>
      </c>
      <c r="AH12" s="26">
        <v>0.39800000000000002</v>
      </c>
      <c r="AI12" s="26">
        <v>0.246</v>
      </c>
      <c r="AJ12" s="26">
        <v>0.126</v>
      </c>
      <c r="AK12" s="26">
        <v>0.14000000000000001</v>
      </c>
      <c r="AL12" s="26">
        <v>4.4999999999999998E-2</v>
      </c>
      <c r="AM12" s="26">
        <v>0.01</v>
      </c>
      <c r="AN12" s="26">
        <v>2E-3</v>
      </c>
      <c r="AO12" s="26" t="s">
        <v>201</v>
      </c>
      <c r="AP12" s="25" t="s">
        <v>78</v>
      </c>
      <c r="AQ12" s="26">
        <v>0.78</v>
      </c>
      <c r="AR12" s="26">
        <v>0.10100000000000001</v>
      </c>
      <c r="AS12" s="26">
        <v>3.4000000000000002E-2</v>
      </c>
      <c r="AT12" s="26">
        <v>1.4E-2</v>
      </c>
      <c r="AU12" s="26">
        <v>1.0999999999999999E-2</v>
      </c>
      <c r="AV12" s="26">
        <v>0.06</v>
      </c>
      <c r="AW12" s="26" t="s">
        <v>201</v>
      </c>
      <c r="AX12" s="28" t="s">
        <v>95</v>
      </c>
      <c r="AY12" s="26">
        <v>4.9000000000000002E-2</v>
      </c>
      <c r="AZ12" s="26">
        <v>0.33100000000000002</v>
      </c>
      <c r="BA12" s="26">
        <v>0.34599999999999997</v>
      </c>
      <c r="BB12" s="26">
        <v>0.186</v>
      </c>
      <c r="BC12" s="26">
        <v>7.5999999999999998E-2</v>
      </c>
      <c r="BD12" s="26">
        <v>1.0999999999999999E-2</v>
      </c>
      <c r="BE12" s="26" t="s">
        <v>201</v>
      </c>
      <c r="BF12" s="26">
        <v>1E-3</v>
      </c>
      <c r="BG12" s="28" t="s">
        <v>104</v>
      </c>
      <c r="BH12" s="26">
        <v>0.29699999999999999</v>
      </c>
      <c r="BI12" s="26">
        <v>0.41699999999999998</v>
      </c>
      <c r="BJ12" s="26">
        <v>0.191</v>
      </c>
      <c r="BK12" s="26">
        <v>7.8E-2</v>
      </c>
      <c r="BL12" s="26">
        <v>1.2999999999999999E-2</v>
      </c>
      <c r="BM12" s="26">
        <v>4.0000000000000001E-3</v>
      </c>
      <c r="BN12" s="28" t="s">
        <v>106</v>
      </c>
      <c r="BO12" s="26">
        <v>0.60299999999999998</v>
      </c>
      <c r="BP12" s="26">
        <v>0.16400000000000001</v>
      </c>
      <c r="BQ12" s="26">
        <v>0.188</v>
      </c>
      <c r="BR12" s="26">
        <v>6.0000000000000001E-3</v>
      </c>
      <c r="BS12" s="26">
        <v>1.9E-2</v>
      </c>
      <c r="BT12" s="26">
        <v>1.4E-2</v>
      </c>
      <c r="BU12" s="26">
        <v>6.0000000000000001E-3</v>
      </c>
      <c r="BV12" s="25" t="s">
        <v>125</v>
      </c>
      <c r="BW12" s="26">
        <v>0.17499999999999999</v>
      </c>
      <c r="BX12" s="26">
        <v>0.50900000000000001</v>
      </c>
      <c r="BY12" s="26">
        <v>0.27800000000000002</v>
      </c>
      <c r="BZ12" s="26">
        <v>3.7999999999999999E-2</v>
      </c>
      <c r="CA12" s="25" t="s">
        <v>124</v>
      </c>
      <c r="CB12" s="26">
        <v>0.42199999999999999</v>
      </c>
      <c r="CC12" s="26">
        <v>0.48299999999999998</v>
      </c>
      <c r="CD12" s="26">
        <v>9.6000000000000002E-2</v>
      </c>
      <c r="CE12" s="26" t="s">
        <v>201</v>
      </c>
      <c r="CF12" s="25" t="s">
        <v>117</v>
      </c>
      <c r="CG12" s="26">
        <v>0.69899999999999995</v>
      </c>
      <c r="CH12" s="26">
        <v>0.30099999999999999</v>
      </c>
      <c r="CI12" s="25" t="s">
        <v>120</v>
      </c>
      <c r="CJ12" s="26">
        <v>0.96699999999999997</v>
      </c>
      <c r="CK12" s="26">
        <v>3.3000000000000002E-2</v>
      </c>
      <c r="CL12" s="25" t="s">
        <v>123</v>
      </c>
      <c r="CM12" s="26">
        <v>0.63500000000000001</v>
      </c>
      <c r="CN12" s="26">
        <v>0.36499999999999999</v>
      </c>
      <c r="CO12" s="25" t="s">
        <v>126</v>
      </c>
      <c r="CP12" s="26">
        <v>0.96</v>
      </c>
      <c r="CQ12" s="26">
        <v>1.0999999999999999E-2</v>
      </c>
      <c r="CR12" s="26">
        <v>4.0000000000000001E-3</v>
      </c>
      <c r="CS12" s="26" t="s">
        <v>201</v>
      </c>
      <c r="CT12" s="26">
        <v>1E-3</v>
      </c>
      <c r="CU12" s="26" t="s">
        <v>201</v>
      </c>
      <c r="CV12" s="26" t="s">
        <v>201</v>
      </c>
      <c r="CW12" s="26" t="s">
        <v>201</v>
      </c>
      <c r="CX12" s="26" t="s">
        <v>201</v>
      </c>
      <c r="CY12" s="26">
        <v>5.0000000000000001E-3</v>
      </c>
      <c r="CZ12" s="26">
        <v>1.7000000000000001E-2</v>
      </c>
      <c r="DA12" s="26">
        <v>1E-3</v>
      </c>
      <c r="DB12" s="26" t="s">
        <v>201</v>
      </c>
      <c r="DC12" s="28" t="s">
        <v>127</v>
      </c>
      <c r="DD12" s="26">
        <v>0.44900000000000001</v>
      </c>
      <c r="DE12" s="26">
        <v>0.23400000000000001</v>
      </c>
      <c r="DF12" s="26">
        <v>8.6999999999999994E-2</v>
      </c>
      <c r="DG12" s="26">
        <v>5.8999999999999997E-2</v>
      </c>
      <c r="DH12" s="26">
        <v>0.08</v>
      </c>
      <c r="DI12" s="26">
        <v>2.8000000000000001E-2</v>
      </c>
      <c r="DJ12" s="26">
        <v>6.3E-2</v>
      </c>
      <c r="DK12" s="28" t="s">
        <v>306</v>
      </c>
      <c r="DL12" s="26">
        <v>7.4534161490683228E-3</v>
      </c>
      <c r="DM12" s="26">
        <v>0.59130434782608698</v>
      </c>
      <c r="DN12" s="26">
        <v>0.19751552795031055</v>
      </c>
      <c r="DO12" s="26">
        <v>0.20372670807453416</v>
      </c>
      <c r="DP12" s="28" t="s">
        <v>311</v>
      </c>
      <c r="DQ12" s="26">
        <v>9.6894409937888198E-2</v>
      </c>
      <c r="DR12" s="26">
        <v>0.90310559006211177</v>
      </c>
      <c r="DS12" s="28" t="s">
        <v>312</v>
      </c>
      <c r="DT12" s="26">
        <v>0.11428571428571428</v>
      </c>
      <c r="DU12" s="26">
        <v>3.1055900621118012E-2</v>
      </c>
      <c r="DV12" s="26">
        <v>0</v>
      </c>
      <c r="DW12" s="26">
        <v>0.5304347826086957</v>
      </c>
      <c r="DX12" s="26">
        <v>0.32422360248447207</v>
      </c>
      <c r="DY12" s="28" t="s">
        <v>318</v>
      </c>
      <c r="DZ12" s="26">
        <v>0.12546583850931678</v>
      </c>
      <c r="EA12" s="26">
        <v>0.10186335403726708</v>
      </c>
      <c r="EB12" s="26">
        <v>4.472049689440994E-2</v>
      </c>
      <c r="EC12" s="26">
        <v>0.71925465838509317</v>
      </c>
      <c r="ED12" s="26">
        <v>8.6956521739130436E-3</v>
      </c>
      <c r="EE12" s="28" t="s">
        <v>324</v>
      </c>
      <c r="EF12" s="26">
        <v>0.14161490683229813</v>
      </c>
      <c r="EG12" s="26">
        <v>0.16645962732919253</v>
      </c>
      <c r="EH12" s="26">
        <v>7.4534161490683228E-3</v>
      </c>
      <c r="EI12" s="26">
        <v>0.68447204968944098</v>
      </c>
    </row>
    <row r="13" spans="1:139" x14ac:dyDescent="0.3">
      <c r="A13" s="22">
        <v>3140034</v>
      </c>
      <c r="B13" s="22">
        <v>34</v>
      </c>
      <c r="C13" s="22" t="s">
        <v>26</v>
      </c>
      <c r="D13" s="22" t="s">
        <v>149</v>
      </c>
      <c r="E13" s="22" t="s">
        <v>149</v>
      </c>
      <c r="F13" s="22" t="s">
        <v>151</v>
      </c>
      <c r="G13" s="23">
        <v>1606330</v>
      </c>
      <c r="H13" s="23">
        <v>100614174</v>
      </c>
      <c r="I13" s="23">
        <v>356915</v>
      </c>
      <c r="J13" s="22" t="s">
        <v>12</v>
      </c>
      <c r="K13" s="24">
        <f t="shared" si="0"/>
        <v>0.22219282463752779</v>
      </c>
      <c r="L13" s="25" t="s">
        <v>61</v>
      </c>
      <c r="M13" s="26">
        <v>0.751</v>
      </c>
      <c r="N13" s="26">
        <v>0.10299999999999999</v>
      </c>
      <c r="O13" s="26">
        <v>5.5E-2</v>
      </c>
      <c r="P13" s="26">
        <v>0.01</v>
      </c>
      <c r="Q13" s="25" t="s">
        <v>65</v>
      </c>
      <c r="R13" s="26">
        <v>0.22</v>
      </c>
      <c r="S13" s="26">
        <v>0.24</v>
      </c>
      <c r="T13" s="26" t="s">
        <v>201</v>
      </c>
      <c r="U13" s="26">
        <v>0.17599999999999999</v>
      </c>
      <c r="V13" s="26">
        <v>7.0999999999999994E-2</v>
      </c>
      <c r="W13" s="26">
        <v>0.28999999999999998</v>
      </c>
      <c r="X13" s="26" t="s">
        <v>201</v>
      </c>
      <c r="Y13" s="26" t="s">
        <v>201</v>
      </c>
      <c r="Z13" s="25" t="s">
        <v>64</v>
      </c>
      <c r="AA13" s="26">
        <v>0.34700000000000003</v>
      </c>
      <c r="AB13" s="26">
        <v>3.4000000000000002E-2</v>
      </c>
      <c r="AC13" s="26">
        <v>0.25900000000000001</v>
      </c>
      <c r="AD13" s="26">
        <v>0.12</v>
      </c>
      <c r="AE13" s="26">
        <v>0.01</v>
      </c>
      <c r="AF13" s="25" t="s">
        <v>77</v>
      </c>
      <c r="AG13" s="26">
        <v>1.0999999999999999E-2</v>
      </c>
      <c r="AH13" s="26">
        <v>0.38600000000000001</v>
      </c>
      <c r="AI13" s="26">
        <v>0.252</v>
      </c>
      <c r="AJ13" s="26">
        <v>0.106</v>
      </c>
      <c r="AK13" s="26">
        <v>0.108</v>
      </c>
      <c r="AL13" s="26">
        <v>8.5000000000000006E-2</v>
      </c>
      <c r="AM13" s="26">
        <v>4.3999999999999997E-2</v>
      </c>
      <c r="AN13" s="26">
        <v>6.0000000000000001E-3</v>
      </c>
      <c r="AO13" s="26">
        <v>3.0000000000000001E-3</v>
      </c>
      <c r="AP13" s="25" t="s">
        <v>78</v>
      </c>
      <c r="AQ13" s="26">
        <v>0.39500000000000002</v>
      </c>
      <c r="AR13" s="26">
        <v>8.6999999999999994E-2</v>
      </c>
      <c r="AS13" s="26" t="s">
        <v>201</v>
      </c>
      <c r="AT13" s="26">
        <v>1.7000000000000001E-2</v>
      </c>
      <c r="AU13" s="26">
        <v>0.10100000000000001</v>
      </c>
      <c r="AV13" s="26">
        <v>0.18</v>
      </c>
      <c r="AW13" s="26">
        <v>0.22</v>
      </c>
      <c r="AX13" s="28" t="s">
        <v>95</v>
      </c>
      <c r="AY13" s="26">
        <v>2.4E-2</v>
      </c>
      <c r="AZ13" s="26">
        <v>0.14899999999999999</v>
      </c>
      <c r="BA13" s="26">
        <v>0.36099999999999999</v>
      </c>
      <c r="BB13" s="26">
        <v>0.22800000000000001</v>
      </c>
      <c r="BC13" s="26">
        <v>0.17100000000000001</v>
      </c>
      <c r="BD13" s="26">
        <v>0.06</v>
      </c>
      <c r="BE13" s="26">
        <v>5.0000000000000001E-3</v>
      </c>
      <c r="BF13" s="26">
        <v>3.0000000000000001E-3</v>
      </c>
      <c r="BG13" s="28" t="s">
        <v>104</v>
      </c>
      <c r="BH13" s="26">
        <v>0.112</v>
      </c>
      <c r="BI13" s="26">
        <v>0.46400000000000002</v>
      </c>
      <c r="BJ13" s="26">
        <v>0.32300000000000001</v>
      </c>
      <c r="BK13" s="26">
        <v>7.9000000000000001E-2</v>
      </c>
      <c r="BL13" s="26">
        <v>1.7000000000000001E-2</v>
      </c>
      <c r="BM13" s="26">
        <v>5.0000000000000001E-3</v>
      </c>
      <c r="BN13" s="28" t="s">
        <v>106</v>
      </c>
      <c r="BO13" s="26">
        <v>0.97499999999999998</v>
      </c>
      <c r="BP13" s="26" t="s">
        <v>201</v>
      </c>
      <c r="BQ13" s="26">
        <v>1.6E-2</v>
      </c>
      <c r="BR13" s="26" t="s">
        <v>201</v>
      </c>
      <c r="BS13" s="26">
        <v>5.0000000000000001E-3</v>
      </c>
      <c r="BT13" s="26" t="s">
        <v>201</v>
      </c>
      <c r="BU13" s="26">
        <v>4.0000000000000001E-3</v>
      </c>
      <c r="BV13" s="25" t="s">
        <v>125</v>
      </c>
      <c r="BW13" s="26">
        <v>2.9000000000000001E-2</v>
      </c>
      <c r="BX13" s="26">
        <v>0.29699999999999999</v>
      </c>
      <c r="BY13" s="26">
        <v>0.56299999999999994</v>
      </c>
      <c r="BZ13" s="26">
        <v>0.111</v>
      </c>
      <c r="CA13" s="25" t="s">
        <v>124</v>
      </c>
      <c r="CB13" s="26">
        <v>0.17199999999999999</v>
      </c>
      <c r="CC13" s="26">
        <v>0.501</v>
      </c>
      <c r="CD13" s="26">
        <v>0.32600000000000001</v>
      </c>
      <c r="CE13" s="26">
        <v>1E-3</v>
      </c>
      <c r="CF13" s="25" t="s">
        <v>117</v>
      </c>
      <c r="CG13" s="26">
        <v>0.53300000000000003</v>
      </c>
      <c r="CH13" s="26">
        <v>0.46600000000000003</v>
      </c>
      <c r="CI13" s="25" t="s">
        <v>120</v>
      </c>
      <c r="CJ13" s="26">
        <v>0.77200000000000002</v>
      </c>
      <c r="CK13" s="26">
        <v>0.22800000000000001</v>
      </c>
      <c r="CL13" s="25" t="s">
        <v>123</v>
      </c>
      <c r="CM13" s="26">
        <v>6.2E-2</v>
      </c>
      <c r="CN13" s="26">
        <v>0.93799999999999994</v>
      </c>
      <c r="CO13" s="25" t="s">
        <v>126</v>
      </c>
      <c r="CP13" s="26">
        <v>0.91400000000000003</v>
      </c>
      <c r="CQ13" s="26">
        <v>6.0000000000000001E-3</v>
      </c>
      <c r="CR13" s="26">
        <v>6.0000000000000001E-3</v>
      </c>
      <c r="CS13" s="26">
        <v>1E-3</v>
      </c>
      <c r="CT13" s="26">
        <v>1E-3</v>
      </c>
      <c r="CU13" s="26">
        <v>1E-3</v>
      </c>
      <c r="CV13" s="26" t="s">
        <v>201</v>
      </c>
      <c r="CW13" s="26" t="s">
        <v>201</v>
      </c>
      <c r="CX13" s="26" t="s">
        <v>201</v>
      </c>
      <c r="CY13" s="26">
        <v>2.9000000000000001E-2</v>
      </c>
      <c r="CZ13" s="26">
        <v>4.1000000000000002E-2</v>
      </c>
      <c r="DA13" s="26" t="s">
        <v>201</v>
      </c>
      <c r="DB13" s="26" t="s">
        <v>201</v>
      </c>
      <c r="DC13" s="28" t="s">
        <v>127</v>
      </c>
      <c r="DD13" s="26">
        <v>0.127</v>
      </c>
      <c r="DE13" s="26">
        <v>0.193</v>
      </c>
      <c r="DF13" s="26">
        <v>0.13200000000000001</v>
      </c>
      <c r="DG13" s="26">
        <v>0.186</v>
      </c>
      <c r="DH13" s="26">
        <v>0.105</v>
      </c>
      <c r="DI13" s="26">
        <v>5.6000000000000001E-2</v>
      </c>
      <c r="DJ13" s="26">
        <v>0.2</v>
      </c>
      <c r="DK13" s="28" t="s">
        <v>306</v>
      </c>
      <c r="DL13" s="26">
        <v>2.4844720496894411E-3</v>
      </c>
      <c r="DM13" s="26">
        <v>0.53788819875776395</v>
      </c>
      <c r="DN13" s="26">
        <v>0.32298136645962733</v>
      </c>
      <c r="DO13" s="26">
        <v>0.13664596273291926</v>
      </c>
      <c r="DP13" s="28" t="s">
        <v>311</v>
      </c>
      <c r="DQ13" s="26">
        <v>1.1180124223602485E-2</v>
      </c>
      <c r="DR13" s="26">
        <v>0.98881987577639752</v>
      </c>
      <c r="DS13" s="28" t="s">
        <v>312</v>
      </c>
      <c r="DT13" s="26">
        <v>8.9440993788819881E-2</v>
      </c>
      <c r="DU13" s="26">
        <v>0.14409937888198757</v>
      </c>
      <c r="DV13" s="26">
        <v>4.9689440993788822E-3</v>
      </c>
      <c r="DW13" s="26">
        <v>0.53167701863354033</v>
      </c>
      <c r="DX13" s="26">
        <v>0.22981366459627328</v>
      </c>
      <c r="DY13" s="28" t="s">
        <v>318</v>
      </c>
      <c r="DZ13" s="26">
        <v>0.1763975155279503</v>
      </c>
      <c r="EA13" s="26">
        <v>0.16521739130434782</v>
      </c>
      <c r="EB13" s="26">
        <v>8.6956521739130432E-2</v>
      </c>
      <c r="EC13" s="26">
        <v>0.56521739130434778</v>
      </c>
      <c r="ED13" s="26">
        <v>6.2111801242236021E-3</v>
      </c>
      <c r="EE13" s="28" t="s">
        <v>324</v>
      </c>
      <c r="EF13" s="26">
        <v>0.21242236024844721</v>
      </c>
      <c r="EG13" s="26">
        <v>6.2111801242236024E-2</v>
      </c>
      <c r="EH13" s="26">
        <v>4.9689440993788822E-3</v>
      </c>
      <c r="EI13" s="26">
        <v>0.72049689440993792</v>
      </c>
    </row>
    <row r="14" spans="1:139" x14ac:dyDescent="0.3">
      <c r="A14" s="22">
        <v>3140035</v>
      </c>
      <c r="B14" s="22">
        <v>35</v>
      </c>
      <c r="C14" s="22" t="s">
        <v>27</v>
      </c>
      <c r="D14" s="22" t="s">
        <v>149</v>
      </c>
      <c r="E14" s="22" t="s">
        <v>149</v>
      </c>
      <c r="F14" s="22" t="s">
        <v>158</v>
      </c>
      <c r="G14" s="23">
        <v>5703420</v>
      </c>
      <c r="H14" s="23">
        <v>115586700</v>
      </c>
      <c r="I14" s="23">
        <v>572673</v>
      </c>
      <c r="J14" s="22" t="s">
        <v>12</v>
      </c>
      <c r="K14" s="24">
        <f t="shared" si="0"/>
        <v>0.10040870214713277</v>
      </c>
      <c r="L14" s="25" t="s">
        <v>61</v>
      </c>
      <c r="M14" s="26">
        <v>0.51500000000000001</v>
      </c>
      <c r="N14" s="26">
        <v>0.128</v>
      </c>
      <c r="O14" s="26">
        <v>6.3E-2</v>
      </c>
      <c r="P14" s="26">
        <v>7.6999999999999999E-2</v>
      </c>
      <c r="Q14" s="25" t="s">
        <v>65</v>
      </c>
      <c r="R14" s="26">
        <v>1.4999999999999999E-2</v>
      </c>
      <c r="S14" s="26">
        <v>3.6999999999999998E-2</v>
      </c>
      <c r="T14" s="26">
        <v>1.4E-2</v>
      </c>
      <c r="U14" s="26">
        <v>0.88900000000000001</v>
      </c>
      <c r="V14" s="26" t="s">
        <v>201</v>
      </c>
      <c r="W14" s="26">
        <v>3.7999999999999999E-2</v>
      </c>
      <c r="X14" s="26" t="s">
        <v>201</v>
      </c>
      <c r="Y14" s="26" t="s">
        <v>201</v>
      </c>
      <c r="Z14" s="25" t="s">
        <v>64</v>
      </c>
      <c r="AA14" s="26">
        <v>1.6E-2</v>
      </c>
      <c r="AB14" s="26">
        <v>1.1000000000000001E-2</v>
      </c>
      <c r="AC14" s="26">
        <v>0.14800000000000002</v>
      </c>
      <c r="AD14" s="26">
        <v>6.0000000000000001E-3</v>
      </c>
      <c r="AE14" s="26">
        <v>8.0000000000000002E-3</v>
      </c>
      <c r="AF14" s="25" t="s">
        <v>77</v>
      </c>
      <c r="AG14" s="26" t="s">
        <v>201</v>
      </c>
      <c r="AH14" s="26">
        <v>0.61299999999999999</v>
      </c>
      <c r="AI14" s="26">
        <v>0.24399999999999999</v>
      </c>
      <c r="AJ14" s="26">
        <v>3.9E-2</v>
      </c>
      <c r="AK14" s="26">
        <v>2.5000000000000001E-2</v>
      </c>
      <c r="AL14" s="26">
        <v>1.6E-2</v>
      </c>
      <c r="AM14" s="26">
        <v>4.2999999999999997E-2</v>
      </c>
      <c r="AN14" s="26">
        <v>2.1000000000000001E-2</v>
      </c>
      <c r="AO14" s="26">
        <v>1E-3</v>
      </c>
      <c r="AP14" s="25" t="s">
        <v>78</v>
      </c>
      <c r="AQ14" s="26">
        <v>0.251</v>
      </c>
      <c r="AR14" s="26">
        <v>0.113</v>
      </c>
      <c r="AS14" s="26" t="s">
        <v>201</v>
      </c>
      <c r="AT14" s="26">
        <v>3.7999999999999999E-2</v>
      </c>
      <c r="AU14" s="26">
        <v>0.104</v>
      </c>
      <c r="AV14" s="26">
        <v>0.251</v>
      </c>
      <c r="AW14" s="26">
        <v>0.24399999999999999</v>
      </c>
      <c r="AX14" s="28" t="s">
        <v>95</v>
      </c>
      <c r="AY14" s="26">
        <v>0.02</v>
      </c>
      <c r="AZ14" s="26">
        <v>0.17</v>
      </c>
      <c r="BA14" s="26">
        <v>0.26800000000000002</v>
      </c>
      <c r="BB14" s="26">
        <v>0.23300000000000001</v>
      </c>
      <c r="BC14" s="26">
        <v>0.19500000000000001</v>
      </c>
      <c r="BD14" s="26">
        <v>0.10199999999999999</v>
      </c>
      <c r="BE14" s="26">
        <v>8.9999999999999993E-3</v>
      </c>
      <c r="BF14" s="26">
        <v>3.0000000000000001E-3</v>
      </c>
      <c r="BG14" s="28" t="s">
        <v>104</v>
      </c>
      <c r="BH14" s="26">
        <v>0.23100000000000001</v>
      </c>
      <c r="BI14" s="26">
        <v>0.436</v>
      </c>
      <c r="BJ14" s="26">
        <v>0.23799999999999999</v>
      </c>
      <c r="BK14" s="26">
        <v>7.0999999999999994E-2</v>
      </c>
      <c r="BL14" s="26">
        <v>2.1000000000000001E-2</v>
      </c>
      <c r="BM14" s="26">
        <v>3.0000000000000001E-3</v>
      </c>
      <c r="BN14" s="28" t="s">
        <v>106</v>
      </c>
      <c r="BO14" s="26">
        <v>0.95799999999999996</v>
      </c>
      <c r="BP14" s="26" t="s">
        <v>201</v>
      </c>
      <c r="BQ14" s="26" t="s">
        <v>201</v>
      </c>
      <c r="BR14" s="26" t="s">
        <v>201</v>
      </c>
      <c r="BS14" s="26">
        <v>3.5000000000000003E-2</v>
      </c>
      <c r="BT14" s="26" t="s">
        <v>201</v>
      </c>
      <c r="BU14" s="26">
        <v>7.0000000000000001E-3</v>
      </c>
      <c r="BV14" s="25" t="s">
        <v>125</v>
      </c>
      <c r="BW14" s="26">
        <v>1E-3</v>
      </c>
      <c r="BX14" s="26">
        <v>6.0999999999999999E-2</v>
      </c>
      <c r="BY14" s="26">
        <v>0.58799999999999997</v>
      </c>
      <c r="BZ14" s="26">
        <v>0.35</v>
      </c>
      <c r="CA14" s="25" t="s">
        <v>124</v>
      </c>
      <c r="CB14" s="26">
        <v>7.6999999999999999E-2</v>
      </c>
      <c r="CC14" s="26">
        <v>0.32800000000000001</v>
      </c>
      <c r="CD14" s="26">
        <v>0.59199999999999997</v>
      </c>
      <c r="CE14" s="26">
        <v>3.0000000000000001E-3</v>
      </c>
      <c r="CF14" s="25" t="s">
        <v>117</v>
      </c>
      <c r="CG14" s="26">
        <v>0.48399999999999999</v>
      </c>
      <c r="CH14" s="26">
        <v>0.51600000000000001</v>
      </c>
      <c r="CI14" s="25" t="s">
        <v>120</v>
      </c>
      <c r="CJ14" s="26">
        <v>0.88600000000000001</v>
      </c>
      <c r="CK14" s="26">
        <v>0.114</v>
      </c>
      <c r="CL14" s="25" t="s">
        <v>123</v>
      </c>
      <c r="CM14" s="26">
        <v>0</v>
      </c>
      <c r="CN14" s="26">
        <v>1</v>
      </c>
      <c r="CO14" s="25" t="s">
        <v>126</v>
      </c>
      <c r="CP14" s="26">
        <v>0.97399999999999998</v>
      </c>
      <c r="CQ14" s="26">
        <v>4.0000000000000001E-3</v>
      </c>
      <c r="CR14" s="26">
        <v>5.0000000000000001E-3</v>
      </c>
      <c r="CS14" s="26" t="s">
        <v>201</v>
      </c>
      <c r="CT14" s="26" t="s">
        <v>201</v>
      </c>
      <c r="CU14" s="26" t="s">
        <v>201</v>
      </c>
      <c r="CV14" s="26" t="s">
        <v>201</v>
      </c>
      <c r="CW14" s="26" t="s">
        <v>201</v>
      </c>
      <c r="CX14" s="26">
        <v>1E-3</v>
      </c>
      <c r="CY14" s="26">
        <v>2E-3</v>
      </c>
      <c r="CZ14" s="26">
        <v>1.0999999999999999E-2</v>
      </c>
      <c r="DA14" s="26" t="s">
        <v>201</v>
      </c>
      <c r="DB14" s="26">
        <v>2E-3</v>
      </c>
      <c r="DC14" s="28" t="s">
        <v>127</v>
      </c>
      <c r="DD14" s="26">
        <v>3.0000000000000001E-3</v>
      </c>
      <c r="DE14" s="26">
        <v>5.8999999999999997E-2</v>
      </c>
      <c r="DF14" s="26">
        <v>0.14699999999999999</v>
      </c>
      <c r="DG14" s="26">
        <v>0.14199999999999999</v>
      </c>
      <c r="DH14" s="26">
        <v>0.16200000000000001</v>
      </c>
      <c r="DI14" s="26">
        <v>7.9000000000000001E-2</v>
      </c>
      <c r="DJ14" s="26">
        <v>0.40799999999999997</v>
      </c>
      <c r="DK14" s="28" t="s">
        <v>306</v>
      </c>
      <c r="DL14" s="26">
        <v>3.7313432835820895E-3</v>
      </c>
      <c r="DM14" s="26">
        <v>0.38059701492537312</v>
      </c>
      <c r="DN14" s="26">
        <v>0.48756218905472637</v>
      </c>
      <c r="DO14" s="26">
        <v>0.12810945273631841</v>
      </c>
      <c r="DP14" s="28" t="s">
        <v>311</v>
      </c>
      <c r="DQ14" s="26">
        <v>0</v>
      </c>
      <c r="DR14" s="26">
        <v>1</v>
      </c>
      <c r="DS14" s="28" t="s">
        <v>312</v>
      </c>
      <c r="DT14" s="26">
        <v>9.8258706467661688E-2</v>
      </c>
      <c r="DU14" s="26">
        <v>0.10199004975124377</v>
      </c>
      <c r="DV14" s="26">
        <v>2.4875621890547263E-3</v>
      </c>
      <c r="DW14" s="26">
        <v>0.48009950248756217</v>
      </c>
      <c r="DX14" s="26">
        <v>0.31716417910447764</v>
      </c>
      <c r="DY14" s="28" t="s">
        <v>318</v>
      </c>
      <c r="DZ14" s="26">
        <v>0.17910447761194029</v>
      </c>
      <c r="EA14" s="26">
        <v>0.13432835820895522</v>
      </c>
      <c r="EB14" s="26">
        <v>9.2039800995024873E-2</v>
      </c>
      <c r="EC14" s="26">
        <v>0.58955223880597019</v>
      </c>
      <c r="ED14" s="26">
        <v>4.9751243781094526E-3</v>
      </c>
      <c r="EE14" s="28" t="s">
        <v>324</v>
      </c>
      <c r="EF14" s="26">
        <v>0.27985074626865669</v>
      </c>
      <c r="EG14" s="26">
        <v>4.9751243781094526E-3</v>
      </c>
      <c r="EH14" s="26">
        <v>8.7064676616915426E-3</v>
      </c>
      <c r="EI14" s="26">
        <v>0.70646766169154229</v>
      </c>
    </row>
    <row r="15" spans="1:139" x14ac:dyDescent="0.3">
      <c r="A15" s="22">
        <v>3140036</v>
      </c>
      <c r="B15" s="22">
        <v>36</v>
      </c>
      <c r="C15" s="22" t="s">
        <v>28</v>
      </c>
      <c r="D15" s="22" t="s">
        <v>149</v>
      </c>
      <c r="E15" s="22" t="s">
        <v>149</v>
      </c>
      <c r="F15" s="22" t="s">
        <v>151</v>
      </c>
      <c r="G15" s="23">
        <v>226002</v>
      </c>
      <c r="H15" s="23">
        <v>98391028</v>
      </c>
      <c r="I15" s="23">
        <v>288617</v>
      </c>
      <c r="J15" s="22" t="s">
        <v>12</v>
      </c>
      <c r="K15" s="24">
        <f t="shared" si="0"/>
        <v>1.2770550703091124</v>
      </c>
      <c r="L15" s="25" t="s">
        <v>61</v>
      </c>
      <c r="M15" s="26">
        <v>0.61899999999999999</v>
      </c>
      <c r="N15" s="26">
        <v>0.14000000000000001</v>
      </c>
      <c r="O15" s="26">
        <v>4.1000000000000002E-2</v>
      </c>
      <c r="P15" s="26">
        <v>9.4E-2</v>
      </c>
      <c r="Q15" s="25" t="s">
        <v>65</v>
      </c>
      <c r="R15" s="26">
        <v>0.19</v>
      </c>
      <c r="S15" s="26">
        <v>0.379</v>
      </c>
      <c r="T15" s="26">
        <v>1.2E-2</v>
      </c>
      <c r="U15" s="26">
        <v>7.8E-2</v>
      </c>
      <c r="V15" s="26">
        <v>4.5999999999999999E-2</v>
      </c>
      <c r="W15" s="26">
        <v>0.28999999999999998</v>
      </c>
      <c r="X15" s="26" t="s">
        <v>201</v>
      </c>
      <c r="Y15" s="26" t="s">
        <v>201</v>
      </c>
      <c r="Z15" s="25" t="s">
        <v>64</v>
      </c>
      <c r="AA15" s="26">
        <v>0.318</v>
      </c>
      <c r="AB15" s="26">
        <v>0.23100000000000001</v>
      </c>
      <c r="AC15" s="26">
        <v>0.12</v>
      </c>
      <c r="AD15" s="26">
        <v>0.05</v>
      </c>
      <c r="AE15" s="26">
        <v>0.08</v>
      </c>
      <c r="AF15" s="25" t="s">
        <v>77</v>
      </c>
      <c r="AG15" s="26">
        <v>5.5E-2</v>
      </c>
      <c r="AH15" s="26">
        <v>0.17599999999999999</v>
      </c>
      <c r="AI15" s="26">
        <v>0.18099999999999999</v>
      </c>
      <c r="AJ15" s="26">
        <v>0.22600000000000001</v>
      </c>
      <c r="AK15" s="26">
        <v>0.156</v>
      </c>
      <c r="AL15" s="26">
        <v>6.0999999999999999E-2</v>
      </c>
      <c r="AM15" s="26">
        <v>0.05</v>
      </c>
      <c r="AN15" s="26">
        <v>3.7999999999999999E-2</v>
      </c>
      <c r="AO15" s="26">
        <v>5.7000000000000002E-2</v>
      </c>
      <c r="AP15" s="25" t="s">
        <v>78</v>
      </c>
      <c r="AQ15" s="26">
        <v>0.78200000000000003</v>
      </c>
      <c r="AR15" s="26">
        <v>0.10100000000000001</v>
      </c>
      <c r="AS15" s="26" t="s">
        <v>201</v>
      </c>
      <c r="AT15" s="26">
        <v>5.0000000000000001E-3</v>
      </c>
      <c r="AU15" s="26">
        <v>2.1999999999999999E-2</v>
      </c>
      <c r="AV15" s="26">
        <v>5.8999999999999997E-2</v>
      </c>
      <c r="AW15" s="26">
        <v>3.1E-2</v>
      </c>
      <c r="AX15" s="28" t="s">
        <v>95</v>
      </c>
      <c r="AY15" s="26">
        <v>3.7999999999999999E-2</v>
      </c>
      <c r="AZ15" s="26">
        <v>0.36</v>
      </c>
      <c r="BA15" s="26">
        <v>0.33900000000000002</v>
      </c>
      <c r="BB15" s="26">
        <v>0.154</v>
      </c>
      <c r="BC15" s="26">
        <v>8.5999999999999993E-2</v>
      </c>
      <c r="BD15" s="26">
        <v>2.1000000000000001E-2</v>
      </c>
      <c r="BE15" s="26">
        <v>1E-3</v>
      </c>
      <c r="BF15" s="26">
        <v>1E-3</v>
      </c>
      <c r="BG15" s="28" t="s">
        <v>104</v>
      </c>
      <c r="BH15" s="26">
        <v>0.21199999999999999</v>
      </c>
      <c r="BI15" s="26">
        <v>0.52700000000000002</v>
      </c>
      <c r="BJ15" s="26">
        <v>0.187</v>
      </c>
      <c r="BK15" s="26">
        <v>4.9000000000000002E-2</v>
      </c>
      <c r="BL15" s="26">
        <v>1.7000000000000001E-2</v>
      </c>
      <c r="BM15" s="26">
        <v>7.0000000000000001E-3</v>
      </c>
      <c r="BN15" s="28" t="s">
        <v>106</v>
      </c>
      <c r="BO15" s="26">
        <v>0.92100000000000004</v>
      </c>
      <c r="BP15" s="26">
        <v>1.9E-2</v>
      </c>
      <c r="BQ15" s="26">
        <v>3.9E-2</v>
      </c>
      <c r="BR15" s="26" t="s">
        <v>201</v>
      </c>
      <c r="BS15" s="26">
        <v>2.1000000000000001E-2</v>
      </c>
      <c r="BT15" s="26" t="s">
        <v>201</v>
      </c>
      <c r="BU15" s="26" t="s">
        <v>201</v>
      </c>
      <c r="BV15" s="25" t="s">
        <v>125</v>
      </c>
      <c r="BW15" s="26">
        <v>4.2000000000000003E-2</v>
      </c>
      <c r="BX15" s="26">
        <v>0.30399999999999999</v>
      </c>
      <c r="BY15" s="26">
        <v>0.51600000000000001</v>
      </c>
      <c r="BZ15" s="26">
        <v>0.13900000000000001</v>
      </c>
      <c r="CA15" s="25" t="s">
        <v>124</v>
      </c>
      <c r="CB15" s="26">
        <v>8.7999999999999995E-2</v>
      </c>
      <c r="CC15" s="26">
        <v>0.65</v>
      </c>
      <c r="CD15" s="26">
        <v>0.255</v>
      </c>
      <c r="CE15" s="26">
        <v>6.0000000000000001E-3</v>
      </c>
      <c r="CF15" s="25" t="s">
        <v>117</v>
      </c>
      <c r="CG15" s="26">
        <v>0.68799999999999994</v>
      </c>
      <c r="CH15" s="26">
        <v>0.312</v>
      </c>
      <c r="CI15" s="25" t="s">
        <v>120</v>
      </c>
      <c r="CJ15" s="26">
        <v>0.9</v>
      </c>
      <c r="CK15" s="26">
        <v>0.1</v>
      </c>
      <c r="CL15" s="25" t="s">
        <v>123</v>
      </c>
      <c r="CM15" s="26">
        <v>0.17399999999999999</v>
      </c>
      <c r="CN15" s="26">
        <v>0.82599999999999996</v>
      </c>
      <c r="CO15" s="25" t="s">
        <v>126</v>
      </c>
      <c r="CP15" s="26">
        <v>0.95399999999999996</v>
      </c>
      <c r="CQ15" s="26">
        <v>1.6E-2</v>
      </c>
      <c r="CR15" s="26">
        <v>5.0000000000000001E-3</v>
      </c>
      <c r="CS15" s="26">
        <v>4.0000000000000001E-3</v>
      </c>
      <c r="CT15" s="26" t="s">
        <v>201</v>
      </c>
      <c r="CU15" s="26" t="s">
        <v>201</v>
      </c>
      <c r="CV15" s="26" t="s">
        <v>201</v>
      </c>
      <c r="CW15" s="26" t="s">
        <v>201</v>
      </c>
      <c r="CX15" s="26">
        <v>1E-3</v>
      </c>
      <c r="CY15" s="26">
        <v>0.01</v>
      </c>
      <c r="CZ15" s="26">
        <v>0.01</v>
      </c>
      <c r="DA15" s="26" t="s">
        <v>201</v>
      </c>
      <c r="DB15" s="26" t="s">
        <v>201</v>
      </c>
      <c r="DC15" s="28" t="s">
        <v>127</v>
      </c>
      <c r="DD15" s="26">
        <v>0.35499999999999998</v>
      </c>
      <c r="DE15" s="26">
        <v>0.307</v>
      </c>
      <c r="DF15" s="26">
        <v>0.155</v>
      </c>
      <c r="DG15" s="26">
        <v>8.5999999999999993E-2</v>
      </c>
      <c r="DH15" s="26">
        <v>2.7E-2</v>
      </c>
      <c r="DI15" s="26">
        <v>2.1999999999999999E-2</v>
      </c>
      <c r="DJ15" s="26">
        <v>4.8000000000000001E-2</v>
      </c>
      <c r="DK15" s="28" t="s">
        <v>306</v>
      </c>
      <c r="DL15" s="26">
        <v>3.6719706242350062E-3</v>
      </c>
      <c r="DM15" s="26">
        <v>0.56425948592411257</v>
      </c>
      <c r="DN15" s="26">
        <v>0.33292533659730722</v>
      </c>
      <c r="DO15" s="26">
        <v>9.9143206854345162E-2</v>
      </c>
      <c r="DP15" s="28" t="s">
        <v>311</v>
      </c>
      <c r="DQ15" s="26">
        <v>3.3047735618115054E-2</v>
      </c>
      <c r="DR15" s="26">
        <v>0.96695226438188497</v>
      </c>
      <c r="DS15" s="28" t="s">
        <v>312</v>
      </c>
      <c r="DT15" s="26">
        <v>0.16768665850673195</v>
      </c>
      <c r="DU15" s="26">
        <v>3.9167686658506728E-2</v>
      </c>
      <c r="DV15" s="26">
        <v>3.6719706242350062E-3</v>
      </c>
      <c r="DW15" s="26">
        <v>0.43696450428396572</v>
      </c>
      <c r="DX15" s="26">
        <v>0.35250917992656061</v>
      </c>
      <c r="DY15" s="28" t="s">
        <v>318</v>
      </c>
      <c r="DZ15" s="26">
        <v>0.10281517747858017</v>
      </c>
      <c r="EA15" s="26">
        <v>0.13341493268053856</v>
      </c>
      <c r="EB15" s="26">
        <v>6.2423500611995107E-2</v>
      </c>
      <c r="EC15" s="26">
        <v>0.70012239902080786</v>
      </c>
      <c r="ED15" s="26">
        <v>1.2239902080783353E-3</v>
      </c>
      <c r="EE15" s="28" t="s">
        <v>324</v>
      </c>
      <c r="EF15" s="26">
        <v>0.14198286413708691</v>
      </c>
      <c r="EG15" s="26">
        <v>0.13708690330477355</v>
      </c>
      <c r="EH15" s="26">
        <v>7.2215422276621782E-2</v>
      </c>
      <c r="EI15" s="26">
        <v>0.64871481028151778</v>
      </c>
    </row>
    <row r="16" spans="1:139" x14ac:dyDescent="0.3">
      <c r="A16" s="22">
        <v>3140037</v>
      </c>
      <c r="B16" s="22">
        <v>37</v>
      </c>
      <c r="C16" s="22" t="s">
        <v>30</v>
      </c>
      <c r="D16" s="22" t="s">
        <v>149</v>
      </c>
      <c r="E16" s="22" t="s">
        <v>149</v>
      </c>
      <c r="F16" s="22" t="s">
        <v>151</v>
      </c>
      <c r="G16" s="23">
        <v>218973</v>
      </c>
      <c r="H16" s="23">
        <v>105914973</v>
      </c>
      <c r="I16" s="23">
        <v>313450</v>
      </c>
      <c r="J16" s="22" t="s">
        <v>12</v>
      </c>
      <c r="K16" s="24">
        <f t="shared" si="0"/>
        <v>1.4314550195686226</v>
      </c>
      <c r="L16" s="25" t="s">
        <v>61</v>
      </c>
      <c r="M16" s="26">
        <v>0.61699999999999999</v>
      </c>
      <c r="N16" s="26">
        <v>0.107</v>
      </c>
      <c r="O16" s="26">
        <v>0.13100000000000001</v>
      </c>
      <c r="P16" s="26">
        <v>7.0000000000000007E-2</v>
      </c>
      <c r="Q16" s="25" t="s">
        <v>65</v>
      </c>
      <c r="R16" s="26">
        <v>0.40899999999999997</v>
      </c>
      <c r="S16" s="26">
        <v>0.27</v>
      </c>
      <c r="T16" s="26">
        <v>1.4E-2</v>
      </c>
      <c r="U16" s="26">
        <v>7.4999999999999997E-2</v>
      </c>
      <c r="V16" s="26">
        <v>5.5E-2</v>
      </c>
      <c r="W16" s="26">
        <v>0.16800000000000001</v>
      </c>
      <c r="X16" s="26" t="s">
        <v>201</v>
      </c>
      <c r="Y16" s="26" t="s">
        <v>201</v>
      </c>
      <c r="Z16" s="25" t="s">
        <v>64</v>
      </c>
      <c r="AA16" s="26">
        <v>0.35600000000000004</v>
      </c>
      <c r="AB16" s="26">
        <v>0.23899999999999999</v>
      </c>
      <c r="AC16" s="26">
        <v>5.7000000000000002E-2</v>
      </c>
      <c r="AD16" s="26">
        <v>0.13500000000000001</v>
      </c>
      <c r="AE16" s="26">
        <v>4.8000000000000001E-2</v>
      </c>
      <c r="AF16" s="25" t="s">
        <v>77</v>
      </c>
      <c r="AG16" s="26">
        <v>2.8000000000000001E-2</v>
      </c>
      <c r="AH16" s="26">
        <v>0.191</v>
      </c>
      <c r="AI16" s="26">
        <v>0.251</v>
      </c>
      <c r="AJ16" s="26">
        <v>0.247</v>
      </c>
      <c r="AK16" s="26">
        <v>0.13200000000000001</v>
      </c>
      <c r="AL16" s="26">
        <v>4.7E-2</v>
      </c>
      <c r="AM16" s="26">
        <v>2.4E-2</v>
      </c>
      <c r="AN16" s="26">
        <v>2.7E-2</v>
      </c>
      <c r="AO16" s="26">
        <v>5.1999999999999998E-2</v>
      </c>
      <c r="AP16" s="25" t="s">
        <v>78</v>
      </c>
      <c r="AQ16" s="26">
        <v>0.78400000000000003</v>
      </c>
      <c r="AR16" s="26">
        <v>0.111</v>
      </c>
      <c r="AS16" s="26" t="s">
        <v>201</v>
      </c>
      <c r="AT16" s="26">
        <v>5.0000000000000001E-3</v>
      </c>
      <c r="AU16" s="26">
        <v>2.8000000000000001E-2</v>
      </c>
      <c r="AV16" s="26">
        <v>2.5000000000000001E-2</v>
      </c>
      <c r="AW16" s="26">
        <v>4.8000000000000001E-2</v>
      </c>
      <c r="AX16" s="28" t="s">
        <v>95</v>
      </c>
      <c r="AY16" s="26">
        <v>6.2E-2</v>
      </c>
      <c r="AZ16" s="26">
        <v>0.35599999999999998</v>
      </c>
      <c r="BA16" s="26">
        <v>0.34300000000000003</v>
      </c>
      <c r="BB16" s="26">
        <v>0.153</v>
      </c>
      <c r="BC16" s="26">
        <v>6.5000000000000002E-2</v>
      </c>
      <c r="BD16" s="26">
        <v>1.6E-2</v>
      </c>
      <c r="BE16" s="26">
        <v>3.0000000000000001E-3</v>
      </c>
      <c r="BF16" s="26">
        <v>2E-3</v>
      </c>
      <c r="BG16" s="28" t="s">
        <v>104</v>
      </c>
      <c r="BH16" s="26">
        <v>0.19400000000000001</v>
      </c>
      <c r="BI16" s="26">
        <v>0.52500000000000002</v>
      </c>
      <c r="BJ16" s="26">
        <v>0.17899999999999999</v>
      </c>
      <c r="BK16" s="26">
        <v>5.8999999999999997E-2</v>
      </c>
      <c r="BL16" s="26">
        <v>2.4E-2</v>
      </c>
      <c r="BM16" s="26">
        <v>1.7999999999999999E-2</v>
      </c>
      <c r="BN16" s="28" t="s">
        <v>106</v>
      </c>
      <c r="BO16" s="26">
        <v>0.94599999999999995</v>
      </c>
      <c r="BP16" s="26">
        <v>1.0999999999999999E-2</v>
      </c>
      <c r="BQ16" s="26">
        <v>2.7E-2</v>
      </c>
      <c r="BR16" s="26" t="s">
        <v>201</v>
      </c>
      <c r="BS16" s="26">
        <v>6.0000000000000001E-3</v>
      </c>
      <c r="BT16" s="26" t="s">
        <v>201</v>
      </c>
      <c r="BU16" s="26">
        <v>0.01</v>
      </c>
      <c r="BV16" s="25" t="s">
        <v>125</v>
      </c>
      <c r="BW16" s="26">
        <v>0.109</v>
      </c>
      <c r="BX16" s="26">
        <v>0.42399999999999999</v>
      </c>
      <c r="BY16" s="26">
        <v>0.32900000000000001</v>
      </c>
      <c r="BZ16" s="26">
        <v>0.13900000000000001</v>
      </c>
      <c r="CA16" s="25" t="s">
        <v>124</v>
      </c>
      <c r="CB16" s="26">
        <v>0.22900000000000001</v>
      </c>
      <c r="CC16" s="26">
        <v>0.57699999999999996</v>
      </c>
      <c r="CD16" s="26">
        <v>0.19400000000000001</v>
      </c>
      <c r="CE16" s="26" t="s">
        <v>201</v>
      </c>
      <c r="CF16" s="25" t="s">
        <v>117</v>
      </c>
      <c r="CG16" s="26">
        <v>0.71399999999999997</v>
      </c>
      <c r="CH16" s="26">
        <v>0.28599999999999998</v>
      </c>
      <c r="CI16" s="25" t="s">
        <v>120</v>
      </c>
      <c r="CJ16" s="26">
        <v>0.92900000000000005</v>
      </c>
      <c r="CK16" s="26">
        <v>7.0999999999999994E-2</v>
      </c>
      <c r="CL16" s="25" t="s">
        <v>123</v>
      </c>
      <c r="CM16" s="26">
        <v>0.36099999999999999</v>
      </c>
      <c r="CN16" s="26">
        <v>0.63900000000000001</v>
      </c>
      <c r="CO16" s="25" t="s">
        <v>126</v>
      </c>
      <c r="CP16" s="26">
        <v>0.871</v>
      </c>
      <c r="CQ16" s="26">
        <v>3.7999999999999999E-2</v>
      </c>
      <c r="CR16" s="26">
        <v>1.9E-2</v>
      </c>
      <c r="CS16" s="26">
        <v>3.1E-2</v>
      </c>
      <c r="CT16" s="26">
        <v>6.0000000000000001E-3</v>
      </c>
      <c r="CU16" s="26" t="s">
        <v>201</v>
      </c>
      <c r="CV16" s="26" t="s">
        <v>201</v>
      </c>
      <c r="CW16" s="26" t="s">
        <v>201</v>
      </c>
      <c r="CX16" s="26" t="s">
        <v>201</v>
      </c>
      <c r="CY16" s="26">
        <v>7.0000000000000001E-3</v>
      </c>
      <c r="CZ16" s="26">
        <v>2.9000000000000001E-2</v>
      </c>
      <c r="DA16" s="26" t="s">
        <v>201</v>
      </c>
      <c r="DB16" s="26" t="s">
        <v>201</v>
      </c>
      <c r="DC16" s="28" t="s">
        <v>127</v>
      </c>
      <c r="DD16" s="26">
        <v>0.17899999999999999</v>
      </c>
      <c r="DE16" s="26">
        <v>0.33600000000000002</v>
      </c>
      <c r="DF16" s="26">
        <v>0.22600000000000001</v>
      </c>
      <c r="DG16" s="26">
        <v>7.8E-2</v>
      </c>
      <c r="DH16" s="26">
        <v>3.6999999999999998E-2</v>
      </c>
      <c r="DI16" s="26">
        <v>4.2000000000000003E-2</v>
      </c>
      <c r="DJ16" s="26">
        <v>0.10299999999999999</v>
      </c>
      <c r="DK16" s="28" t="s">
        <v>306</v>
      </c>
      <c r="DL16" s="26">
        <v>4.5714285714285718E-3</v>
      </c>
      <c r="DM16" s="26">
        <v>0.52342857142857147</v>
      </c>
      <c r="DN16" s="26">
        <v>0.32</v>
      </c>
      <c r="DO16" s="26">
        <v>0.152</v>
      </c>
      <c r="DP16" s="28" t="s">
        <v>311</v>
      </c>
      <c r="DQ16" s="26">
        <v>5.7142857142857143E-3</v>
      </c>
      <c r="DR16" s="26">
        <v>0.99428571428571433</v>
      </c>
      <c r="DS16" s="28" t="s">
        <v>312</v>
      </c>
      <c r="DT16" s="26">
        <v>0.14514285714285713</v>
      </c>
      <c r="DU16" s="26">
        <v>6.8571428571428575E-2</v>
      </c>
      <c r="DV16" s="26">
        <v>5.7142857142857143E-3</v>
      </c>
      <c r="DW16" s="26">
        <v>0.41028571428571431</v>
      </c>
      <c r="DX16" s="26">
        <v>0.37028571428571427</v>
      </c>
      <c r="DY16" s="28" t="s">
        <v>318</v>
      </c>
      <c r="DZ16" s="26">
        <v>0.11771428571428572</v>
      </c>
      <c r="EA16" s="26">
        <v>0.11885714285714286</v>
      </c>
      <c r="EB16" s="26">
        <v>4.5714285714285714E-2</v>
      </c>
      <c r="EC16" s="26">
        <v>0.71771428571428575</v>
      </c>
      <c r="ED16" s="26">
        <v>0</v>
      </c>
      <c r="EE16" s="28" t="s">
        <v>324</v>
      </c>
      <c r="EF16" s="26">
        <v>0.10285714285714286</v>
      </c>
      <c r="EG16" s="26">
        <v>0.17257142857142857</v>
      </c>
      <c r="EH16" s="26">
        <v>4.4571428571428574E-2</v>
      </c>
      <c r="EI16" s="26">
        <v>0.68</v>
      </c>
    </row>
    <row r="17" spans="1:139" x14ac:dyDescent="0.3">
      <c r="A17" s="22">
        <v>3140041</v>
      </c>
      <c r="B17" s="22">
        <v>41</v>
      </c>
      <c r="C17" s="22" t="s">
        <v>31</v>
      </c>
      <c r="D17" s="22" t="s">
        <v>159</v>
      </c>
      <c r="E17" s="22" t="s">
        <v>160</v>
      </c>
      <c r="F17" s="22" t="s">
        <v>151</v>
      </c>
      <c r="G17" s="23">
        <v>337753</v>
      </c>
      <c r="H17" s="23">
        <v>118552255</v>
      </c>
      <c r="I17" s="23">
        <v>323876</v>
      </c>
      <c r="J17" s="22" t="s">
        <v>12</v>
      </c>
      <c r="K17" s="24">
        <f t="shared" si="0"/>
        <v>0.95891376242401993</v>
      </c>
      <c r="L17" s="25" t="s">
        <v>61</v>
      </c>
      <c r="M17" s="26">
        <v>0.36199999999999999</v>
      </c>
      <c r="N17" s="26">
        <v>0.10199999999999999</v>
      </c>
      <c r="O17" s="26">
        <v>0.22700000000000001</v>
      </c>
      <c r="P17" s="26">
        <v>8.8999999999999996E-2</v>
      </c>
      <c r="Q17" s="25" t="s">
        <v>65</v>
      </c>
      <c r="R17" s="26">
        <v>0.64900000000000002</v>
      </c>
      <c r="S17" s="26">
        <v>8.4000000000000005E-2</v>
      </c>
      <c r="T17" s="26">
        <v>1.4999999999999999E-2</v>
      </c>
      <c r="U17" s="26" t="s">
        <v>201</v>
      </c>
      <c r="V17" s="26">
        <v>8.1000000000000003E-2</v>
      </c>
      <c r="W17" s="26">
        <v>0.157</v>
      </c>
      <c r="X17" s="26">
        <v>2.4E-2</v>
      </c>
      <c r="Y17" s="26" t="s">
        <v>201</v>
      </c>
      <c r="Z17" s="25" t="s">
        <v>64</v>
      </c>
      <c r="AA17" s="26">
        <v>0.41399999999999998</v>
      </c>
      <c r="AB17" s="26">
        <v>2.2000000000000002E-2</v>
      </c>
      <c r="AC17" s="26">
        <v>5.7000000000000002E-2</v>
      </c>
      <c r="AD17" s="26">
        <v>0.17800000000000002</v>
      </c>
      <c r="AE17" s="26">
        <v>2.7999999999999997E-2</v>
      </c>
      <c r="AF17" s="25" t="s">
        <v>77</v>
      </c>
      <c r="AG17" s="26">
        <v>3.5999999999999997E-2</v>
      </c>
      <c r="AH17" s="26">
        <v>9.9000000000000005E-2</v>
      </c>
      <c r="AI17" s="26">
        <v>0.159</v>
      </c>
      <c r="AJ17" s="26">
        <v>0.21099999999999999</v>
      </c>
      <c r="AK17" s="26">
        <v>0.18099999999999999</v>
      </c>
      <c r="AL17" s="26">
        <v>0.107</v>
      </c>
      <c r="AM17" s="26">
        <v>5.8000000000000003E-2</v>
      </c>
      <c r="AN17" s="26">
        <v>1.9E-2</v>
      </c>
      <c r="AO17" s="26">
        <v>0.129</v>
      </c>
      <c r="AP17" s="25" t="s">
        <v>78</v>
      </c>
      <c r="AQ17" s="26">
        <v>0.61699999999999999</v>
      </c>
      <c r="AR17" s="26">
        <v>5.5E-2</v>
      </c>
      <c r="AS17" s="26" t="s">
        <v>201</v>
      </c>
      <c r="AT17" s="26">
        <v>7.0999999999999994E-2</v>
      </c>
      <c r="AU17" s="26">
        <v>4.4999999999999998E-2</v>
      </c>
      <c r="AV17" s="26">
        <v>0.111</v>
      </c>
      <c r="AW17" s="26">
        <v>0.10199999999999999</v>
      </c>
      <c r="AX17" s="28" t="s">
        <v>95</v>
      </c>
      <c r="AY17" s="26">
        <v>7.9000000000000001E-2</v>
      </c>
      <c r="AZ17" s="26">
        <v>0.41399999999999998</v>
      </c>
      <c r="BA17" s="26">
        <v>0.29199999999999998</v>
      </c>
      <c r="BB17" s="26">
        <v>0.13</v>
      </c>
      <c r="BC17" s="26">
        <v>5.0999999999999997E-2</v>
      </c>
      <c r="BD17" s="26">
        <v>1.6E-2</v>
      </c>
      <c r="BE17" s="26">
        <v>1.2E-2</v>
      </c>
      <c r="BF17" s="26">
        <v>6.0000000000000001E-3</v>
      </c>
      <c r="BG17" s="28" t="s">
        <v>104</v>
      </c>
      <c r="BH17" s="26">
        <v>0.153</v>
      </c>
      <c r="BI17" s="26">
        <v>0.45100000000000001</v>
      </c>
      <c r="BJ17" s="26">
        <v>0.21199999999999999</v>
      </c>
      <c r="BK17" s="26">
        <v>0.13100000000000001</v>
      </c>
      <c r="BL17" s="26">
        <v>4.5999999999999999E-2</v>
      </c>
      <c r="BM17" s="26">
        <v>7.0000000000000001E-3</v>
      </c>
      <c r="BN17" s="28" t="s">
        <v>106</v>
      </c>
      <c r="BO17" s="26">
        <v>0.79600000000000004</v>
      </c>
      <c r="BP17" s="26">
        <v>0.03</v>
      </c>
      <c r="BQ17" s="26">
        <v>7.3999999999999996E-2</v>
      </c>
      <c r="BR17" s="26" t="s">
        <v>201</v>
      </c>
      <c r="BS17" s="26">
        <v>1.7999999999999999E-2</v>
      </c>
      <c r="BT17" s="26">
        <v>7.3999999999999996E-2</v>
      </c>
      <c r="BU17" s="26">
        <v>8.0000000000000002E-3</v>
      </c>
      <c r="BV17" s="25" t="s">
        <v>125</v>
      </c>
      <c r="BW17" s="26">
        <v>0.11700000000000001</v>
      </c>
      <c r="BX17" s="26">
        <v>0.35899999999999999</v>
      </c>
      <c r="BY17" s="26">
        <v>0.432</v>
      </c>
      <c r="BZ17" s="26">
        <v>9.1999999999999998E-2</v>
      </c>
      <c r="CA17" s="25" t="s">
        <v>124</v>
      </c>
      <c r="CB17" s="26">
        <v>0.26400000000000001</v>
      </c>
      <c r="CC17" s="26">
        <v>0.49299999999999999</v>
      </c>
      <c r="CD17" s="26">
        <v>0.222</v>
      </c>
      <c r="CE17" s="26">
        <v>2.1000000000000001E-2</v>
      </c>
      <c r="CF17" s="25" t="s">
        <v>117</v>
      </c>
      <c r="CG17" s="26">
        <v>0.57899999999999996</v>
      </c>
      <c r="CH17" s="26">
        <v>0.41899999999999998</v>
      </c>
      <c r="CI17" s="25" t="s">
        <v>120</v>
      </c>
      <c r="CJ17" s="26">
        <v>0.89200000000000002</v>
      </c>
      <c r="CK17" s="26">
        <v>0.108</v>
      </c>
      <c r="CL17" s="25" t="s">
        <v>123</v>
      </c>
      <c r="CM17" s="26">
        <v>0.89</v>
      </c>
      <c r="CN17" s="26">
        <v>0.11</v>
      </c>
      <c r="CO17" s="25" t="s">
        <v>126</v>
      </c>
      <c r="CP17" s="26">
        <v>0.82299999999999995</v>
      </c>
      <c r="CQ17" s="26">
        <v>6.0000000000000001E-3</v>
      </c>
      <c r="CR17" s="26">
        <v>1.2E-2</v>
      </c>
      <c r="CS17" s="26">
        <v>2E-3</v>
      </c>
      <c r="CT17" s="26">
        <v>3.0000000000000001E-3</v>
      </c>
      <c r="CU17" s="26" t="s">
        <v>201</v>
      </c>
      <c r="CV17" s="26">
        <v>1E-3</v>
      </c>
      <c r="CW17" s="26" t="s">
        <v>201</v>
      </c>
      <c r="CX17" s="26">
        <v>1.7999999999999999E-2</v>
      </c>
      <c r="CY17" s="26">
        <v>3.4000000000000002E-2</v>
      </c>
      <c r="CZ17" s="26">
        <v>9.4E-2</v>
      </c>
      <c r="DA17" s="26">
        <v>2E-3</v>
      </c>
      <c r="DB17" s="26">
        <v>4.0000000000000001E-3</v>
      </c>
      <c r="DC17" s="28" t="s">
        <v>127</v>
      </c>
      <c r="DD17" s="26">
        <v>9.4E-2</v>
      </c>
      <c r="DE17" s="26">
        <v>0.219</v>
      </c>
      <c r="DF17" s="26">
        <v>0.28999999999999998</v>
      </c>
      <c r="DG17" s="26">
        <v>0.22800000000000001</v>
      </c>
      <c r="DH17" s="26">
        <v>7.0999999999999994E-2</v>
      </c>
      <c r="DI17" s="26">
        <v>3.7999999999999999E-2</v>
      </c>
      <c r="DJ17" s="26">
        <v>6.0999999999999999E-2</v>
      </c>
      <c r="DK17" s="28" t="s">
        <v>306</v>
      </c>
      <c r="DL17" s="26">
        <v>9.2925026399155231E-2</v>
      </c>
      <c r="DM17" s="26">
        <v>0.32312565997888065</v>
      </c>
      <c r="DN17" s="26">
        <v>0.46990496304118268</v>
      </c>
      <c r="DO17" s="26">
        <v>0.11404435058078141</v>
      </c>
      <c r="DP17" s="28" t="s">
        <v>311</v>
      </c>
      <c r="DQ17" s="26">
        <v>9.5036958817317843E-3</v>
      </c>
      <c r="DR17" s="26">
        <v>0.99049630411826817</v>
      </c>
      <c r="DS17" s="28" t="s">
        <v>312</v>
      </c>
      <c r="DT17" s="26">
        <v>0.24815205913410771</v>
      </c>
      <c r="DU17" s="26">
        <v>4.7518479408658922E-2</v>
      </c>
      <c r="DV17" s="26">
        <v>4.2238648363252373E-3</v>
      </c>
      <c r="DW17" s="26">
        <v>0.37486800422386485</v>
      </c>
      <c r="DX17" s="26">
        <v>0.32523759239704331</v>
      </c>
      <c r="DY17" s="28" t="s">
        <v>318</v>
      </c>
      <c r="DZ17" s="26">
        <v>0.10348468848996832</v>
      </c>
      <c r="EA17" s="26">
        <v>0.11298838437170011</v>
      </c>
      <c r="EB17" s="26">
        <v>4.7518479408658922E-2</v>
      </c>
      <c r="EC17" s="26">
        <v>0.73389651531151001</v>
      </c>
      <c r="ED17" s="26">
        <v>2.1119324181626186E-3</v>
      </c>
      <c r="EE17" s="28" t="s">
        <v>324</v>
      </c>
      <c r="EF17" s="26">
        <v>8.9757127771911305E-2</v>
      </c>
      <c r="EG17" s="26">
        <v>0.17106652587117213</v>
      </c>
      <c r="EH17" s="26">
        <v>6.3357972544878568E-3</v>
      </c>
      <c r="EI17" s="26">
        <v>0.73284054910242868</v>
      </c>
    </row>
    <row r="18" spans="1:139" x14ac:dyDescent="0.3">
      <c r="A18" s="22">
        <v>3140049</v>
      </c>
      <c r="B18" s="22">
        <v>49</v>
      </c>
      <c r="C18" s="22" t="s">
        <v>32</v>
      </c>
      <c r="D18" s="22" t="s">
        <v>161</v>
      </c>
      <c r="E18" s="22" t="s">
        <v>162</v>
      </c>
      <c r="F18" s="22" t="s">
        <v>151</v>
      </c>
      <c r="G18" s="23">
        <v>458441</v>
      </c>
      <c r="H18" s="23">
        <v>91733701</v>
      </c>
      <c r="I18" s="23">
        <v>243991</v>
      </c>
      <c r="J18" s="22" t="s">
        <v>12</v>
      </c>
      <c r="K18" s="24">
        <f t="shared" si="0"/>
        <v>0.53221897692396625</v>
      </c>
      <c r="L18" s="25" t="s">
        <v>61</v>
      </c>
      <c r="M18" s="26">
        <v>0.77</v>
      </c>
      <c r="N18" s="26">
        <v>7.3999999999999996E-2</v>
      </c>
      <c r="O18" s="26">
        <v>0.05</v>
      </c>
      <c r="P18" s="26">
        <v>4.5999999999999999E-2</v>
      </c>
      <c r="Q18" s="25" t="s">
        <v>65</v>
      </c>
      <c r="R18" s="26">
        <v>0.371</v>
      </c>
      <c r="S18" s="26">
        <v>0.13600000000000001</v>
      </c>
      <c r="T18" s="26" t="s">
        <v>201</v>
      </c>
      <c r="U18" s="26" t="s">
        <v>201</v>
      </c>
      <c r="V18" s="26">
        <v>0.107</v>
      </c>
      <c r="W18" s="26">
        <v>0.35599999999999998</v>
      </c>
      <c r="X18" s="26">
        <v>2.1999999999999999E-2</v>
      </c>
      <c r="Y18" s="26" t="s">
        <v>201</v>
      </c>
      <c r="Z18" s="25" t="s">
        <v>64</v>
      </c>
      <c r="AA18" s="26">
        <v>0.56600000000000006</v>
      </c>
      <c r="AB18" s="26">
        <v>5.7000000000000002E-2</v>
      </c>
      <c r="AC18" s="26">
        <v>6.9000000000000006E-2</v>
      </c>
      <c r="AD18" s="26">
        <v>0.17100000000000001</v>
      </c>
      <c r="AE18" s="26">
        <v>2.2000000000000002E-2</v>
      </c>
      <c r="AF18" s="25" t="s">
        <v>77</v>
      </c>
      <c r="AG18" s="26">
        <v>4.0000000000000001E-3</v>
      </c>
      <c r="AH18" s="26">
        <v>6.6000000000000003E-2</v>
      </c>
      <c r="AI18" s="26">
        <v>0.13600000000000001</v>
      </c>
      <c r="AJ18" s="26">
        <v>0.17100000000000001</v>
      </c>
      <c r="AK18" s="26">
        <v>0.24099999999999999</v>
      </c>
      <c r="AL18" s="26">
        <v>0.23799999999999999</v>
      </c>
      <c r="AM18" s="26">
        <v>8.8999999999999996E-2</v>
      </c>
      <c r="AN18" s="26">
        <v>3.4000000000000002E-2</v>
      </c>
      <c r="AO18" s="26">
        <v>2.1000000000000001E-2</v>
      </c>
      <c r="AP18" s="25" t="s">
        <v>78</v>
      </c>
      <c r="AQ18" s="26">
        <v>0.92</v>
      </c>
      <c r="AR18" s="26">
        <v>1.4999999999999999E-2</v>
      </c>
      <c r="AS18" s="26">
        <v>1.4999999999999999E-2</v>
      </c>
      <c r="AT18" s="26">
        <v>4.0000000000000001E-3</v>
      </c>
      <c r="AU18" s="26">
        <v>1E-3</v>
      </c>
      <c r="AV18" s="26">
        <v>4.3999999999999997E-2</v>
      </c>
      <c r="AW18" s="26">
        <v>2E-3</v>
      </c>
      <c r="AX18" s="28" t="s">
        <v>95</v>
      </c>
      <c r="AY18" s="26">
        <v>4.2999999999999997E-2</v>
      </c>
      <c r="AZ18" s="26">
        <v>0.312</v>
      </c>
      <c r="BA18" s="26">
        <v>0.34599999999999997</v>
      </c>
      <c r="BB18" s="26">
        <v>0.22</v>
      </c>
      <c r="BC18" s="26">
        <v>6.0999999999999999E-2</v>
      </c>
      <c r="BD18" s="26">
        <v>1.4E-2</v>
      </c>
      <c r="BE18" s="26">
        <v>2E-3</v>
      </c>
      <c r="BF18" s="26">
        <v>1E-3</v>
      </c>
      <c r="BG18" s="28" t="s">
        <v>104</v>
      </c>
      <c r="BH18" s="26">
        <v>0.123</v>
      </c>
      <c r="BI18" s="26">
        <v>0.69599999999999995</v>
      </c>
      <c r="BJ18" s="26">
        <v>0.15</v>
      </c>
      <c r="BK18" s="26">
        <v>2.8000000000000001E-2</v>
      </c>
      <c r="BL18" s="26" t="s">
        <v>201</v>
      </c>
      <c r="BM18" s="26">
        <v>2E-3</v>
      </c>
      <c r="BN18" s="28" t="s">
        <v>106</v>
      </c>
      <c r="BO18" s="26">
        <v>0.95099999999999996</v>
      </c>
      <c r="BP18" s="26">
        <v>2.7E-2</v>
      </c>
      <c r="BQ18" s="26">
        <v>1.4999999999999999E-2</v>
      </c>
      <c r="BR18" s="26" t="s">
        <v>201</v>
      </c>
      <c r="BS18" s="26">
        <v>1E-3</v>
      </c>
      <c r="BT18" s="26" t="s">
        <v>201</v>
      </c>
      <c r="BU18" s="26">
        <v>5.0000000000000001E-3</v>
      </c>
      <c r="BV18" s="25" t="s">
        <v>125</v>
      </c>
      <c r="BW18" s="26">
        <v>1.9E-2</v>
      </c>
      <c r="BX18" s="26">
        <v>0.26100000000000001</v>
      </c>
      <c r="BY18" s="26">
        <v>0.68400000000000005</v>
      </c>
      <c r="BZ18" s="26">
        <v>3.5999999999999997E-2</v>
      </c>
      <c r="CA18" s="25" t="s">
        <v>124</v>
      </c>
      <c r="CB18" s="26">
        <v>2.5999999999999999E-2</v>
      </c>
      <c r="CC18" s="26">
        <v>0.28799999999999998</v>
      </c>
      <c r="CD18" s="26">
        <v>0.67100000000000004</v>
      </c>
      <c r="CE18" s="26">
        <v>1.4999999999999999E-2</v>
      </c>
      <c r="CF18" s="25" t="s">
        <v>117</v>
      </c>
      <c r="CG18" s="26">
        <v>0.63700000000000001</v>
      </c>
      <c r="CH18" s="26">
        <v>0.36299999999999999</v>
      </c>
      <c r="CI18" s="25" t="s">
        <v>120</v>
      </c>
      <c r="CJ18" s="26">
        <v>0.90100000000000002</v>
      </c>
      <c r="CK18" s="26">
        <v>9.9000000000000005E-2</v>
      </c>
      <c r="CL18" s="25" t="s">
        <v>123</v>
      </c>
      <c r="CM18" s="26">
        <v>0.995</v>
      </c>
      <c r="CN18" s="26">
        <v>5.0000000000000001E-3</v>
      </c>
      <c r="CO18" s="25" t="s">
        <v>126</v>
      </c>
      <c r="CP18" s="26">
        <v>0.98</v>
      </c>
      <c r="CQ18" s="26">
        <v>4.0000000000000001E-3</v>
      </c>
      <c r="CR18" s="26">
        <v>2E-3</v>
      </c>
      <c r="CS18" s="26" t="s">
        <v>201</v>
      </c>
      <c r="CT18" s="26">
        <v>2E-3</v>
      </c>
      <c r="CU18" s="26" t="s">
        <v>201</v>
      </c>
      <c r="CV18" s="26" t="s">
        <v>201</v>
      </c>
      <c r="CW18" s="26" t="s">
        <v>201</v>
      </c>
      <c r="CX18" s="26" t="s">
        <v>201</v>
      </c>
      <c r="CY18" s="26">
        <v>4.0000000000000001E-3</v>
      </c>
      <c r="CZ18" s="26">
        <v>7.0000000000000001E-3</v>
      </c>
      <c r="DA18" s="26" t="s">
        <v>201</v>
      </c>
      <c r="DB18" s="26" t="s">
        <v>201</v>
      </c>
      <c r="DC18" s="28" t="s">
        <v>127</v>
      </c>
      <c r="DD18" s="26">
        <v>2.1999999999999999E-2</v>
      </c>
      <c r="DE18" s="26">
        <v>9.4E-2</v>
      </c>
      <c r="DF18" s="26">
        <v>0.20699999999999999</v>
      </c>
      <c r="DG18" s="26">
        <v>0.254</v>
      </c>
      <c r="DH18" s="26">
        <v>0.14000000000000001</v>
      </c>
      <c r="DI18" s="26">
        <v>0.13</v>
      </c>
      <c r="DJ18" s="26">
        <v>0.153</v>
      </c>
      <c r="DK18" s="28" t="s">
        <v>306</v>
      </c>
      <c r="DL18" s="26">
        <v>1.2422360248447205E-3</v>
      </c>
      <c r="DM18" s="26">
        <v>0.53913043478260869</v>
      </c>
      <c r="DN18" s="26">
        <v>0.33043478260869563</v>
      </c>
      <c r="DO18" s="26">
        <v>0.12919254658385093</v>
      </c>
      <c r="DP18" s="28" t="s">
        <v>311</v>
      </c>
      <c r="DQ18" s="26">
        <v>6.5838509316770183E-2</v>
      </c>
      <c r="DR18" s="26">
        <v>0.93416149068322984</v>
      </c>
      <c r="DS18" s="28" t="s">
        <v>312</v>
      </c>
      <c r="DT18" s="26">
        <v>0.1341614906832298</v>
      </c>
      <c r="DU18" s="26">
        <v>6.70807453416149E-2</v>
      </c>
      <c r="DV18" s="26">
        <v>1.2422360248447205E-3</v>
      </c>
      <c r="DW18" s="26">
        <v>0.55652173913043479</v>
      </c>
      <c r="DX18" s="26">
        <v>0.24099378881987576</v>
      </c>
      <c r="DY18" s="28" t="s">
        <v>318</v>
      </c>
      <c r="DZ18" s="26">
        <v>0.11801242236024845</v>
      </c>
      <c r="EA18" s="26">
        <v>0.15652173913043479</v>
      </c>
      <c r="EB18" s="26">
        <v>5.8385093167701865E-2</v>
      </c>
      <c r="EC18" s="26">
        <v>0.66583850931677013</v>
      </c>
      <c r="ED18" s="26">
        <v>1.2422360248447205E-3</v>
      </c>
      <c r="EE18" s="28" t="s">
        <v>324</v>
      </c>
      <c r="EF18" s="26">
        <v>0.18385093167701863</v>
      </c>
      <c r="EG18" s="26">
        <v>2.1118012422360249E-2</v>
      </c>
      <c r="EH18" s="26">
        <v>1.8633540372670808E-2</v>
      </c>
      <c r="EI18" s="26">
        <v>0.77639751552795033</v>
      </c>
    </row>
    <row r="19" spans="1:139" x14ac:dyDescent="0.3">
      <c r="A19" s="22">
        <v>3140055</v>
      </c>
      <c r="B19" s="22">
        <v>55</v>
      </c>
      <c r="C19" s="22" t="s">
        <v>33</v>
      </c>
      <c r="D19" s="22" t="s">
        <v>149</v>
      </c>
      <c r="E19" s="22" t="s">
        <v>149</v>
      </c>
      <c r="F19" s="22" t="s">
        <v>24</v>
      </c>
      <c r="G19" s="23">
        <v>334799</v>
      </c>
      <c r="H19" s="23">
        <v>95401489</v>
      </c>
      <c r="I19" s="23">
        <v>335162</v>
      </c>
      <c r="J19" s="22" t="s">
        <v>24</v>
      </c>
      <c r="K19" s="24">
        <f t="shared" si="0"/>
        <v>1.0010842326291298</v>
      </c>
      <c r="L19" s="25" t="s">
        <v>61</v>
      </c>
      <c r="M19" s="26">
        <v>0.55400000000000005</v>
      </c>
      <c r="N19" s="26">
        <v>7.0000000000000007E-2</v>
      </c>
      <c r="O19" s="26">
        <v>0.123</v>
      </c>
      <c r="P19" s="26">
        <v>2.1000000000000001E-2</v>
      </c>
      <c r="Q19" s="25" t="s">
        <v>65</v>
      </c>
      <c r="R19" s="26">
        <v>0.54400000000000004</v>
      </c>
      <c r="S19" s="26">
        <v>0.29299999999999998</v>
      </c>
      <c r="T19" s="26" t="s">
        <v>201</v>
      </c>
      <c r="U19" s="26" t="s">
        <v>201</v>
      </c>
      <c r="V19" s="26">
        <v>2.1000000000000001E-2</v>
      </c>
      <c r="W19" s="26">
        <v>0.13500000000000001</v>
      </c>
      <c r="X19" s="26" t="s">
        <v>201</v>
      </c>
      <c r="Y19" s="26" t="s">
        <v>201</v>
      </c>
      <c r="Z19" s="25" t="s">
        <v>64</v>
      </c>
      <c r="AA19" s="26">
        <v>0.503</v>
      </c>
      <c r="AB19" s="26">
        <v>6.6000000000000003E-2</v>
      </c>
      <c r="AC19" s="26">
        <v>5.5E-2</v>
      </c>
      <c r="AD19" s="26">
        <v>8.199999999999999E-2</v>
      </c>
      <c r="AE19" s="26">
        <v>4.0000000000000001E-3</v>
      </c>
      <c r="AF19" s="25" t="s">
        <v>77</v>
      </c>
      <c r="AG19" s="26">
        <v>4.3999999999999997E-2</v>
      </c>
      <c r="AH19" s="26">
        <v>0.185</v>
      </c>
      <c r="AI19" s="26">
        <v>0.23899999999999999</v>
      </c>
      <c r="AJ19" s="26">
        <v>0.21199999999999999</v>
      </c>
      <c r="AK19" s="26">
        <v>0.156</v>
      </c>
      <c r="AL19" s="26">
        <v>6.5000000000000002E-2</v>
      </c>
      <c r="AM19" s="26">
        <v>6.0999999999999999E-2</v>
      </c>
      <c r="AN19" s="26">
        <v>1.7999999999999999E-2</v>
      </c>
      <c r="AO19" s="26">
        <v>0.02</v>
      </c>
      <c r="AP19" s="25" t="s">
        <v>78</v>
      </c>
      <c r="AQ19" s="26">
        <v>0.75700000000000001</v>
      </c>
      <c r="AR19" s="26">
        <v>5.3999999999999999E-2</v>
      </c>
      <c r="AS19" s="26">
        <v>5.0000000000000001E-3</v>
      </c>
      <c r="AT19" s="26">
        <v>4.0000000000000001E-3</v>
      </c>
      <c r="AU19" s="26">
        <v>0.03</v>
      </c>
      <c r="AV19" s="26">
        <v>0.115</v>
      </c>
      <c r="AW19" s="26">
        <v>3.4000000000000002E-2</v>
      </c>
      <c r="AX19" s="28" t="s">
        <v>95</v>
      </c>
      <c r="AY19" s="26">
        <v>2.5999999999999999E-2</v>
      </c>
      <c r="AZ19" s="26">
        <v>0.188</v>
      </c>
      <c r="BA19" s="26">
        <v>0.35399999999999998</v>
      </c>
      <c r="BB19" s="26">
        <v>0.25</v>
      </c>
      <c r="BC19" s="26">
        <v>0.126</v>
      </c>
      <c r="BD19" s="26">
        <v>4.5999999999999999E-2</v>
      </c>
      <c r="BE19" s="26">
        <v>0.01</v>
      </c>
      <c r="BF19" s="26" t="s">
        <v>201</v>
      </c>
      <c r="BG19" s="28" t="s">
        <v>104</v>
      </c>
      <c r="BH19" s="26">
        <v>7.2999999999999995E-2</v>
      </c>
      <c r="BI19" s="26">
        <v>0.42899999999999999</v>
      </c>
      <c r="BJ19" s="26">
        <v>0.251</v>
      </c>
      <c r="BK19" s="26">
        <v>0.152</v>
      </c>
      <c r="BL19" s="26">
        <v>5.7000000000000002E-2</v>
      </c>
      <c r="BM19" s="26">
        <v>3.9E-2</v>
      </c>
      <c r="BN19" s="28" t="s">
        <v>106</v>
      </c>
      <c r="BO19" s="26">
        <v>0.55500000000000005</v>
      </c>
      <c r="BP19" s="26">
        <v>0.20399999999999999</v>
      </c>
      <c r="BQ19" s="26">
        <v>0.23799999999999999</v>
      </c>
      <c r="BR19" s="26" t="s">
        <v>201</v>
      </c>
      <c r="BS19" s="26" t="s">
        <v>201</v>
      </c>
      <c r="BT19" s="26" t="s">
        <v>201</v>
      </c>
      <c r="BU19" s="26">
        <v>2E-3</v>
      </c>
      <c r="BV19" s="25" t="s">
        <v>125</v>
      </c>
      <c r="BW19" s="26">
        <v>1.7999999999999999E-2</v>
      </c>
      <c r="BX19" s="26">
        <v>0.34200000000000003</v>
      </c>
      <c r="BY19" s="26">
        <v>0.57899999999999996</v>
      </c>
      <c r="BZ19" s="26">
        <v>6.0999999999999999E-2</v>
      </c>
      <c r="CA19" s="25" t="s">
        <v>124</v>
      </c>
      <c r="CB19" s="26">
        <v>8.5000000000000006E-2</v>
      </c>
      <c r="CC19" s="26">
        <v>0.68500000000000005</v>
      </c>
      <c r="CD19" s="26">
        <v>0.22900000000000001</v>
      </c>
      <c r="CE19" s="26">
        <v>1E-3</v>
      </c>
      <c r="CF19" s="25" t="s">
        <v>117</v>
      </c>
      <c r="CG19" s="26">
        <v>0.78</v>
      </c>
      <c r="CH19" s="26">
        <v>0.219</v>
      </c>
      <c r="CI19" s="25" t="s">
        <v>120</v>
      </c>
      <c r="CJ19" s="26">
        <v>0.79400000000000004</v>
      </c>
      <c r="CK19" s="26">
        <v>0.20599999999999999</v>
      </c>
      <c r="CL19" s="25" t="s">
        <v>123</v>
      </c>
      <c r="CM19" s="26">
        <v>5.2999999999999999E-2</v>
      </c>
      <c r="CN19" s="26">
        <v>0.94699999999999995</v>
      </c>
      <c r="CO19" s="25" t="s">
        <v>126</v>
      </c>
      <c r="CP19" s="26">
        <v>0.88900000000000001</v>
      </c>
      <c r="CQ19" s="26">
        <v>1.6E-2</v>
      </c>
      <c r="CR19" s="26">
        <v>8.9999999999999993E-3</v>
      </c>
      <c r="CS19" s="26">
        <v>1.4E-2</v>
      </c>
      <c r="CT19" s="26" t="s">
        <v>201</v>
      </c>
      <c r="CU19" s="26" t="s">
        <v>201</v>
      </c>
      <c r="CV19" s="26" t="s">
        <v>201</v>
      </c>
      <c r="CW19" s="26" t="s">
        <v>201</v>
      </c>
      <c r="CX19" s="26" t="s">
        <v>201</v>
      </c>
      <c r="CY19" s="26">
        <v>4.2000000000000003E-2</v>
      </c>
      <c r="CZ19" s="26">
        <v>2.8000000000000001E-2</v>
      </c>
      <c r="DA19" s="26">
        <v>1E-3</v>
      </c>
      <c r="DB19" s="26" t="s">
        <v>201</v>
      </c>
      <c r="DC19" s="28" t="s">
        <v>127</v>
      </c>
      <c r="DD19" s="26">
        <v>0.379</v>
      </c>
      <c r="DE19" s="26">
        <v>0.27600000000000002</v>
      </c>
      <c r="DF19" s="26">
        <v>0.17299999999999999</v>
      </c>
      <c r="DG19" s="26">
        <v>9.9000000000000005E-2</v>
      </c>
      <c r="DH19" s="26">
        <v>0.02</v>
      </c>
      <c r="DI19" s="26">
        <v>1.7999999999999999E-2</v>
      </c>
      <c r="DJ19" s="26">
        <v>3.5000000000000003E-2</v>
      </c>
      <c r="DK19" s="28" t="s">
        <v>306</v>
      </c>
      <c r="DL19" s="26">
        <v>9.8159509202453993E-3</v>
      </c>
      <c r="DM19" s="26">
        <v>0.39754601226993863</v>
      </c>
      <c r="DN19" s="26">
        <v>0.22699386503067484</v>
      </c>
      <c r="DO19" s="26">
        <v>0.3656441717791411</v>
      </c>
      <c r="DP19" s="28" t="s">
        <v>311</v>
      </c>
      <c r="DQ19" s="26">
        <v>2.4539877300613498E-3</v>
      </c>
      <c r="DR19" s="26">
        <v>0.99754601226993866</v>
      </c>
      <c r="DS19" s="28" t="s">
        <v>312</v>
      </c>
      <c r="DT19" s="26">
        <v>0.15828220858895706</v>
      </c>
      <c r="DU19" s="26">
        <v>5.2760736196319019E-2</v>
      </c>
      <c r="DV19" s="26">
        <v>2.4539877300613498E-3</v>
      </c>
      <c r="DW19" s="26">
        <v>0.63680981595092023</v>
      </c>
      <c r="DX19" s="26">
        <v>0.14969325153374233</v>
      </c>
      <c r="DY19" s="28" t="s">
        <v>318</v>
      </c>
      <c r="DZ19" s="26">
        <v>0.20245398773006135</v>
      </c>
      <c r="EA19" s="26">
        <v>0.20122699386503068</v>
      </c>
      <c r="EB19" s="26">
        <v>0.10797546012269939</v>
      </c>
      <c r="EC19" s="26">
        <v>0.48588957055214727</v>
      </c>
      <c r="ED19" s="26">
        <v>2.4539877300613498E-3</v>
      </c>
      <c r="EE19" s="28" t="s">
        <v>324</v>
      </c>
      <c r="EF19" s="26">
        <v>0.19631901840490798</v>
      </c>
      <c r="EG19" s="26">
        <v>0.17300613496932515</v>
      </c>
      <c r="EH19" s="26">
        <v>2.2085889570552148E-2</v>
      </c>
      <c r="EI19" s="26">
        <v>0.60858895705521476</v>
      </c>
    </row>
    <row r="20" spans="1:139" x14ac:dyDescent="0.3">
      <c r="A20" s="22">
        <v>3140065</v>
      </c>
      <c r="B20" s="22">
        <v>65</v>
      </c>
      <c r="C20" s="22" t="s">
        <v>34</v>
      </c>
      <c r="D20" s="22" t="s">
        <v>152</v>
      </c>
      <c r="E20" s="22" t="s">
        <v>163</v>
      </c>
      <c r="F20" s="22" t="s">
        <v>150</v>
      </c>
      <c r="G20" s="23">
        <v>829050</v>
      </c>
      <c r="H20" s="23">
        <v>119594955</v>
      </c>
      <c r="I20" s="23">
        <v>445589</v>
      </c>
      <c r="J20" s="22" t="s">
        <v>12</v>
      </c>
      <c r="K20" s="24">
        <f t="shared" si="0"/>
        <v>0.5374693926783668</v>
      </c>
      <c r="L20" s="25" t="s">
        <v>61</v>
      </c>
      <c r="M20" s="26">
        <v>0.71699999999999997</v>
      </c>
      <c r="N20" s="26">
        <v>8.2000000000000003E-2</v>
      </c>
      <c r="O20" s="26">
        <v>0.14199999999999999</v>
      </c>
      <c r="P20" s="26">
        <v>1.9E-2</v>
      </c>
      <c r="Q20" s="25" t="s">
        <v>65</v>
      </c>
      <c r="R20" s="26">
        <v>0.36599999999999999</v>
      </c>
      <c r="S20" s="26">
        <v>8.8999999999999996E-2</v>
      </c>
      <c r="T20" s="26">
        <v>9.7000000000000003E-2</v>
      </c>
      <c r="U20" s="26" t="s">
        <v>201</v>
      </c>
      <c r="V20" s="26">
        <v>0.16700000000000001</v>
      </c>
      <c r="W20" s="26">
        <v>0.221</v>
      </c>
      <c r="X20" s="26">
        <v>4.9000000000000002E-2</v>
      </c>
      <c r="Y20" s="26" t="s">
        <v>201</v>
      </c>
      <c r="Z20" s="25" t="s">
        <v>64</v>
      </c>
      <c r="AA20" s="26">
        <v>1.7000000000000001E-2</v>
      </c>
      <c r="AB20" s="26">
        <v>0.46799999999999997</v>
      </c>
      <c r="AC20" s="26">
        <v>8.5999999999999993E-2</v>
      </c>
      <c r="AD20" s="26">
        <v>0.33899999999999997</v>
      </c>
      <c r="AE20" s="26">
        <v>1.3000000000000001E-2</v>
      </c>
      <c r="AF20" s="25" t="s">
        <v>77</v>
      </c>
      <c r="AG20" s="26">
        <v>1.2E-2</v>
      </c>
      <c r="AH20" s="26">
        <v>0.13600000000000001</v>
      </c>
      <c r="AI20" s="26">
        <v>0.249</v>
      </c>
      <c r="AJ20" s="26">
        <v>0.17</v>
      </c>
      <c r="AK20" s="26">
        <v>0.14199999999999999</v>
      </c>
      <c r="AL20" s="26">
        <v>9.2999999999999999E-2</v>
      </c>
      <c r="AM20" s="26">
        <v>6.3E-2</v>
      </c>
      <c r="AN20" s="26">
        <v>4.9000000000000002E-2</v>
      </c>
      <c r="AO20" s="26">
        <v>8.6999999999999994E-2</v>
      </c>
      <c r="AP20" s="25" t="s">
        <v>78</v>
      </c>
      <c r="AQ20" s="26">
        <v>0.153</v>
      </c>
      <c r="AR20" s="26">
        <v>1.2E-2</v>
      </c>
      <c r="AS20" s="26">
        <v>0.71599999999999997</v>
      </c>
      <c r="AT20" s="26">
        <v>0.03</v>
      </c>
      <c r="AU20" s="26">
        <v>5.2999999999999999E-2</v>
      </c>
      <c r="AV20" s="26">
        <v>3.5999999999999997E-2</v>
      </c>
      <c r="AW20" s="26" t="s">
        <v>201</v>
      </c>
      <c r="AX20" s="28" t="s">
        <v>95</v>
      </c>
      <c r="AY20" s="26">
        <v>4.2999999999999997E-2</v>
      </c>
      <c r="AZ20" s="26">
        <v>0.23799999999999999</v>
      </c>
      <c r="BA20" s="26">
        <v>0.315</v>
      </c>
      <c r="BB20" s="26">
        <v>0.25900000000000001</v>
      </c>
      <c r="BC20" s="26">
        <v>0.109</v>
      </c>
      <c r="BD20" s="26">
        <v>3.1E-2</v>
      </c>
      <c r="BE20" s="26">
        <v>5.0000000000000001E-3</v>
      </c>
      <c r="BF20" s="26" t="s">
        <v>201</v>
      </c>
      <c r="BG20" s="28" t="s">
        <v>104</v>
      </c>
      <c r="BH20" s="26">
        <v>8.2000000000000003E-2</v>
      </c>
      <c r="BI20" s="26">
        <v>0.39</v>
      </c>
      <c r="BJ20" s="26">
        <v>0.27200000000000002</v>
      </c>
      <c r="BK20" s="26">
        <v>0.16900000000000001</v>
      </c>
      <c r="BL20" s="26">
        <v>6.2E-2</v>
      </c>
      <c r="BM20" s="26">
        <v>2.5999999999999999E-2</v>
      </c>
      <c r="BN20" s="28" t="s">
        <v>106</v>
      </c>
      <c r="BO20" s="26">
        <v>0.96899999999999997</v>
      </c>
      <c r="BP20" s="26" t="s">
        <v>201</v>
      </c>
      <c r="BQ20" s="26" t="s">
        <v>201</v>
      </c>
      <c r="BR20" s="26">
        <v>1.7000000000000001E-2</v>
      </c>
      <c r="BS20" s="26" t="s">
        <v>201</v>
      </c>
      <c r="BT20" s="26">
        <v>1.0999999999999999E-2</v>
      </c>
      <c r="BU20" s="26">
        <v>4.0000000000000001E-3</v>
      </c>
      <c r="BV20" s="25" t="s">
        <v>125</v>
      </c>
      <c r="BW20" s="26">
        <v>0.13500000000000001</v>
      </c>
      <c r="BX20" s="26">
        <v>0.504</v>
      </c>
      <c r="BY20" s="26">
        <v>0.313</v>
      </c>
      <c r="BZ20" s="26">
        <v>4.8000000000000001E-2</v>
      </c>
      <c r="CA20" s="25" t="s">
        <v>124</v>
      </c>
      <c r="CB20" s="26">
        <v>0.17</v>
      </c>
      <c r="CC20" s="26">
        <v>0.49099999999999999</v>
      </c>
      <c r="CD20" s="26">
        <v>0.29199999999999998</v>
      </c>
      <c r="CE20" s="26">
        <v>4.7E-2</v>
      </c>
      <c r="CF20" s="25" t="s">
        <v>117</v>
      </c>
      <c r="CG20" s="26">
        <v>0.52800000000000002</v>
      </c>
      <c r="CH20" s="26">
        <v>0.46899999999999997</v>
      </c>
      <c r="CI20" s="25" t="s">
        <v>120</v>
      </c>
      <c r="CJ20" s="26">
        <v>0.96799999999999997</v>
      </c>
      <c r="CK20" s="26">
        <v>3.2000000000000001E-2</v>
      </c>
      <c r="CL20" s="25" t="s">
        <v>123</v>
      </c>
      <c r="CM20" s="26">
        <v>0.94599999999999995</v>
      </c>
      <c r="CN20" s="26">
        <v>5.3999999999999999E-2</v>
      </c>
      <c r="CO20" s="25" t="s">
        <v>126</v>
      </c>
      <c r="CP20" s="26">
        <v>0.60199999999999998</v>
      </c>
      <c r="CQ20" s="26">
        <v>1.9E-2</v>
      </c>
      <c r="CR20" s="26">
        <v>1.2E-2</v>
      </c>
      <c r="CS20" s="26">
        <v>4.0000000000000001E-3</v>
      </c>
      <c r="CT20" s="26">
        <v>2E-3</v>
      </c>
      <c r="CU20" s="26" t="s">
        <v>201</v>
      </c>
      <c r="CV20" s="26" t="s">
        <v>201</v>
      </c>
      <c r="CW20" s="26" t="s">
        <v>201</v>
      </c>
      <c r="CX20" s="26">
        <v>2.5000000000000001E-2</v>
      </c>
      <c r="CY20" s="26">
        <v>5.0000000000000001E-3</v>
      </c>
      <c r="CZ20" s="26">
        <v>0.31900000000000001</v>
      </c>
      <c r="DA20" s="26">
        <v>1.2E-2</v>
      </c>
      <c r="DB20" s="26" t="s">
        <v>201</v>
      </c>
      <c r="DC20" s="28" t="s">
        <v>127</v>
      </c>
      <c r="DD20" s="26">
        <v>0.106</v>
      </c>
      <c r="DE20" s="26">
        <v>0.217</v>
      </c>
      <c r="DF20" s="26">
        <v>0.17699999999999999</v>
      </c>
      <c r="DG20" s="26">
        <v>0.24</v>
      </c>
      <c r="DH20" s="26">
        <v>8.3000000000000004E-2</v>
      </c>
      <c r="DI20" s="26">
        <v>8.1000000000000003E-2</v>
      </c>
      <c r="DJ20" s="26">
        <v>9.5000000000000001E-2</v>
      </c>
      <c r="DK20" s="28" t="s">
        <v>306</v>
      </c>
      <c r="DL20" s="26">
        <v>3.6407766990291263E-3</v>
      </c>
      <c r="DM20" s="26">
        <v>0.50364077669902918</v>
      </c>
      <c r="DN20" s="26">
        <v>0.30339805825242716</v>
      </c>
      <c r="DO20" s="26">
        <v>0.18932038834951456</v>
      </c>
      <c r="DP20" s="28" t="s">
        <v>311</v>
      </c>
      <c r="DQ20" s="26">
        <v>0.15048543689320387</v>
      </c>
      <c r="DR20" s="26">
        <v>0.84951456310679607</v>
      </c>
      <c r="DS20" s="28" t="s">
        <v>312</v>
      </c>
      <c r="DT20" s="26">
        <v>0.10922330097087378</v>
      </c>
      <c r="DU20" s="26">
        <v>0.25970873786407767</v>
      </c>
      <c r="DV20" s="26">
        <v>9.7087378640776691E-3</v>
      </c>
      <c r="DW20" s="26">
        <v>0.220873786407767</v>
      </c>
      <c r="DX20" s="26">
        <v>0.40048543689320387</v>
      </c>
      <c r="DY20" s="28" t="s">
        <v>318</v>
      </c>
      <c r="DZ20" s="26">
        <v>0.13713592233009708</v>
      </c>
      <c r="EA20" s="26">
        <v>0.26334951456310679</v>
      </c>
      <c r="EB20" s="26">
        <v>3.5194174757281552E-2</v>
      </c>
      <c r="EC20" s="26">
        <v>0.56067961165048541</v>
      </c>
      <c r="ED20" s="26">
        <v>3.6407766990291263E-3</v>
      </c>
      <c r="EE20" s="28" t="s">
        <v>324</v>
      </c>
      <c r="EF20" s="26">
        <v>0.40776699029126212</v>
      </c>
      <c r="EG20" s="26">
        <v>0.154126213592233</v>
      </c>
      <c r="EH20" s="26">
        <v>4.4902912621359224E-2</v>
      </c>
      <c r="EI20" s="26">
        <v>0.39320388349514562</v>
      </c>
    </row>
    <row r="21" spans="1:139" x14ac:dyDescent="0.3">
      <c r="A21" s="22">
        <v>3140073</v>
      </c>
      <c r="B21" s="22">
        <v>73</v>
      </c>
      <c r="C21" s="22" t="s">
        <v>35</v>
      </c>
      <c r="D21" s="22" t="s">
        <v>149</v>
      </c>
      <c r="E21" s="22" t="s">
        <v>149</v>
      </c>
      <c r="F21" s="22" t="s">
        <v>24</v>
      </c>
      <c r="G21" s="23">
        <v>159130</v>
      </c>
      <c r="H21" s="23">
        <v>84461871</v>
      </c>
      <c r="I21" s="23">
        <v>283670</v>
      </c>
      <c r="J21" s="22" t="s">
        <v>24</v>
      </c>
      <c r="K21" s="24">
        <f t="shared" si="0"/>
        <v>1.7826305536353924</v>
      </c>
      <c r="L21" s="25" t="s">
        <v>61</v>
      </c>
      <c r="M21" s="26">
        <v>0.75</v>
      </c>
      <c r="N21" s="26">
        <v>4.2000000000000003E-2</v>
      </c>
      <c r="O21" s="26">
        <v>1.9E-2</v>
      </c>
      <c r="P21" s="26">
        <v>2.8000000000000001E-2</v>
      </c>
      <c r="Q21" s="25" t="s">
        <v>65</v>
      </c>
      <c r="R21" s="26">
        <v>0.51700000000000002</v>
      </c>
      <c r="S21" s="26">
        <v>0.187</v>
      </c>
      <c r="T21" s="26">
        <v>0.03</v>
      </c>
      <c r="U21" s="26" t="s">
        <v>201</v>
      </c>
      <c r="V21" s="26" t="s">
        <v>201</v>
      </c>
      <c r="W21" s="26">
        <v>0.247</v>
      </c>
      <c r="X21" s="26">
        <v>1.2E-2</v>
      </c>
      <c r="Y21" s="26" t="s">
        <v>201</v>
      </c>
      <c r="Z21" s="25" t="s">
        <v>64</v>
      </c>
      <c r="AA21" s="26">
        <v>0.52600000000000002</v>
      </c>
      <c r="AB21" s="26">
        <v>0.153</v>
      </c>
      <c r="AC21" s="26">
        <v>4.2999999999999997E-2</v>
      </c>
      <c r="AD21" s="26">
        <v>1.3999999999999999E-2</v>
      </c>
      <c r="AE21" s="26">
        <v>0.02</v>
      </c>
      <c r="AF21" s="25" t="s">
        <v>77</v>
      </c>
      <c r="AG21" s="26">
        <v>3.2000000000000001E-2</v>
      </c>
      <c r="AH21" s="26">
        <v>0.107</v>
      </c>
      <c r="AI21" s="26">
        <v>0.224</v>
      </c>
      <c r="AJ21" s="26">
        <v>0.25600000000000001</v>
      </c>
      <c r="AK21" s="26">
        <v>0.216</v>
      </c>
      <c r="AL21" s="26">
        <v>8.4000000000000005E-2</v>
      </c>
      <c r="AM21" s="26">
        <v>4.2999999999999997E-2</v>
      </c>
      <c r="AN21" s="26">
        <v>1.9E-2</v>
      </c>
      <c r="AO21" s="26">
        <v>0.02</v>
      </c>
      <c r="AP21" s="25" t="s">
        <v>78</v>
      </c>
      <c r="AQ21" s="26">
        <v>0.72499999999999998</v>
      </c>
      <c r="AR21" s="26">
        <v>7.6999999999999999E-2</v>
      </c>
      <c r="AS21" s="26">
        <v>5.0000000000000001E-3</v>
      </c>
      <c r="AT21" s="26">
        <v>1.0999999999999999E-2</v>
      </c>
      <c r="AU21" s="26">
        <v>2.7E-2</v>
      </c>
      <c r="AV21" s="26">
        <v>0.14000000000000001</v>
      </c>
      <c r="AW21" s="26">
        <v>1.4E-2</v>
      </c>
      <c r="AX21" s="28" t="s">
        <v>95</v>
      </c>
      <c r="AY21" s="26">
        <v>7.2999999999999995E-2</v>
      </c>
      <c r="AZ21" s="26">
        <v>0.23799999999999999</v>
      </c>
      <c r="BA21" s="26">
        <v>0.38400000000000001</v>
      </c>
      <c r="BB21" s="26">
        <v>0.222</v>
      </c>
      <c r="BC21" s="26">
        <v>6.3E-2</v>
      </c>
      <c r="BD21" s="26">
        <v>1.6E-2</v>
      </c>
      <c r="BE21" s="26">
        <v>3.0000000000000001E-3</v>
      </c>
      <c r="BF21" s="26">
        <v>1E-3</v>
      </c>
      <c r="BG21" s="28" t="s">
        <v>104</v>
      </c>
      <c r="BH21" s="26">
        <v>0.122</v>
      </c>
      <c r="BI21" s="26">
        <v>0.47499999999999998</v>
      </c>
      <c r="BJ21" s="26">
        <v>0.28499999999999998</v>
      </c>
      <c r="BK21" s="26">
        <v>7.1999999999999995E-2</v>
      </c>
      <c r="BL21" s="26">
        <v>3.4000000000000002E-2</v>
      </c>
      <c r="BM21" s="26">
        <v>1.2E-2</v>
      </c>
      <c r="BN21" s="28" t="s">
        <v>106</v>
      </c>
      <c r="BO21" s="26">
        <v>0.64700000000000002</v>
      </c>
      <c r="BP21" s="26">
        <v>0.19900000000000001</v>
      </c>
      <c r="BQ21" s="26">
        <v>0.13600000000000001</v>
      </c>
      <c r="BR21" s="26" t="s">
        <v>201</v>
      </c>
      <c r="BS21" s="26">
        <v>1.4E-2</v>
      </c>
      <c r="BT21" s="26" t="s">
        <v>201</v>
      </c>
      <c r="BU21" s="26">
        <v>5.0000000000000001E-3</v>
      </c>
      <c r="BV21" s="25" t="s">
        <v>125</v>
      </c>
      <c r="BW21" s="26">
        <v>4.5999999999999999E-2</v>
      </c>
      <c r="BX21" s="26">
        <v>0.47699999999999998</v>
      </c>
      <c r="BY21" s="26">
        <v>0.38700000000000001</v>
      </c>
      <c r="BZ21" s="26">
        <v>0.09</v>
      </c>
      <c r="CA21" s="25" t="s">
        <v>124</v>
      </c>
      <c r="CB21" s="26">
        <v>0.20799999999999999</v>
      </c>
      <c r="CC21" s="26">
        <v>0.61499999999999999</v>
      </c>
      <c r="CD21" s="26">
        <v>0.17399999999999999</v>
      </c>
      <c r="CE21" s="26">
        <v>3.0000000000000001E-3</v>
      </c>
      <c r="CF21" s="25" t="s">
        <v>117</v>
      </c>
      <c r="CG21" s="26">
        <v>0.70099999999999996</v>
      </c>
      <c r="CH21" s="26">
        <v>0.29899999999999999</v>
      </c>
      <c r="CI21" s="25" t="s">
        <v>120</v>
      </c>
      <c r="CJ21" s="26">
        <v>0.77500000000000002</v>
      </c>
      <c r="CK21" s="26">
        <v>0.22500000000000001</v>
      </c>
      <c r="CL21" s="25" t="s">
        <v>123</v>
      </c>
      <c r="CM21" s="26">
        <v>0.26400000000000001</v>
      </c>
      <c r="CN21" s="26">
        <v>0.73599999999999999</v>
      </c>
      <c r="CO21" s="25" t="s">
        <v>126</v>
      </c>
      <c r="CP21" s="26">
        <v>0.91800000000000004</v>
      </c>
      <c r="CQ21" s="26">
        <v>2.5999999999999999E-2</v>
      </c>
      <c r="CR21" s="26">
        <v>8.0000000000000002E-3</v>
      </c>
      <c r="CS21" s="26">
        <v>4.0000000000000001E-3</v>
      </c>
      <c r="CT21" s="26">
        <v>1E-3</v>
      </c>
      <c r="CU21" s="26" t="s">
        <v>201</v>
      </c>
      <c r="CV21" s="26" t="s">
        <v>201</v>
      </c>
      <c r="CW21" s="26" t="s">
        <v>201</v>
      </c>
      <c r="CX21" s="26">
        <v>1E-3</v>
      </c>
      <c r="CY21" s="26">
        <v>0.02</v>
      </c>
      <c r="CZ21" s="26">
        <v>2.1000000000000001E-2</v>
      </c>
      <c r="DA21" s="26" t="s">
        <v>201</v>
      </c>
      <c r="DB21" s="26" t="s">
        <v>201</v>
      </c>
      <c r="DC21" s="28" t="s">
        <v>127</v>
      </c>
      <c r="DD21" s="26">
        <v>0.28899999999999998</v>
      </c>
      <c r="DE21" s="26">
        <v>0.32700000000000001</v>
      </c>
      <c r="DF21" s="26">
        <v>0.216</v>
      </c>
      <c r="DG21" s="26">
        <v>6.2E-2</v>
      </c>
      <c r="DH21" s="26">
        <v>3.2000000000000001E-2</v>
      </c>
      <c r="DI21" s="26">
        <v>3.3000000000000002E-2</v>
      </c>
      <c r="DJ21" s="26">
        <v>4.2000000000000003E-2</v>
      </c>
      <c r="DK21" s="28" t="s">
        <v>306</v>
      </c>
      <c r="DL21" s="26">
        <v>2.4968789013732834E-3</v>
      </c>
      <c r="DM21" s="26">
        <v>0.45817727840199751</v>
      </c>
      <c r="DN21" s="26">
        <v>0.25343320848938827</v>
      </c>
      <c r="DO21" s="26">
        <v>0.28589263420724093</v>
      </c>
      <c r="DP21" s="28" t="s">
        <v>311</v>
      </c>
      <c r="DQ21" s="26">
        <v>6.117353308364544E-2</v>
      </c>
      <c r="DR21" s="26">
        <v>0.93882646691635452</v>
      </c>
      <c r="DS21" s="28" t="s">
        <v>312</v>
      </c>
      <c r="DT21" s="26">
        <v>0.26841448189762795</v>
      </c>
      <c r="DU21" s="26">
        <v>3.495630461922597E-2</v>
      </c>
      <c r="DV21" s="26">
        <v>0</v>
      </c>
      <c r="DW21" s="26">
        <v>0.48314606741573035</v>
      </c>
      <c r="DX21" s="26">
        <v>0.21348314606741572</v>
      </c>
      <c r="DY21" s="28" t="s">
        <v>318</v>
      </c>
      <c r="DZ21" s="26">
        <v>0.22721598002496879</v>
      </c>
      <c r="EA21" s="26">
        <v>0.14731585518102372</v>
      </c>
      <c r="EB21" s="26">
        <v>4.1198501872659173E-2</v>
      </c>
      <c r="EC21" s="26">
        <v>0.57802746566791507</v>
      </c>
      <c r="ED21" s="26">
        <v>6.2421972534332081E-3</v>
      </c>
      <c r="EE21" s="28" t="s">
        <v>324</v>
      </c>
      <c r="EF21" s="26">
        <v>0.10736579275905118</v>
      </c>
      <c r="EG21" s="26">
        <v>0.20848938826466917</v>
      </c>
      <c r="EH21" s="26">
        <v>2.247191011235955E-2</v>
      </c>
      <c r="EI21" s="26">
        <v>0.66167290886392005</v>
      </c>
    </row>
    <row r="22" spans="1:139" x14ac:dyDescent="0.3">
      <c r="A22" s="22">
        <v>3140074</v>
      </c>
      <c r="B22" s="22">
        <v>74</v>
      </c>
      <c r="C22" s="22" t="s">
        <v>36</v>
      </c>
      <c r="D22" s="22" t="s">
        <v>149</v>
      </c>
      <c r="E22" s="22" t="s">
        <v>149</v>
      </c>
      <c r="F22" s="22" t="s">
        <v>150</v>
      </c>
      <c r="G22" s="23">
        <v>1578860</v>
      </c>
      <c r="H22" s="23">
        <v>116603506</v>
      </c>
      <c r="I22" s="23">
        <v>360874</v>
      </c>
      <c r="J22" s="22" t="s">
        <v>12</v>
      </c>
      <c r="K22" s="24">
        <f t="shared" si="0"/>
        <v>0.22856618066199663</v>
      </c>
      <c r="L22" s="25" t="s">
        <v>61</v>
      </c>
      <c r="M22" s="26">
        <v>0.54300000000000004</v>
      </c>
      <c r="N22" s="26">
        <v>0.20300000000000001</v>
      </c>
      <c r="O22" s="26">
        <v>5.8999999999999997E-2</v>
      </c>
      <c r="P22" s="26">
        <v>4.9000000000000002E-2</v>
      </c>
      <c r="Q22" s="25" t="s">
        <v>65</v>
      </c>
      <c r="R22" s="26">
        <v>0.214</v>
      </c>
      <c r="S22" s="26">
        <v>0.19500000000000001</v>
      </c>
      <c r="T22" s="26">
        <v>1.2E-2</v>
      </c>
      <c r="U22" s="26">
        <v>0.309</v>
      </c>
      <c r="V22" s="26">
        <v>0.10299999999999999</v>
      </c>
      <c r="W22" s="26">
        <v>0.16700000000000001</v>
      </c>
      <c r="X22" s="26" t="s">
        <v>201</v>
      </c>
      <c r="Y22" s="26" t="s">
        <v>201</v>
      </c>
      <c r="Z22" s="25" t="s">
        <v>64</v>
      </c>
      <c r="AA22" s="26">
        <v>0.217</v>
      </c>
      <c r="AB22" s="26">
        <v>2.8999999999999998E-2</v>
      </c>
      <c r="AC22" s="26">
        <v>0.24399999999999999</v>
      </c>
      <c r="AD22" s="26">
        <v>0.191</v>
      </c>
      <c r="AE22" s="26">
        <v>2.6000000000000002E-2</v>
      </c>
      <c r="AF22" s="25" t="s">
        <v>77</v>
      </c>
      <c r="AG22" s="26">
        <v>6.7000000000000004E-2</v>
      </c>
      <c r="AH22" s="26">
        <v>0.182</v>
      </c>
      <c r="AI22" s="26">
        <v>0.254</v>
      </c>
      <c r="AJ22" s="26">
        <v>0.18</v>
      </c>
      <c r="AK22" s="26">
        <v>0.14199999999999999</v>
      </c>
      <c r="AL22" s="26">
        <v>7.4999999999999997E-2</v>
      </c>
      <c r="AM22" s="26">
        <v>4.8000000000000001E-2</v>
      </c>
      <c r="AN22" s="26">
        <v>2.5999999999999999E-2</v>
      </c>
      <c r="AO22" s="26">
        <v>2.5999999999999999E-2</v>
      </c>
      <c r="AP22" s="25" t="s">
        <v>78</v>
      </c>
      <c r="AQ22" s="26">
        <v>0.46899999999999997</v>
      </c>
      <c r="AR22" s="26">
        <v>0.24199999999999999</v>
      </c>
      <c r="AS22" s="26" t="s">
        <v>201</v>
      </c>
      <c r="AT22" s="26">
        <v>2.1000000000000001E-2</v>
      </c>
      <c r="AU22" s="26">
        <v>9.2999999999999999E-2</v>
      </c>
      <c r="AV22" s="26">
        <v>3.3000000000000002E-2</v>
      </c>
      <c r="AW22" s="26">
        <v>0.14199999999999999</v>
      </c>
      <c r="AX22" s="28" t="s">
        <v>95</v>
      </c>
      <c r="AY22" s="26">
        <v>0.02</v>
      </c>
      <c r="AZ22" s="26">
        <v>0.34300000000000003</v>
      </c>
      <c r="BA22" s="26">
        <v>0.30399999999999999</v>
      </c>
      <c r="BB22" s="26">
        <v>0.18</v>
      </c>
      <c r="BC22" s="26">
        <v>0.109</v>
      </c>
      <c r="BD22" s="26">
        <v>3.1E-2</v>
      </c>
      <c r="BE22" s="26">
        <v>0.01</v>
      </c>
      <c r="BF22" s="26">
        <v>2E-3</v>
      </c>
      <c r="BG22" s="28" t="s">
        <v>104</v>
      </c>
      <c r="BH22" s="26">
        <v>0.26200000000000001</v>
      </c>
      <c r="BI22" s="26">
        <v>0.47599999999999998</v>
      </c>
      <c r="BJ22" s="26">
        <v>0.153</v>
      </c>
      <c r="BK22" s="26">
        <v>5.8000000000000003E-2</v>
      </c>
      <c r="BL22" s="26">
        <v>2.4E-2</v>
      </c>
      <c r="BM22" s="26">
        <v>2.5999999999999999E-2</v>
      </c>
      <c r="BN22" s="28" t="s">
        <v>106</v>
      </c>
      <c r="BO22" s="26">
        <v>0.98</v>
      </c>
      <c r="BP22" s="26" t="s">
        <v>201</v>
      </c>
      <c r="BQ22" s="26" t="s">
        <v>201</v>
      </c>
      <c r="BR22" s="26" t="s">
        <v>201</v>
      </c>
      <c r="BS22" s="26">
        <v>8.9999999999999993E-3</v>
      </c>
      <c r="BT22" s="26" t="s">
        <v>201</v>
      </c>
      <c r="BU22" s="26">
        <v>1.0999999999999999E-2</v>
      </c>
      <c r="BV22" s="25" t="s">
        <v>125</v>
      </c>
      <c r="BW22" s="26">
        <v>5.3999999999999999E-2</v>
      </c>
      <c r="BX22" s="26">
        <v>0.214</v>
      </c>
      <c r="BY22" s="26">
        <v>0.58299999999999996</v>
      </c>
      <c r="BZ22" s="26">
        <v>0.14899999999999999</v>
      </c>
      <c r="CA22" s="25" t="s">
        <v>124</v>
      </c>
      <c r="CB22" s="26">
        <v>0.16</v>
      </c>
      <c r="CC22" s="26">
        <v>0.54900000000000004</v>
      </c>
      <c r="CD22" s="26">
        <v>0.28299999999999997</v>
      </c>
      <c r="CE22" s="26">
        <v>7.0000000000000001E-3</v>
      </c>
      <c r="CF22" s="25" t="s">
        <v>117</v>
      </c>
      <c r="CG22" s="26">
        <v>0.64800000000000002</v>
      </c>
      <c r="CH22" s="26">
        <v>0.35199999999999998</v>
      </c>
      <c r="CI22" s="25" t="s">
        <v>120</v>
      </c>
      <c r="CJ22" s="26">
        <v>0.67600000000000005</v>
      </c>
      <c r="CK22" s="26">
        <v>0.32400000000000001</v>
      </c>
      <c r="CL22" s="25" t="s">
        <v>123</v>
      </c>
      <c r="CM22" s="26">
        <v>0.47099999999999997</v>
      </c>
      <c r="CN22" s="26">
        <v>0.52900000000000003</v>
      </c>
      <c r="CO22" s="25" t="s">
        <v>126</v>
      </c>
      <c r="CP22" s="26">
        <v>0.89</v>
      </c>
      <c r="CQ22" s="26">
        <v>8.9999999999999993E-3</v>
      </c>
      <c r="CR22" s="26">
        <v>1.4999999999999999E-2</v>
      </c>
      <c r="CS22" s="26">
        <v>3.0000000000000001E-3</v>
      </c>
      <c r="CT22" s="26">
        <v>5.0000000000000001E-3</v>
      </c>
      <c r="CU22" s="26">
        <v>1E-3</v>
      </c>
      <c r="CV22" s="26" t="s">
        <v>201</v>
      </c>
      <c r="CW22" s="26">
        <v>1E-3</v>
      </c>
      <c r="CX22" s="26" t="s">
        <v>201</v>
      </c>
      <c r="CY22" s="26">
        <v>3.5999999999999997E-2</v>
      </c>
      <c r="CZ22" s="26">
        <v>3.1E-2</v>
      </c>
      <c r="DA22" s="26" t="s">
        <v>201</v>
      </c>
      <c r="DB22" s="26">
        <v>8.9999999999999993E-3</v>
      </c>
      <c r="DC22" s="28" t="s">
        <v>127</v>
      </c>
      <c r="DD22" s="26">
        <v>0.17399999999999999</v>
      </c>
      <c r="DE22" s="26">
        <v>0.112</v>
      </c>
      <c r="DF22" s="26">
        <v>0.17299999999999999</v>
      </c>
      <c r="DG22" s="26">
        <v>0.15</v>
      </c>
      <c r="DH22" s="26">
        <v>5.8000000000000003E-2</v>
      </c>
      <c r="DI22" s="26">
        <v>8.3000000000000004E-2</v>
      </c>
      <c r="DJ22" s="26">
        <v>0.25</v>
      </c>
      <c r="DK22" s="28" t="s">
        <v>306</v>
      </c>
      <c r="DL22" s="26">
        <v>2.3446658851113715E-3</v>
      </c>
      <c r="DM22" s="26">
        <v>0.50879249706916763</v>
      </c>
      <c r="DN22" s="26">
        <v>0.42438452520515829</v>
      </c>
      <c r="DO22" s="26">
        <v>6.4478311840562713E-2</v>
      </c>
      <c r="DP22" s="28" t="s">
        <v>311</v>
      </c>
      <c r="DQ22" s="26">
        <v>5.0410316529894493E-2</v>
      </c>
      <c r="DR22" s="26">
        <v>0.94958968347010553</v>
      </c>
      <c r="DS22" s="28" t="s">
        <v>312</v>
      </c>
      <c r="DT22" s="26">
        <v>0.1160609613130129</v>
      </c>
      <c r="DU22" s="26">
        <v>4.2203985932004688E-2</v>
      </c>
      <c r="DV22" s="26">
        <v>0</v>
      </c>
      <c r="DW22" s="26">
        <v>0.56623681125439629</v>
      </c>
      <c r="DX22" s="26">
        <v>0.27549824150058616</v>
      </c>
      <c r="DY22" s="28" t="s">
        <v>318</v>
      </c>
      <c r="DZ22" s="26">
        <v>8.6752637749120745E-2</v>
      </c>
      <c r="EA22" s="26">
        <v>0.14536928487690504</v>
      </c>
      <c r="EB22" s="26">
        <v>4.8065650644783117E-2</v>
      </c>
      <c r="EC22" s="26">
        <v>0.7186400937866354</v>
      </c>
      <c r="ED22" s="26">
        <v>1.1723329425556857E-3</v>
      </c>
      <c r="EE22" s="28" t="s">
        <v>324</v>
      </c>
      <c r="EF22" s="26">
        <v>0.25322391559202811</v>
      </c>
      <c r="EG22" s="26">
        <v>0.1242672919109027</v>
      </c>
      <c r="EH22" s="26">
        <v>5.9788980070339975E-2</v>
      </c>
      <c r="EI22" s="26">
        <v>0.56271981242672919</v>
      </c>
    </row>
    <row r="23" spans="1:139" x14ac:dyDescent="0.3">
      <c r="A23" s="22">
        <v>3140075</v>
      </c>
      <c r="B23" s="22">
        <v>75</v>
      </c>
      <c r="C23" s="22" t="s">
        <v>37</v>
      </c>
      <c r="D23" s="22" t="s">
        <v>152</v>
      </c>
      <c r="E23" s="22" t="s">
        <v>164</v>
      </c>
      <c r="F23" s="22" t="s">
        <v>24</v>
      </c>
      <c r="G23" s="23">
        <v>1225010</v>
      </c>
      <c r="H23" s="23">
        <v>102863337</v>
      </c>
      <c r="I23" s="23">
        <v>355583</v>
      </c>
      <c r="J23" s="22" t="s">
        <v>24</v>
      </c>
      <c r="K23" s="24">
        <f t="shared" si="0"/>
        <v>0.29026946718802293</v>
      </c>
      <c r="L23" s="25" t="s">
        <v>61</v>
      </c>
      <c r="M23" s="26">
        <v>0.73199999999999998</v>
      </c>
      <c r="N23" s="26">
        <v>8.7999999999999995E-2</v>
      </c>
      <c r="O23" s="26">
        <v>7.5999999999999998E-2</v>
      </c>
      <c r="P23" s="26">
        <v>0.02</v>
      </c>
      <c r="Q23" s="25" t="s">
        <v>65</v>
      </c>
      <c r="R23" s="26">
        <v>0.624</v>
      </c>
      <c r="S23" s="26" t="s">
        <v>201</v>
      </c>
      <c r="T23" s="26" t="s">
        <v>201</v>
      </c>
      <c r="U23" s="26">
        <v>3.3000000000000002E-2</v>
      </c>
      <c r="V23" s="26">
        <v>0.10100000000000001</v>
      </c>
      <c r="W23" s="26">
        <v>0.224</v>
      </c>
      <c r="X23" s="26" t="s">
        <v>201</v>
      </c>
      <c r="Y23" s="26" t="s">
        <v>201</v>
      </c>
      <c r="Z23" s="25" t="s">
        <v>64</v>
      </c>
      <c r="AA23" s="26">
        <v>0.33500000000000002</v>
      </c>
      <c r="AB23" s="26">
        <v>6.8000000000000005E-2</v>
      </c>
      <c r="AC23" s="26">
        <v>0.03</v>
      </c>
      <c r="AD23" s="26">
        <v>0.375</v>
      </c>
      <c r="AE23" s="26" t="s">
        <v>201</v>
      </c>
      <c r="AF23" s="25" t="s">
        <v>77</v>
      </c>
      <c r="AG23" s="26">
        <v>1.4999999999999999E-2</v>
      </c>
      <c r="AH23" s="26">
        <v>0.26300000000000001</v>
      </c>
      <c r="AI23" s="26">
        <v>0.216</v>
      </c>
      <c r="AJ23" s="26">
        <v>0.214</v>
      </c>
      <c r="AK23" s="26">
        <v>0.16800000000000001</v>
      </c>
      <c r="AL23" s="26">
        <v>7.8E-2</v>
      </c>
      <c r="AM23" s="26">
        <v>2.4E-2</v>
      </c>
      <c r="AN23" s="26">
        <v>1.4E-2</v>
      </c>
      <c r="AO23" s="26">
        <v>8.0000000000000002E-3</v>
      </c>
      <c r="AP23" s="25" t="s">
        <v>78</v>
      </c>
      <c r="AQ23" s="26">
        <v>0.55600000000000005</v>
      </c>
      <c r="AR23" s="26">
        <v>0.08</v>
      </c>
      <c r="AS23" s="26">
        <v>0.16900000000000001</v>
      </c>
      <c r="AT23" s="26">
        <v>5.0000000000000001E-3</v>
      </c>
      <c r="AU23" s="26">
        <v>0.123</v>
      </c>
      <c r="AV23" s="26">
        <v>6.7000000000000004E-2</v>
      </c>
      <c r="AW23" s="26" t="s">
        <v>201</v>
      </c>
      <c r="AX23" s="28" t="s">
        <v>95</v>
      </c>
      <c r="AY23" s="26">
        <v>1.0999999999999999E-2</v>
      </c>
      <c r="AZ23" s="26">
        <v>0.32</v>
      </c>
      <c r="BA23" s="26">
        <v>0.44400000000000001</v>
      </c>
      <c r="BB23" s="26">
        <v>0.16900000000000001</v>
      </c>
      <c r="BC23" s="26">
        <v>4.8000000000000001E-2</v>
      </c>
      <c r="BD23" s="26">
        <v>8.0000000000000002E-3</v>
      </c>
      <c r="BE23" s="26" t="s">
        <v>201</v>
      </c>
      <c r="BF23" s="26" t="s">
        <v>201</v>
      </c>
      <c r="BG23" s="28" t="s">
        <v>104</v>
      </c>
      <c r="BH23" s="26">
        <v>0.12</v>
      </c>
      <c r="BI23" s="26">
        <v>0.61399999999999999</v>
      </c>
      <c r="BJ23" s="26">
        <v>0.17699999999999999</v>
      </c>
      <c r="BK23" s="26">
        <v>6.4000000000000001E-2</v>
      </c>
      <c r="BL23" s="26">
        <v>1.6E-2</v>
      </c>
      <c r="BM23" s="26">
        <v>8.9999999999999993E-3</v>
      </c>
      <c r="BN23" s="28" t="s">
        <v>106</v>
      </c>
      <c r="BO23" s="26">
        <v>0.64600000000000002</v>
      </c>
      <c r="BP23" s="26">
        <v>0.22800000000000001</v>
      </c>
      <c r="BQ23" s="26">
        <v>9.2999999999999999E-2</v>
      </c>
      <c r="BR23" s="26" t="s">
        <v>201</v>
      </c>
      <c r="BS23" s="26">
        <v>2.3E-2</v>
      </c>
      <c r="BT23" s="26" t="s">
        <v>201</v>
      </c>
      <c r="BU23" s="26">
        <v>1.0999999999999999E-2</v>
      </c>
      <c r="BV23" s="25" t="s">
        <v>125</v>
      </c>
      <c r="BW23" s="26">
        <v>7.8E-2</v>
      </c>
      <c r="BX23" s="26">
        <v>0.58099999999999996</v>
      </c>
      <c r="BY23" s="26">
        <v>0.315</v>
      </c>
      <c r="BZ23" s="26">
        <v>2.5999999999999999E-2</v>
      </c>
      <c r="CA23" s="25" t="s">
        <v>124</v>
      </c>
      <c r="CB23" s="26">
        <v>0.34799999999999998</v>
      </c>
      <c r="CC23" s="26">
        <v>0.51300000000000001</v>
      </c>
      <c r="CD23" s="26">
        <v>0.13800000000000001</v>
      </c>
      <c r="CE23" s="26">
        <v>2E-3</v>
      </c>
      <c r="CF23" s="25" t="s">
        <v>117</v>
      </c>
      <c r="CG23" s="26">
        <v>0.78</v>
      </c>
      <c r="CH23" s="26">
        <v>0.219</v>
      </c>
      <c r="CI23" s="25" t="s">
        <v>120</v>
      </c>
      <c r="CJ23" s="26">
        <v>0.85699999999999998</v>
      </c>
      <c r="CK23" s="26">
        <v>0.14299999999999999</v>
      </c>
      <c r="CL23" s="25" t="s">
        <v>123</v>
      </c>
      <c r="CM23" s="26">
        <v>0.78500000000000003</v>
      </c>
      <c r="CN23" s="26">
        <v>0.215</v>
      </c>
      <c r="CO23" s="25" t="s">
        <v>126</v>
      </c>
      <c r="CP23" s="26">
        <v>0.92800000000000005</v>
      </c>
      <c r="CQ23" s="26">
        <v>1E-3</v>
      </c>
      <c r="CR23" s="26">
        <v>3.0000000000000001E-3</v>
      </c>
      <c r="CS23" s="26">
        <v>3.0000000000000001E-3</v>
      </c>
      <c r="CT23" s="26" t="s">
        <v>201</v>
      </c>
      <c r="CU23" s="26" t="s">
        <v>201</v>
      </c>
      <c r="CV23" s="26" t="s">
        <v>201</v>
      </c>
      <c r="CW23" s="26" t="s">
        <v>201</v>
      </c>
      <c r="CX23" s="26">
        <v>2E-3</v>
      </c>
      <c r="CY23" s="26">
        <v>1.6E-2</v>
      </c>
      <c r="CZ23" s="26">
        <v>4.5999999999999999E-2</v>
      </c>
      <c r="DA23" s="26" t="s">
        <v>201</v>
      </c>
      <c r="DB23" s="26" t="s">
        <v>201</v>
      </c>
      <c r="DC23" s="28" t="s">
        <v>127</v>
      </c>
      <c r="DD23" s="26">
        <v>0.03</v>
      </c>
      <c r="DE23" s="26">
        <v>6.5000000000000002E-2</v>
      </c>
      <c r="DF23" s="26">
        <v>0.19900000000000001</v>
      </c>
      <c r="DG23" s="26">
        <v>0.29299999999999998</v>
      </c>
      <c r="DH23" s="26">
        <v>0.224</v>
      </c>
      <c r="DI23" s="26">
        <v>0.122</v>
      </c>
      <c r="DJ23" s="26">
        <v>6.7000000000000004E-2</v>
      </c>
      <c r="DK23" s="28" t="s">
        <v>306</v>
      </c>
      <c r="DL23" s="26">
        <v>7.3170731707317077E-3</v>
      </c>
      <c r="DM23" s="26">
        <v>0.70853658536585362</v>
      </c>
      <c r="DN23" s="26">
        <v>0.22682926829268293</v>
      </c>
      <c r="DO23" s="26">
        <v>5.731707317073171E-2</v>
      </c>
      <c r="DP23" s="28" t="s">
        <v>311</v>
      </c>
      <c r="DQ23" s="26">
        <v>6.8292682926829273E-2</v>
      </c>
      <c r="DR23" s="26">
        <v>0.93170731707317078</v>
      </c>
      <c r="DS23" s="28" t="s">
        <v>312</v>
      </c>
      <c r="DT23" s="26">
        <v>0.27926829268292686</v>
      </c>
      <c r="DU23" s="26">
        <v>6.097560975609756E-2</v>
      </c>
      <c r="DV23" s="26">
        <v>0</v>
      </c>
      <c r="DW23" s="26">
        <v>0.42073170731707316</v>
      </c>
      <c r="DX23" s="26">
        <v>0.23902439024390243</v>
      </c>
      <c r="DY23" s="28" t="s">
        <v>318</v>
      </c>
      <c r="DZ23" s="26">
        <v>0.18780487804878049</v>
      </c>
      <c r="EA23" s="26">
        <v>0.15731707317073171</v>
      </c>
      <c r="EB23" s="26">
        <v>1.9512195121951219E-2</v>
      </c>
      <c r="EC23" s="26">
        <v>0.62804878048780488</v>
      </c>
      <c r="ED23" s="26">
        <v>7.3170731707317077E-3</v>
      </c>
      <c r="EE23" s="28" t="s">
        <v>324</v>
      </c>
      <c r="EF23" s="26">
        <v>9.8780487804878053E-2</v>
      </c>
      <c r="EG23" s="26">
        <v>6.3414634146341464E-2</v>
      </c>
      <c r="EH23" s="26">
        <v>6.0975609756097563E-3</v>
      </c>
      <c r="EI23" s="26">
        <v>0.83170731707317069</v>
      </c>
    </row>
    <row r="24" spans="1:139" x14ac:dyDescent="0.3">
      <c r="A24" s="22">
        <v>3140094</v>
      </c>
      <c r="B24" s="22">
        <v>94</v>
      </c>
      <c r="C24" s="22" t="s">
        <v>38</v>
      </c>
      <c r="D24" s="22" t="s">
        <v>154</v>
      </c>
      <c r="E24" s="22" t="s">
        <v>155</v>
      </c>
      <c r="F24" s="22" t="s">
        <v>24</v>
      </c>
      <c r="G24" s="23">
        <v>188994</v>
      </c>
      <c r="H24" s="23">
        <v>129884889</v>
      </c>
      <c r="I24" s="23">
        <v>397509</v>
      </c>
      <c r="J24" s="22" t="s">
        <v>24</v>
      </c>
      <c r="K24" s="24">
        <f t="shared" si="0"/>
        <v>2.1032889933013745</v>
      </c>
      <c r="L24" s="25" t="s">
        <v>61</v>
      </c>
      <c r="M24" s="26">
        <v>0.58499999999999996</v>
      </c>
      <c r="N24" s="26">
        <v>0.14699999999999999</v>
      </c>
      <c r="O24" s="26">
        <v>0.14699999999999999</v>
      </c>
      <c r="P24" s="26">
        <v>2.1000000000000001E-2</v>
      </c>
      <c r="Q24" s="25" t="s">
        <v>65</v>
      </c>
      <c r="R24" s="26">
        <v>0.66400000000000003</v>
      </c>
      <c r="S24" s="26">
        <v>4.2999999999999997E-2</v>
      </c>
      <c r="T24" s="26" t="s">
        <v>201</v>
      </c>
      <c r="U24" s="26" t="s">
        <v>201</v>
      </c>
      <c r="V24" s="26">
        <v>0.09</v>
      </c>
      <c r="W24" s="26">
        <v>0.19400000000000001</v>
      </c>
      <c r="X24" s="26" t="s">
        <v>201</v>
      </c>
      <c r="Y24" s="26" t="s">
        <v>201</v>
      </c>
      <c r="Z24" s="25" t="s">
        <v>64</v>
      </c>
      <c r="AA24" s="26">
        <v>0.64200000000000002</v>
      </c>
      <c r="AB24" s="26">
        <v>1.3000000000000001E-2</v>
      </c>
      <c r="AC24" s="26">
        <v>9.3000000000000013E-2</v>
      </c>
      <c r="AD24" s="26">
        <v>0.125</v>
      </c>
      <c r="AE24" s="26">
        <v>8.0000000000000002E-3</v>
      </c>
      <c r="AF24" s="25" t="s">
        <v>77</v>
      </c>
      <c r="AG24" s="26">
        <v>7.4999999999999997E-2</v>
      </c>
      <c r="AH24" s="26">
        <v>5.6000000000000001E-2</v>
      </c>
      <c r="AI24" s="26">
        <v>9.2999999999999999E-2</v>
      </c>
      <c r="AJ24" s="26">
        <v>0.189</v>
      </c>
      <c r="AK24" s="26">
        <v>0.25800000000000001</v>
      </c>
      <c r="AL24" s="26">
        <v>0.18</v>
      </c>
      <c r="AM24" s="26">
        <v>7.0000000000000007E-2</v>
      </c>
      <c r="AN24" s="26">
        <v>3.3000000000000002E-2</v>
      </c>
      <c r="AO24" s="26">
        <v>4.5999999999999999E-2</v>
      </c>
      <c r="AP24" s="25" t="s">
        <v>78</v>
      </c>
      <c r="AQ24" s="26">
        <v>0.84099999999999997</v>
      </c>
      <c r="AR24" s="26">
        <v>3.3000000000000002E-2</v>
      </c>
      <c r="AS24" s="26">
        <v>5.1999999999999998E-2</v>
      </c>
      <c r="AT24" s="26">
        <v>3.0000000000000001E-3</v>
      </c>
      <c r="AU24" s="26">
        <v>3.0000000000000001E-3</v>
      </c>
      <c r="AV24" s="26">
        <v>6.8000000000000005E-2</v>
      </c>
      <c r="AW24" s="26" t="s">
        <v>201</v>
      </c>
      <c r="AX24" s="28" t="s">
        <v>95</v>
      </c>
      <c r="AY24" s="26">
        <v>8.9999999999999993E-3</v>
      </c>
      <c r="AZ24" s="26">
        <v>0.25</v>
      </c>
      <c r="BA24" s="26">
        <v>0.47199999999999998</v>
      </c>
      <c r="BB24" s="26">
        <v>0.18099999999999999</v>
      </c>
      <c r="BC24" s="26">
        <v>7.2999999999999995E-2</v>
      </c>
      <c r="BD24" s="26">
        <v>1.4E-2</v>
      </c>
      <c r="BE24" s="26">
        <v>1E-3</v>
      </c>
      <c r="BF24" s="26" t="s">
        <v>201</v>
      </c>
      <c r="BG24" s="28" t="s">
        <v>104</v>
      </c>
      <c r="BH24" s="26">
        <v>0.17299999999999999</v>
      </c>
      <c r="BI24" s="26">
        <v>0.51</v>
      </c>
      <c r="BJ24" s="26">
        <v>0.187</v>
      </c>
      <c r="BK24" s="26">
        <v>0.112</v>
      </c>
      <c r="BL24" s="26">
        <v>1.6E-2</v>
      </c>
      <c r="BM24" s="26">
        <v>1E-3</v>
      </c>
      <c r="BN24" s="28" t="s">
        <v>106</v>
      </c>
      <c r="BO24" s="26">
        <v>0.56299999999999994</v>
      </c>
      <c r="BP24" s="26">
        <v>0.34</v>
      </c>
      <c r="BQ24" s="26">
        <v>7.8E-2</v>
      </c>
      <c r="BR24" s="26" t="s">
        <v>201</v>
      </c>
      <c r="BS24" s="26" t="s">
        <v>201</v>
      </c>
      <c r="BT24" s="26" t="s">
        <v>201</v>
      </c>
      <c r="BU24" s="26">
        <v>0.02</v>
      </c>
      <c r="BV24" s="25" t="s">
        <v>125</v>
      </c>
      <c r="BW24" s="26">
        <v>5.0999999999999997E-2</v>
      </c>
      <c r="BX24" s="26">
        <v>0.47</v>
      </c>
      <c r="BY24" s="26">
        <v>0.36699999999999999</v>
      </c>
      <c r="BZ24" s="26">
        <v>0.112</v>
      </c>
      <c r="CA24" s="25" t="s">
        <v>124</v>
      </c>
      <c r="CB24" s="26">
        <v>0.217</v>
      </c>
      <c r="CC24" s="26">
        <v>0.50700000000000001</v>
      </c>
      <c r="CD24" s="26">
        <v>0.27200000000000002</v>
      </c>
      <c r="CE24" s="26">
        <v>4.0000000000000001E-3</v>
      </c>
      <c r="CF24" s="25" t="s">
        <v>117</v>
      </c>
      <c r="CG24" s="26">
        <v>0.70699999999999996</v>
      </c>
      <c r="CH24" s="26">
        <v>0.29299999999999998</v>
      </c>
      <c r="CI24" s="25" t="s">
        <v>120</v>
      </c>
      <c r="CJ24" s="26">
        <v>0.93899999999999995</v>
      </c>
      <c r="CK24" s="26">
        <v>6.0999999999999999E-2</v>
      </c>
      <c r="CL24" s="25" t="s">
        <v>123</v>
      </c>
      <c r="CM24" s="26">
        <v>0.80200000000000005</v>
      </c>
      <c r="CN24" s="26">
        <v>0.19800000000000001</v>
      </c>
      <c r="CO24" s="25" t="s">
        <v>126</v>
      </c>
      <c r="CP24" s="26">
        <v>0.95499999999999996</v>
      </c>
      <c r="CQ24" s="26">
        <v>5.0000000000000001E-3</v>
      </c>
      <c r="CR24" s="26">
        <v>3.0000000000000001E-3</v>
      </c>
      <c r="CS24" s="26">
        <v>1.0999999999999999E-2</v>
      </c>
      <c r="CT24" s="26">
        <v>1E-3</v>
      </c>
      <c r="CU24" s="26" t="s">
        <v>201</v>
      </c>
      <c r="CV24" s="26" t="s">
        <v>201</v>
      </c>
      <c r="CW24" s="26" t="s">
        <v>201</v>
      </c>
      <c r="CX24" s="26" t="s">
        <v>201</v>
      </c>
      <c r="CY24" s="26">
        <v>4.0000000000000001E-3</v>
      </c>
      <c r="CZ24" s="26">
        <v>2.1000000000000001E-2</v>
      </c>
      <c r="DA24" s="26" t="s">
        <v>201</v>
      </c>
      <c r="DB24" s="26" t="s">
        <v>201</v>
      </c>
      <c r="DC24" s="28" t="s">
        <v>127</v>
      </c>
      <c r="DD24" s="26">
        <v>0.11899999999999999</v>
      </c>
      <c r="DE24" s="26">
        <v>0.215</v>
      </c>
      <c r="DF24" s="26">
        <v>0.33300000000000002</v>
      </c>
      <c r="DG24" s="26">
        <v>0.13600000000000001</v>
      </c>
      <c r="DH24" s="26">
        <v>9.4E-2</v>
      </c>
      <c r="DI24" s="26">
        <v>0.06</v>
      </c>
      <c r="DJ24" s="26">
        <v>4.2000000000000003E-2</v>
      </c>
      <c r="DK24" s="28" t="s">
        <v>306</v>
      </c>
      <c r="DL24" s="26">
        <v>6.2959076600209865E-3</v>
      </c>
      <c r="DM24" s="26">
        <v>0.28016789087093391</v>
      </c>
      <c r="DN24" s="26">
        <v>0.49632738719832109</v>
      </c>
      <c r="DO24" s="26">
        <v>0.21720881427072403</v>
      </c>
      <c r="DP24" s="28" t="s">
        <v>311</v>
      </c>
      <c r="DQ24" s="26">
        <v>2.5183630640083946E-2</v>
      </c>
      <c r="DR24" s="26">
        <v>0.974816369359916</v>
      </c>
      <c r="DS24" s="28" t="s">
        <v>312</v>
      </c>
      <c r="DT24" s="26">
        <v>0.31374606505771246</v>
      </c>
      <c r="DU24" s="26">
        <v>5.6663168940188878E-2</v>
      </c>
      <c r="DV24" s="26">
        <v>0</v>
      </c>
      <c r="DW24" s="26">
        <v>0.36935991605456453</v>
      </c>
      <c r="DX24" s="26">
        <v>0.26023084994753409</v>
      </c>
      <c r="DY24" s="28" t="s">
        <v>318</v>
      </c>
      <c r="DZ24" s="26">
        <v>0.14900314795383002</v>
      </c>
      <c r="EA24" s="26">
        <v>0.22875131164742918</v>
      </c>
      <c r="EB24" s="26">
        <v>6.715634837355719E-2</v>
      </c>
      <c r="EC24" s="26">
        <v>0.55403987408184685</v>
      </c>
      <c r="ED24" s="26">
        <v>1.0493179433368311E-3</v>
      </c>
      <c r="EE24" s="28" t="s">
        <v>324</v>
      </c>
      <c r="EF24" s="26">
        <v>0.13011542497376705</v>
      </c>
      <c r="EG24" s="26">
        <v>0.10912906610703044</v>
      </c>
      <c r="EH24" s="26">
        <v>1.4690451206715634E-2</v>
      </c>
      <c r="EI24" s="26">
        <v>0.74606505771248688</v>
      </c>
    </row>
    <row r="25" spans="1:139" x14ac:dyDescent="0.3">
      <c r="A25" s="22">
        <v>3140102</v>
      </c>
      <c r="B25" s="22">
        <v>102</v>
      </c>
      <c r="C25" s="22" t="s">
        <v>39</v>
      </c>
      <c r="D25" s="22" t="s">
        <v>152</v>
      </c>
      <c r="E25" s="22" t="s">
        <v>165</v>
      </c>
      <c r="F25" s="22" t="s">
        <v>150</v>
      </c>
      <c r="G25" s="23">
        <v>663441</v>
      </c>
      <c r="H25" s="23">
        <v>60696883</v>
      </c>
      <c r="I25" s="23">
        <v>271043</v>
      </c>
      <c r="J25" s="22" t="s">
        <v>12</v>
      </c>
      <c r="K25" s="24">
        <f t="shared" si="0"/>
        <v>0.40854122672551141</v>
      </c>
      <c r="L25" s="25" t="s">
        <v>61</v>
      </c>
      <c r="M25" s="26">
        <v>0.77700000000000002</v>
      </c>
      <c r="N25" s="26">
        <v>0.113</v>
      </c>
      <c r="O25" s="26">
        <v>6.7000000000000004E-2</v>
      </c>
      <c r="P25" s="26">
        <v>4.0000000000000001E-3</v>
      </c>
      <c r="Q25" s="25" t="s">
        <v>65</v>
      </c>
      <c r="R25" s="26">
        <v>0.33300000000000002</v>
      </c>
      <c r="S25" s="26">
        <v>0.372</v>
      </c>
      <c r="T25" s="26" t="s">
        <v>201</v>
      </c>
      <c r="U25" s="26">
        <v>2.5999999999999999E-2</v>
      </c>
      <c r="V25" s="26">
        <v>7.1999999999999995E-2</v>
      </c>
      <c r="W25" s="26">
        <v>0.14899999999999999</v>
      </c>
      <c r="X25" s="26">
        <v>3.5999999999999997E-2</v>
      </c>
      <c r="Y25" s="26" t="s">
        <v>201</v>
      </c>
      <c r="Z25" s="25" t="s">
        <v>64</v>
      </c>
      <c r="AA25" s="26">
        <v>0.50700000000000001</v>
      </c>
      <c r="AB25" s="26">
        <v>2.3E-2</v>
      </c>
      <c r="AC25" s="26">
        <v>8.1000000000000003E-2</v>
      </c>
      <c r="AD25" s="26">
        <v>0.23499999999999999</v>
      </c>
      <c r="AE25" s="26">
        <v>8.0000000000000002E-3</v>
      </c>
      <c r="AF25" s="25" t="s">
        <v>77</v>
      </c>
      <c r="AG25" s="26">
        <v>2.8000000000000001E-2</v>
      </c>
      <c r="AH25" s="26">
        <v>0.187</v>
      </c>
      <c r="AI25" s="26">
        <v>0.30299999999999999</v>
      </c>
      <c r="AJ25" s="26">
        <v>0.17100000000000001</v>
      </c>
      <c r="AK25" s="26">
        <v>0.22</v>
      </c>
      <c r="AL25" s="26">
        <v>6.0999999999999999E-2</v>
      </c>
      <c r="AM25" s="26">
        <v>2.5000000000000001E-2</v>
      </c>
      <c r="AN25" s="26" t="s">
        <v>201</v>
      </c>
      <c r="AO25" s="26">
        <v>6.0000000000000001E-3</v>
      </c>
      <c r="AP25" s="25" t="s">
        <v>78</v>
      </c>
      <c r="AQ25" s="26">
        <v>0.68799999999999994</v>
      </c>
      <c r="AR25" s="26">
        <v>3.5000000000000003E-2</v>
      </c>
      <c r="AS25" s="26">
        <v>0.111</v>
      </c>
      <c r="AT25" s="26">
        <v>1.6E-2</v>
      </c>
      <c r="AU25" s="26">
        <v>0.03</v>
      </c>
      <c r="AV25" s="26">
        <v>0.115</v>
      </c>
      <c r="AW25" s="26">
        <v>6.0000000000000001E-3</v>
      </c>
      <c r="AX25" s="28" t="s">
        <v>95</v>
      </c>
      <c r="AY25" s="26">
        <v>6.7000000000000004E-2</v>
      </c>
      <c r="AZ25" s="26">
        <v>0.32800000000000001</v>
      </c>
      <c r="BA25" s="26">
        <v>0.29399999999999998</v>
      </c>
      <c r="BB25" s="26">
        <v>0.216</v>
      </c>
      <c r="BC25" s="26">
        <v>7.4999999999999997E-2</v>
      </c>
      <c r="BD25" s="26">
        <v>1.7000000000000001E-2</v>
      </c>
      <c r="BE25" s="26">
        <v>1E-3</v>
      </c>
      <c r="BF25" s="26">
        <v>1E-3</v>
      </c>
      <c r="BG25" s="28" t="s">
        <v>104</v>
      </c>
      <c r="BH25" s="26">
        <v>0.20499999999999999</v>
      </c>
      <c r="BI25" s="26">
        <v>0.42299999999999999</v>
      </c>
      <c r="BJ25" s="26">
        <v>0.217</v>
      </c>
      <c r="BK25" s="26">
        <v>0.127</v>
      </c>
      <c r="BL25" s="26">
        <v>0.02</v>
      </c>
      <c r="BM25" s="26">
        <v>8.9999999999999993E-3</v>
      </c>
      <c r="BN25" s="28" t="s">
        <v>106</v>
      </c>
      <c r="BO25" s="26">
        <v>0.93200000000000005</v>
      </c>
      <c r="BP25" s="26">
        <v>2.1999999999999999E-2</v>
      </c>
      <c r="BQ25" s="26">
        <v>3.3000000000000002E-2</v>
      </c>
      <c r="BR25" s="26" t="s">
        <v>201</v>
      </c>
      <c r="BS25" s="26">
        <v>8.9999999999999993E-3</v>
      </c>
      <c r="BT25" s="26" t="s">
        <v>201</v>
      </c>
      <c r="BU25" s="26">
        <v>5.0000000000000001E-3</v>
      </c>
      <c r="BV25" s="25" t="s">
        <v>125</v>
      </c>
      <c r="BW25" s="26">
        <v>5.8000000000000003E-2</v>
      </c>
      <c r="BX25" s="26">
        <v>0.34</v>
      </c>
      <c r="BY25" s="26">
        <v>0.52400000000000002</v>
      </c>
      <c r="BZ25" s="26">
        <v>7.6999999999999999E-2</v>
      </c>
      <c r="CA25" s="25" t="s">
        <v>124</v>
      </c>
      <c r="CB25" s="26">
        <v>0.254</v>
      </c>
      <c r="CC25" s="26">
        <v>0.58699999999999997</v>
      </c>
      <c r="CD25" s="26">
        <v>0.158</v>
      </c>
      <c r="CE25" s="26">
        <v>1E-3</v>
      </c>
      <c r="CF25" s="25" t="s">
        <v>117</v>
      </c>
      <c r="CG25" s="26">
        <v>0.69499999999999995</v>
      </c>
      <c r="CH25" s="26">
        <v>0.30499999999999999</v>
      </c>
      <c r="CI25" s="25" t="s">
        <v>120</v>
      </c>
      <c r="CJ25" s="26">
        <v>0.86399999999999999</v>
      </c>
      <c r="CK25" s="26">
        <v>0.13600000000000001</v>
      </c>
      <c r="CL25" s="25" t="s">
        <v>123</v>
      </c>
      <c r="CM25" s="26">
        <v>7.2999999999999995E-2</v>
      </c>
      <c r="CN25" s="26">
        <v>0.92700000000000005</v>
      </c>
      <c r="CO25" s="25" t="s">
        <v>126</v>
      </c>
      <c r="CP25" s="26">
        <v>0.875</v>
      </c>
      <c r="CQ25" s="26">
        <v>0.02</v>
      </c>
      <c r="CR25" s="26">
        <v>1.2E-2</v>
      </c>
      <c r="CS25" s="26">
        <v>2E-3</v>
      </c>
      <c r="CT25" s="26">
        <v>1E-3</v>
      </c>
      <c r="CU25" s="26" t="s">
        <v>201</v>
      </c>
      <c r="CV25" s="26" t="s">
        <v>201</v>
      </c>
      <c r="CW25" s="26">
        <v>1E-3</v>
      </c>
      <c r="CX25" s="26">
        <v>2E-3</v>
      </c>
      <c r="CY25" s="26">
        <v>3.2000000000000001E-2</v>
      </c>
      <c r="CZ25" s="26">
        <v>5.0999999999999997E-2</v>
      </c>
      <c r="DA25" s="26">
        <v>1E-3</v>
      </c>
      <c r="DB25" s="26">
        <v>1E-3</v>
      </c>
      <c r="DC25" s="28" t="s">
        <v>127</v>
      </c>
      <c r="DD25" s="26">
        <v>0.187</v>
      </c>
      <c r="DE25" s="26">
        <v>0.31900000000000001</v>
      </c>
      <c r="DF25" s="26">
        <v>0.16</v>
      </c>
      <c r="DG25" s="26">
        <v>0.13</v>
      </c>
      <c r="DH25" s="26">
        <v>6.9000000000000006E-2</v>
      </c>
      <c r="DI25" s="26">
        <v>3.5999999999999997E-2</v>
      </c>
      <c r="DJ25" s="26">
        <v>0.1</v>
      </c>
      <c r="DK25" s="28" t="s">
        <v>306</v>
      </c>
      <c r="DL25" s="26">
        <v>4.9382716049382715E-3</v>
      </c>
      <c r="DM25" s="26">
        <v>0.5679012345679012</v>
      </c>
      <c r="DN25" s="26">
        <v>0.30740740740740741</v>
      </c>
      <c r="DO25" s="26">
        <v>0.11975308641975309</v>
      </c>
      <c r="DP25" s="28" t="s">
        <v>311</v>
      </c>
      <c r="DQ25" s="26">
        <v>6.6666666666666666E-2</v>
      </c>
      <c r="DR25" s="26">
        <v>0.93333333333333335</v>
      </c>
      <c r="DS25" s="28" t="s">
        <v>312</v>
      </c>
      <c r="DT25" s="26">
        <v>0.22962962962962963</v>
      </c>
      <c r="DU25" s="26">
        <v>5.9259259259259262E-2</v>
      </c>
      <c r="DV25" s="26">
        <v>2.4691358024691358E-3</v>
      </c>
      <c r="DW25" s="26">
        <v>0.39629629629629631</v>
      </c>
      <c r="DX25" s="26">
        <v>0.31234567901234567</v>
      </c>
      <c r="DY25" s="28" t="s">
        <v>318</v>
      </c>
      <c r="DZ25" s="26">
        <v>0.15802469135802469</v>
      </c>
      <c r="EA25" s="26">
        <v>0.15555555555555556</v>
      </c>
      <c r="EB25" s="26">
        <v>7.2839506172839505E-2</v>
      </c>
      <c r="EC25" s="26">
        <v>0.60864197530864195</v>
      </c>
      <c r="ED25" s="26">
        <v>4.9382716049382715E-3</v>
      </c>
      <c r="EE25" s="28" t="s">
        <v>324</v>
      </c>
      <c r="EF25" s="26">
        <v>0.18765432098765433</v>
      </c>
      <c r="EG25" s="26">
        <v>0.15679012345679014</v>
      </c>
      <c r="EH25" s="26">
        <v>3.9506172839506172E-2</v>
      </c>
      <c r="EI25" s="26">
        <v>0.61604938271604937</v>
      </c>
    </row>
    <row r="26" spans="1:139" x14ac:dyDescent="0.3">
      <c r="A26" s="22">
        <v>3140114</v>
      </c>
      <c r="B26" s="22">
        <v>114</v>
      </c>
      <c r="C26" s="22" t="s">
        <v>40</v>
      </c>
      <c r="D26" s="22" t="s">
        <v>166</v>
      </c>
      <c r="E26" s="22" t="s">
        <v>167</v>
      </c>
      <c r="F26" s="22" t="s">
        <v>150</v>
      </c>
      <c r="G26" s="23">
        <v>862882</v>
      </c>
      <c r="H26" s="23">
        <v>86941083</v>
      </c>
      <c r="I26" s="23">
        <v>221600</v>
      </c>
      <c r="J26" s="22" t="s">
        <v>12</v>
      </c>
      <c r="K26" s="24">
        <f t="shared" si="0"/>
        <v>0.25681379377481511</v>
      </c>
      <c r="L26" s="25" t="s">
        <v>61</v>
      </c>
      <c r="M26" s="26">
        <v>0.77700000000000002</v>
      </c>
      <c r="N26" s="26">
        <v>0.05</v>
      </c>
      <c r="O26" s="26">
        <v>0.10400000000000001</v>
      </c>
      <c r="P26" s="26">
        <v>1.2E-2</v>
      </c>
      <c r="Q26" s="25" t="s">
        <v>65</v>
      </c>
      <c r="R26" s="26">
        <v>0.372</v>
      </c>
      <c r="S26" s="26">
        <v>9.0999999999999998E-2</v>
      </c>
      <c r="T26" s="26">
        <v>0.14199999999999999</v>
      </c>
      <c r="U26" s="26">
        <v>0.24299999999999999</v>
      </c>
      <c r="V26" s="26" t="s">
        <v>201</v>
      </c>
      <c r="W26" s="26">
        <v>0.14399999999999999</v>
      </c>
      <c r="X26" s="26" t="s">
        <v>201</v>
      </c>
      <c r="Y26" s="26" t="s">
        <v>201</v>
      </c>
      <c r="Z26" s="25" t="s">
        <v>64</v>
      </c>
      <c r="AA26" s="26">
        <v>0.40500000000000003</v>
      </c>
      <c r="AB26" s="26">
        <v>5.7000000000000002E-2</v>
      </c>
      <c r="AC26" s="26">
        <v>5.0999999999999997E-2</v>
      </c>
      <c r="AD26" s="26">
        <v>0.36799999999999999</v>
      </c>
      <c r="AE26" s="26">
        <v>4.0000000000000001E-3</v>
      </c>
      <c r="AF26" s="25" t="s">
        <v>77</v>
      </c>
      <c r="AG26" s="26">
        <v>9.7000000000000003E-2</v>
      </c>
      <c r="AH26" s="26">
        <v>0.36299999999999999</v>
      </c>
      <c r="AI26" s="26">
        <v>0.20599999999999999</v>
      </c>
      <c r="AJ26" s="26">
        <v>0.128</v>
      </c>
      <c r="AK26" s="26">
        <v>7.1999999999999995E-2</v>
      </c>
      <c r="AL26" s="26">
        <v>0.05</v>
      </c>
      <c r="AM26" s="26">
        <v>3.1E-2</v>
      </c>
      <c r="AN26" s="26">
        <v>1.0999999999999999E-2</v>
      </c>
      <c r="AO26" s="26">
        <v>4.2999999999999997E-2</v>
      </c>
      <c r="AP26" s="25" t="s">
        <v>78</v>
      </c>
      <c r="AQ26" s="26">
        <v>0.89800000000000002</v>
      </c>
      <c r="AR26" s="26">
        <v>4.2000000000000003E-2</v>
      </c>
      <c r="AS26" s="26">
        <v>2.1000000000000001E-2</v>
      </c>
      <c r="AT26" s="26">
        <v>3.0000000000000001E-3</v>
      </c>
      <c r="AU26" s="26">
        <v>6.0000000000000001E-3</v>
      </c>
      <c r="AV26" s="26">
        <v>2.5000000000000001E-2</v>
      </c>
      <c r="AW26" s="26">
        <v>4.0000000000000001E-3</v>
      </c>
      <c r="AX26" s="28" t="s">
        <v>95</v>
      </c>
      <c r="AY26" s="26">
        <v>2.8000000000000001E-2</v>
      </c>
      <c r="AZ26" s="26">
        <v>0.24099999999999999</v>
      </c>
      <c r="BA26" s="26">
        <v>0.28599999999999998</v>
      </c>
      <c r="BB26" s="26">
        <v>0.19400000000000001</v>
      </c>
      <c r="BC26" s="26">
        <v>0.184</v>
      </c>
      <c r="BD26" s="26">
        <v>5.8000000000000003E-2</v>
      </c>
      <c r="BE26" s="26">
        <v>5.0000000000000001E-3</v>
      </c>
      <c r="BF26" s="26">
        <v>5.0000000000000001E-3</v>
      </c>
      <c r="BG26" s="28" t="s">
        <v>104</v>
      </c>
      <c r="BH26" s="26">
        <v>0.17199999999999999</v>
      </c>
      <c r="BI26" s="26">
        <v>0.49099999999999999</v>
      </c>
      <c r="BJ26" s="26">
        <v>0.20899999999999999</v>
      </c>
      <c r="BK26" s="26">
        <v>8.3000000000000004E-2</v>
      </c>
      <c r="BL26" s="26">
        <v>2.7E-2</v>
      </c>
      <c r="BM26" s="26">
        <v>1.7999999999999999E-2</v>
      </c>
      <c r="BN26" s="28" t="s">
        <v>106</v>
      </c>
      <c r="BO26" s="26">
        <v>0.99199999999999999</v>
      </c>
      <c r="BP26" s="26" t="s">
        <v>201</v>
      </c>
      <c r="BQ26" s="26" t="s">
        <v>201</v>
      </c>
      <c r="BR26" s="26" t="s">
        <v>201</v>
      </c>
      <c r="BS26" s="26">
        <v>2E-3</v>
      </c>
      <c r="BT26" s="26" t="s">
        <v>201</v>
      </c>
      <c r="BU26" s="26">
        <v>5.0000000000000001E-3</v>
      </c>
      <c r="BV26" s="25" t="s">
        <v>125</v>
      </c>
      <c r="BW26" s="26">
        <v>8.7999999999999995E-2</v>
      </c>
      <c r="BX26" s="26">
        <v>0.28199999999999997</v>
      </c>
      <c r="BY26" s="26">
        <v>0.53600000000000003</v>
      </c>
      <c r="BZ26" s="26">
        <v>9.5000000000000001E-2</v>
      </c>
      <c r="CA26" s="25" t="s">
        <v>124</v>
      </c>
      <c r="CB26" s="26">
        <v>0.126</v>
      </c>
      <c r="CC26" s="26">
        <v>0.35799999999999998</v>
      </c>
      <c r="CD26" s="26">
        <v>0.45300000000000001</v>
      </c>
      <c r="CE26" s="26">
        <v>6.3E-2</v>
      </c>
      <c r="CF26" s="25" t="s">
        <v>117</v>
      </c>
      <c r="CG26" s="26">
        <v>0.626</v>
      </c>
      <c r="CH26" s="26">
        <v>0.374</v>
      </c>
      <c r="CI26" s="25" t="s">
        <v>120</v>
      </c>
      <c r="CJ26" s="26">
        <v>0.68400000000000005</v>
      </c>
      <c r="CK26" s="26">
        <v>0.316</v>
      </c>
      <c r="CL26" s="25" t="s">
        <v>123</v>
      </c>
      <c r="CM26" s="26">
        <v>0.374</v>
      </c>
      <c r="CN26" s="26">
        <v>0.626</v>
      </c>
      <c r="CO26" s="25" t="s">
        <v>126</v>
      </c>
      <c r="CP26" s="26">
        <v>0.92600000000000005</v>
      </c>
      <c r="CQ26" s="26">
        <v>1E-3</v>
      </c>
      <c r="CR26" s="26">
        <v>4.0000000000000001E-3</v>
      </c>
      <c r="CS26" s="26" t="s">
        <v>201</v>
      </c>
      <c r="CT26" s="26" t="s">
        <v>201</v>
      </c>
      <c r="CU26" s="26" t="s">
        <v>201</v>
      </c>
      <c r="CV26" s="26" t="s">
        <v>201</v>
      </c>
      <c r="CW26" s="26" t="s">
        <v>201</v>
      </c>
      <c r="CX26" s="26">
        <v>1E-3</v>
      </c>
      <c r="CY26" s="26">
        <v>4.3999999999999997E-2</v>
      </c>
      <c r="CZ26" s="26">
        <v>2.4E-2</v>
      </c>
      <c r="DA26" s="26" t="s">
        <v>201</v>
      </c>
      <c r="DB26" s="26" t="s">
        <v>201</v>
      </c>
      <c r="DC26" s="28" t="s">
        <v>127</v>
      </c>
      <c r="DD26" s="26">
        <v>9.2999999999999999E-2</v>
      </c>
      <c r="DE26" s="26">
        <v>0.125</v>
      </c>
      <c r="DF26" s="26">
        <v>0.20799999999999999</v>
      </c>
      <c r="DG26" s="26">
        <v>0.16800000000000001</v>
      </c>
      <c r="DH26" s="26">
        <v>0.104</v>
      </c>
      <c r="DI26" s="26">
        <v>0.13400000000000001</v>
      </c>
      <c r="DJ26" s="26">
        <v>0.16900000000000001</v>
      </c>
      <c r="DK26" s="28" t="s">
        <v>306</v>
      </c>
      <c r="DL26" s="26">
        <v>1.0089686098654708E-2</v>
      </c>
      <c r="DM26" s="26">
        <v>0.82623318385650224</v>
      </c>
      <c r="DN26" s="26">
        <v>0.14349775784753363</v>
      </c>
      <c r="DO26" s="26">
        <v>2.0179372197309416E-2</v>
      </c>
      <c r="DP26" s="28" t="s">
        <v>311</v>
      </c>
      <c r="DQ26" s="26">
        <v>6.1659192825112105E-2</v>
      </c>
      <c r="DR26" s="26">
        <v>0.93834080717488788</v>
      </c>
      <c r="DS26" s="28" t="s">
        <v>312</v>
      </c>
      <c r="DT26" s="26">
        <v>0.15582959641255606</v>
      </c>
      <c r="DU26" s="26">
        <v>8.4080717488789244E-2</v>
      </c>
      <c r="DV26" s="26">
        <v>4.4843049327354259E-3</v>
      </c>
      <c r="DW26" s="26">
        <v>0.55829596412556048</v>
      </c>
      <c r="DX26" s="26">
        <v>0.19730941704035873</v>
      </c>
      <c r="DY26" s="28" t="s">
        <v>318</v>
      </c>
      <c r="DZ26" s="26">
        <v>0.1311659192825112</v>
      </c>
      <c r="EA26" s="26">
        <v>0.2623318385650224</v>
      </c>
      <c r="EB26" s="26">
        <v>8.0717488789237665E-2</v>
      </c>
      <c r="EC26" s="26">
        <v>0.5246636771300448</v>
      </c>
      <c r="ED26" s="26">
        <v>1.1210762331838565E-3</v>
      </c>
      <c r="EE26" s="28" t="s">
        <v>324</v>
      </c>
      <c r="EF26" s="26">
        <v>0.20291479820627803</v>
      </c>
      <c r="EG26" s="26">
        <v>0.25784753363228702</v>
      </c>
      <c r="EH26" s="26">
        <v>0.17713004484304934</v>
      </c>
      <c r="EI26" s="26">
        <v>0.36210762331838564</v>
      </c>
    </row>
    <row r="27" spans="1:139" x14ac:dyDescent="0.3">
      <c r="A27" s="22">
        <v>3140125</v>
      </c>
      <c r="B27" s="22">
        <v>125</v>
      </c>
      <c r="C27" s="22" t="s">
        <v>41</v>
      </c>
      <c r="D27" s="22" t="s">
        <v>149</v>
      </c>
      <c r="E27" s="22" t="s">
        <v>149</v>
      </c>
      <c r="F27" s="22" t="s">
        <v>151</v>
      </c>
      <c r="G27" s="23">
        <v>62389</v>
      </c>
      <c r="H27" s="23">
        <v>132753902.99999999</v>
      </c>
      <c r="I27" s="23">
        <v>371935</v>
      </c>
      <c r="J27" s="22" t="s">
        <v>12</v>
      </c>
      <c r="K27" s="24">
        <f t="shared" si="0"/>
        <v>5.9615477087307056</v>
      </c>
      <c r="L27" s="25" t="s">
        <v>61</v>
      </c>
      <c r="M27" s="26">
        <v>0.81200000000000006</v>
      </c>
      <c r="N27" s="26">
        <v>5.0999999999999997E-2</v>
      </c>
      <c r="O27" s="26">
        <v>5.2999999999999999E-2</v>
      </c>
      <c r="P27" s="26">
        <v>3.7000000000000005E-2</v>
      </c>
      <c r="Q27" s="25" t="s">
        <v>65</v>
      </c>
      <c r="R27" s="26">
        <v>0.29099999999999998</v>
      </c>
      <c r="S27" s="26">
        <v>0.27200000000000002</v>
      </c>
      <c r="T27" s="26" t="s">
        <v>201</v>
      </c>
      <c r="U27" s="26" t="s">
        <v>201</v>
      </c>
      <c r="V27" s="26">
        <v>1.4999999999999999E-2</v>
      </c>
      <c r="W27" s="26">
        <v>0.41099999999999998</v>
      </c>
      <c r="X27" s="26" t="s">
        <v>201</v>
      </c>
      <c r="Y27" s="26" t="s">
        <v>201</v>
      </c>
      <c r="Z27" s="25" t="s">
        <v>64</v>
      </c>
      <c r="AA27" s="26">
        <v>0.53600000000000003</v>
      </c>
      <c r="AB27" s="26">
        <v>0.3</v>
      </c>
      <c r="AC27" s="26">
        <v>1.4999999999999999E-2</v>
      </c>
      <c r="AD27" s="26">
        <v>3.5000000000000003E-2</v>
      </c>
      <c r="AE27" s="26">
        <v>1.4999999999999999E-2</v>
      </c>
      <c r="AF27" s="25" t="s">
        <v>77</v>
      </c>
      <c r="AG27" s="26">
        <v>0.01</v>
      </c>
      <c r="AH27" s="26">
        <v>6.0999999999999999E-2</v>
      </c>
      <c r="AI27" s="26">
        <v>0.25</v>
      </c>
      <c r="AJ27" s="26">
        <v>0.29699999999999999</v>
      </c>
      <c r="AK27" s="26">
        <v>0.23799999999999999</v>
      </c>
      <c r="AL27" s="26">
        <v>0.06</v>
      </c>
      <c r="AM27" s="26">
        <v>3.5000000000000003E-2</v>
      </c>
      <c r="AN27" s="26">
        <v>1.0999999999999999E-2</v>
      </c>
      <c r="AO27" s="26">
        <v>3.6999999999999998E-2</v>
      </c>
      <c r="AP27" s="25" t="s">
        <v>78</v>
      </c>
      <c r="AQ27" s="26">
        <v>0.877</v>
      </c>
      <c r="AR27" s="26">
        <v>4.1000000000000002E-2</v>
      </c>
      <c r="AS27" s="26" t="s">
        <v>201</v>
      </c>
      <c r="AT27" s="26" t="s">
        <v>201</v>
      </c>
      <c r="AU27" s="26">
        <v>6.0000000000000001E-3</v>
      </c>
      <c r="AV27" s="26">
        <v>6.6000000000000003E-2</v>
      </c>
      <c r="AW27" s="26">
        <v>0.01</v>
      </c>
      <c r="AX27" s="28" t="s">
        <v>95</v>
      </c>
      <c r="AY27" s="26">
        <v>0.04</v>
      </c>
      <c r="AZ27" s="26">
        <v>0.28199999999999997</v>
      </c>
      <c r="BA27" s="26">
        <v>0.47599999999999998</v>
      </c>
      <c r="BB27" s="26">
        <v>0.14599999999999999</v>
      </c>
      <c r="BC27" s="26">
        <v>4.4999999999999998E-2</v>
      </c>
      <c r="BD27" s="26">
        <v>8.9999999999999993E-3</v>
      </c>
      <c r="BE27" s="26" t="s">
        <v>201</v>
      </c>
      <c r="BF27" s="26">
        <v>3.0000000000000001E-3</v>
      </c>
      <c r="BG27" s="28" t="s">
        <v>104</v>
      </c>
      <c r="BH27" s="26">
        <v>0.105</v>
      </c>
      <c r="BI27" s="26">
        <v>0.54700000000000004</v>
      </c>
      <c r="BJ27" s="26">
        <v>0.26200000000000001</v>
      </c>
      <c r="BK27" s="26">
        <v>6.3E-2</v>
      </c>
      <c r="BL27" s="26">
        <v>1.4E-2</v>
      </c>
      <c r="BM27" s="26">
        <v>8.9999999999999993E-3</v>
      </c>
      <c r="BN27" s="28" t="s">
        <v>106</v>
      </c>
      <c r="BO27" s="26">
        <v>0.874</v>
      </c>
      <c r="BP27" s="26">
        <v>1.4E-2</v>
      </c>
      <c r="BQ27" s="26">
        <v>9.7000000000000003E-2</v>
      </c>
      <c r="BR27" s="26" t="s">
        <v>201</v>
      </c>
      <c r="BS27" s="26">
        <v>1.4999999999999999E-2</v>
      </c>
      <c r="BT27" s="26" t="s">
        <v>201</v>
      </c>
      <c r="BU27" s="26" t="s">
        <v>201</v>
      </c>
      <c r="BV27" s="25" t="s">
        <v>125</v>
      </c>
      <c r="BW27" s="26">
        <v>5.0999999999999997E-2</v>
      </c>
      <c r="BX27" s="26">
        <v>0.43099999999999999</v>
      </c>
      <c r="BY27" s="26">
        <v>0.46400000000000002</v>
      </c>
      <c r="BZ27" s="26">
        <v>5.5E-2</v>
      </c>
      <c r="CA27" s="25" t="s">
        <v>124</v>
      </c>
      <c r="CB27" s="26">
        <v>0.16</v>
      </c>
      <c r="CC27" s="26">
        <v>0.68400000000000005</v>
      </c>
      <c r="CD27" s="26">
        <v>0.156</v>
      </c>
      <c r="CE27" s="26" t="s">
        <v>201</v>
      </c>
      <c r="CF27" s="25" t="s">
        <v>117</v>
      </c>
      <c r="CG27" s="26">
        <v>0.75700000000000001</v>
      </c>
      <c r="CH27" s="26">
        <v>0.24299999999999999</v>
      </c>
      <c r="CI27" s="25" t="s">
        <v>120</v>
      </c>
      <c r="CJ27" s="26">
        <v>0.89300000000000002</v>
      </c>
      <c r="CK27" s="26">
        <v>0.107</v>
      </c>
      <c r="CL27" s="25" t="s">
        <v>123</v>
      </c>
      <c r="CM27" s="26">
        <v>3.0000000000000001E-3</v>
      </c>
      <c r="CN27" s="26">
        <v>0.997</v>
      </c>
      <c r="CO27" s="25" t="s">
        <v>126</v>
      </c>
      <c r="CP27" s="26">
        <v>0.90100000000000002</v>
      </c>
      <c r="CQ27" s="26">
        <v>3.5999999999999997E-2</v>
      </c>
      <c r="CR27" s="26">
        <v>0.01</v>
      </c>
      <c r="CS27" s="26">
        <v>1.2E-2</v>
      </c>
      <c r="CT27" s="26" t="s">
        <v>201</v>
      </c>
      <c r="CU27" s="26" t="s">
        <v>201</v>
      </c>
      <c r="CV27" s="26" t="s">
        <v>201</v>
      </c>
      <c r="CW27" s="26" t="s">
        <v>201</v>
      </c>
      <c r="CX27" s="26">
        <v>1E-3</v>
      </c>
      <c r="CY27" s="26">
        <v>1.7000000000000001E-2</v>
      </c>
      <c r="CZ27" s="26">
        <v>2.1000000000000001E-2</v>
      </c>
      <c r="DA27" s="26" t="s">
        <v>201</v>
      </c>
      <c r="DB27" s="26">
        <v>1E-3</v>
      </c>
      <c r="DC27" s="28" t="s">
        <v>127</v>
      </c>
      <c r="DD27" s="26">
        <v>0.182</v>
      </c>
      <c r="DE27" s="26">
        <v>0.46100000000000002</v>
      </c>
      <c r="DF27" s="26">
        <v>0.28599999999999998</v>
      </c>
      <c r="DG27" s="26">
        <v>4.2999999999999997E-2</v>
      </c>
      <c r="DH27" s="26">
        <v>0.01</v>
      </c>
      <c r="DI27" s="26">
        <v>0.01</v>
      </c>
      <c r="DJ27" s="26">
        <v>8.0000000000000002E-3</v>
      </c>
      <c r="DK27" s="28" t="s">
        <v>306</v>
      </c>
      <c r="DL27" s="26">
        <v>0</v>
      </c>
      <c r="DM27" s="26">
        <v>0.6333333333333333</v>
      </c>
      <c r="DN27" s="26">
        <v>0.18024691358024691</v>
      </c>
      <c r="DO27" s="26">
        <v>0.18641975308641975</v>
      </c>
      <c r="DP27" s="28" t="s">
        <v>311</v>
      </c>
      <c r="DQ27" s="26">
        <v>6.1728395061728392E-3</v>
      </c>
      <c r="DR27" s="26">
        <v>0.99382716049382713</v>
      </c>
      <c r="DS27" s="28" t="s">
        <v>312</v>
      </c>
      <c r="DT27" s="26">
        <v>0.22345679012345679</v>
      </c>
      <c r="DU27" s="26">
        <v>6.4197530864197536E-2</v>
      </c>
      <c r="DV27" s="26">
        <v>3.7037037037037038E-3</v>
      </c>
      <c r="DW27" s="26">
        <v>0.42716049382716048</v>
      </c>
      <c r="DX27" s="26">
        <v>0.2814814814814815</v>
      </c>
      <c r="DY27" s="28" t="s">
        <v>318</v>
      </c>
      <c r="DZ27" s="26">
        <v>0.17530864197530865</v>
      </c>
      <c r="EA27" s="26">
        <v>0.11234567901234568</v>
      </c>
      <c r="EB27" s="26">
        <v>4.9382716049382713E-2</v>
      </c>
      <c r="EC27" s="26">
        <v>0.66296296296296298</v>
      </c>
      <c r="ED27" s="26">
        <v>0</v>
      </c>
      <c r="EE27" s="28" t="s">
        <v>324</v>
      </c>
      <c r="EF27" s="26">
        <v>0.15802469135802469</v>
      </c>
      <c r="EG27" s="26">
        <v>0.12962962962962962</v>
      </c>
      <c r="EH27" s="26">
        <v>6.1728395061728392E-3</v>
      </c>
      <c r="EI27" s="26">
        <v>0.70617283950617282</v>
      </c>
    </row>
    <row r="28" spans="1:139" x14ac:dyDescent="0.3">
      <c r="A28" s="22">
        <v>3140130</v>
      </c>
      <c r="B28" s="22">
        <v>130</v>
      </c>
      <c r="C28" s="22" t="s">
        <v>42</v>
      </c>
      <c r="D28" s="22" t="s">
        <v>156</v>
      </c>
      <c r="E28" s="22" t="s">
        <v>168</v>
      </c>
      <c r="F28" s="22" t="s">
        <v>151</v>
      </c>
      <c r="G28" s="23">
        <v>76640</v>
      </c>
      <c r="H28" s="23">
        <v>54959986</v>
      </c>
      <c r="I28" s="23">
        <v>153770</v>
      </c>
      <c r="J28" s="22" t="s">
        <v>12</v>
      </c>
      <c r="K28" s="24">
        <f t="shared" si="0"/>
        <v>2.006393528183716</v>
      </c>
      <c r="L28" s="25" t="s">
        <v>61</v>
      </c>
      <c r="M28" s="26">
        <v>0.61799999999999999</v>
      </c>
      <c r="N28" s="26">
        <v>0.161</v>
      </c>
      <c r="O28" s="26">
        <v>3.6000000000000004E-2</v>
      </c>
      <c r="P28" s="26">
        <v>0.1</v>
      </c>
      <c r="Q28" s="25" t="s">
        <v>65</v>
      </c>
      <c r="R28" s="26">
        <v>0.41399999999999998</v>
      </c>
      <c r="S28" s="26">
        <v>0.14899999999999999</v>
      </c>
      <c r="T28" s="26" t="s">
        <v>201</v>
      </c>
      <c r="U28" s="26" t="s">
        <v>201</v>
      </c>
      <c r="V28" s="26">
        <v>9.8000000000000004E-2</v>
      </c>
      <c r="W28" s="26">
        <v>0.34</v>
      </c>
      <c r="X28" s="26" t="s">
        <v>201</v>
      </c>
      <c r="Y28" s="26" t="s">
        <v>201</v>
      </c>
      <c r="Z28" s="25" t="s">
        <v>64</v>
      </c>
      <c r="AA28" s="26">
        <v>0.54299999999999993</v>
      </c>
      <c r="AB28" s="26">
        <v>1.1000000000000001E-2</v>
      </c>
      <c r="AC28" s="26">
        <v>0.13800000000000001</v>
      </c>
      <c r="AD28" s="26">
        <v>6.5000000000000002E-2</v>
      </c>
      <c r="AE28" s="26">
        <v>0.1</v>
      </c>
      <c r="AF28" s="25" t="s">
        <v>77</v>
      </c>
      <c r="AG28" s="26">
        <v>1.6E-2</v>
      </c>
      <c r="AH28" s="26">
        <v>0.30299999999999999</v>
      </c>
      <c r="AI28" s="26">
        <v>0.433</v>
      </c>
      <c r="AJ28" s="26">
        <v>0.221</v>
      </c>
      <c r="AK28" s="26">
        <v>1.9E-2</v>
      </c>
      <c r="AL28" s="26" t="s">
        <v>201</v>
      </c>
      <c r="AM28" s="26">
        <v>2E-3</v>
      </c>
      <c r="AN28" s="26">
        <v>3.0000000000000001E-3</v>
      </c>
      <c r="AO28" s="26">
        <v>4.0000000000000001E-3</v>
      </c>
      <c r="AP28" s="25" t="s">
        <v>78</v>
      </c>
      <c r="AQ28" s="26">
        <v>0.96899999999999997</v>
      </c>
      <c r="AR28" s="26">
        <v>4.0000000000000001E-3</v>
      </c>
      <c r="AS28" s="26">
        <v>0.01</v>
      </c>
      <c r="AT28" s="26">
        <v>7.0000000000000001E-3</v>
      </c>
      <c r="AU28" s="26">
        <v>2E-3</v>
      </c>
      <c r="AV28" s="26">
        <v>7.0000000000000001E-3</v>
      </c>
      <c r="AW28" s="26" t="s">
        <v>201</v>
      </c>
      <c r="AX28" s="28" t="s">
        <v>95</v>
      </c>
      <c r="AY28" s="26">
        <v>8.9999999999999993E-3</v>
      </c>
      <c r="AZ28" s="26">
        <v>0.19900000000000001</v>
      </c>
      <c r="BA28" s="26">
        <v>0.38500000000000001</v>
      </c>
      <c r="BB28" s="26">
        <v>0.28899999999999998</v>
      </c>
      <c r="BC28" s="26">
        <v>0.10100000000000001</v>
      </c>
      <c r="BD28" s="26">
        <v>1.4999999999999999E-2</v>
      </c>
      <c r="BE28" s="26">
        <v>2E-3</v>
      </c>
      <c r="BF28" s="26" t="s">
        <v>201</v>
      </c>
      <c r="BG28" s="28" t="s">
        <v>104</v>
      </c>
      <c r="BH28" s="26">
        <v>0.17</v>
      </c>
      <c r="BI28" s="26">
        <v>0.59499999999999997</v>
      </c>
      <c r="BJ28" s="26">
        <v>0.14699999999999999</v>
      </c>
      <c r="BK28" s="26">
        <v>7.9000000000000001E-2</v>
      </c>
      <c r="BL28" s="26">
        <v>7.0000000000000001E-3</v>
      </c>
      <c r="BM28" s="26">
        <v>2E-3</v>
      </c>
      <c r="BN28" s="28" t="s">
        <v>106</v>
      </c>
      <c r="BO28" s="26">
        <v>0.92900000000000005</v>
      </c>
      <c r="BP28" s="26" t="s">
        <v>201</v>
      </c>
      <c r="BQ28" s="26">
        <v>5.7000000000000002E-2</v>
      </c>
      <c r="BR28" s="26" t="s">
        <v>201</v>
      </c>
      <c r="BS28" s="26">
        <v>4.0000000000000001E-3</v>
      </c>
      <c r="BT28" s="26" t="s">
        <v>201</v>
      </c>
      <c r="BU28" s="26">
        <v>0.01</v>
      </c>
      <c r="BV28" s="25" t="s">
        <v>125</v>
      </c>
      <c r="BW28" s="26">
        <v>2E-3</v>
      </c>
      <c r="BX28" s="26">
        <v>0.32</v>
      </c>
      <c r="BY28" s="26">
        <v>0.65900000000000003</v>
      </c>
      <c r="BZ28" s="26">
        <v>1.9E-2</v>
      </c>
      <c r="CA28" s="25" t="s">
        <v>124</v>
      </c>
      <c r="CB28" s="26">
        <v>0.23100000000000001</v>
      </c>
      <c r="CC28" s="26">
        <v>0.66200000000000003</v>
      </c>
      <c r="CD28" s="26">
        <v>0.107</v>
      </c>
      <c r="CE28" s="26" t="s">
        <v>201</v>
      </c>
      <c r="CF28" s="25" t="s">
        <v>117</v>
      </c>
      <c r="CG28" s="26">
        <v>0.81</v>
      </c>
      <c r="CH28" s="26">
        <v>0.19</v>
      </c>
      <c r="CI28" s="25" t="s">
        <v>120</v>
      </c>
      <c r="CJ28" s="26">
        <v>0.94299999999999995</v>
      </c>
      <c r="CK28" s="26">
        <v>5.7000000000000002E-2</v>
      </c>
      <c r="CL28" s="25" t="s">
        <v>123</v>
      </c>
      <c r="CM28" s="26">
        <v>0.71</v>
      </c>
      <c r="CN28" s="26">
        <v>0.28999999999999998</v>
      </c>
      <c r="CO28" s="25" t="s">
        <v>126</v>
      </c>
      <c r="CP28" s="26">
        <v>0.69599999999999995</v>
      </c>
      <c r="CQ28" s="26">
        <v>4.0000000000000001E-3</v>
      </c>
      <c r="CR28" s="26">
        <v>1E-3</v>
      </c>
      <c r="CS28" s="26">
        <v>1E-3</v>
      </c>
      <c r="CT28" s="26" t="s">
        <v>201</v>
      </c>
      <c r="CU28" s="26" t="s">
        <v>201</v>
      </c>
      <c r="CV28" s="26" t="s">
        <v>201</v>
      </c>
      <c r="CW28" s="26" t="s">
        <v>201</v>
      </c>
      <c r="CX28" s="26">
        <v>2E-3</v>
      </c>
      <c r="CY28" s="26">
        <v>0.13700000000000001</v>
      </c>
      <c r="CZ28" s="26">
        <v>0.14599999999999999</v>
      </c>
      <c r="DA28" s="26">
        <v>0.01</v>
      </c>
      <c r="DB28" s="26">
        <v>1E-3</v>
      </c>
      <c r="DC28" s="28" t="s">
        <v>127</v>
      </c>
      <c r="DD28" s="26">
        <v>0.105</v>
      </c>
      <c r="DE28" s="26">
        <v>0.33100000000000002</v>
      </c>
      <c r="DF28" s="26">
        <v>0.34200000000000003</v>
      </c>
      <c r="DG28" s="26">
        <v>0.10199999999999999</v>
      </c>
      <c r="DH28" s="26">
        <v>6.6000000000000003E-2</v>
      </c>
      <c r="DI28" s="26">
        <v>3.6999999999999998E-2</v>
      </c>
      <c r="DJ28" s="26">
        <v>1.6E-2</v>
      </c>
      <c r="DK28" s="28" t="s">
        <v>306</v>
      </c>
      <c r="DL28" s="26">
        <v>7.4906367041198503E-3</v>
      </c>
      <c r="DM28" s="26">
        <v>0.68664169787765295</v>
      </c>
      <c r="DN28" s="26">
        <v>0.2459425717852684</v>
      </c>
      <c r="DO28" s="26">
        <v>5.9925093632958802E-2</v>
      </c>
      <c r="DP28" s="28" t="s">
        <v>311</v>
      </c>
      <c r="DQ28" s="26">
        <v>0.11860174781523096</v>
      </c>
      <c r="DR28" s="26">
        <v>0.88139825218476908</v>
      </c>
      <c r="DS28" s="28" t="s">
        <v>312</v>
      </c>
      <c r="DT28" s="26">
        <v>8.1148564294631714E-2</v>
      </c>
      <c r="DU28" s="26">
        <v>1.9975031210986267E-2</v>
      </c>
      <c r="DV28" s="26">
        <v>2.4968789013732834E-3</v>
      </c>
      <c r="DW28" s="26">
        <v>0.77652933832709115</v>
      </c>
      <c r="DX28" s="26">
        <v>0.1198501872659176</v>
      </c>
      <c r="DY28" s="28" t="s">
        <v>318</v>
      </c>
      <c r="DZ28" s="26">
        <v>0.15730337078651685</v>
      </c>
      <c r="EA28" s="26">
        <v>0.18227215980024969</v>
      </c>
      <c r="EB28" s="26">
        <v>3.2459425717852687E-2</v>
      </c>
      <c r="EC28" s="26">
        <v>0.62671660424469411</v>
      </c>
      <c r="ED28" s="26">
        <v>1.2484394506866417E-3</v>
      </c>
      <c r="EE28" s="28" t="s">
        <v>324</v>
      </c>
      <c r="EF28" s="26">
        <v>8.98876404494382E-2</v>
      </c>
      <c r="EG28" s="26">
        <v>4.6192259675405745E-2</v>
      </c>
      <c r="EH28" s="26">
        <v>2.3720349563046191E-2</v>
      </c>
      <c r="EI28" s="26">
        <v>0.84019975031210992</v>
      </c>
    </row>
    <row r="29" spans="1:139" x14ac:dyDescent="0.3">
      <c r="A29" s="22">
        <v>3140137</v>
      </c>
      <c r="B29" s="22">
        <v>137</v>
      </c>
      <c r="C29" s="22" t="s">
        <v>43</v>
      </c>
      <c r="D29" s="22" t="s">
        <v>152</v>
      </c>
      <c r="E29" s="22" t="s">
        <v>169</v>
      </c>
      <c r="F29" s="22" t="s">
        <v>150</v>
      </c>
      <c r="G29" s="23">
        <v>1710720</v>
      </c>
      <c r="H29" s="23">
        <v>89376346</v>
      </c>
      <c r="I29" s="23">
        <v>394146</v>
      </c>
      <c r="J29" s="22" t="s">
        <v>12</v>
      </c>
      <c r="K29" s="24">
        <f t="shared" si="0"/>
        <v>0.23039772727272728</v>
      </c>
      <c r="L29" s="25" t="s">
        <v>61</v>
      </c>
      <c r="M29" s="26">
        <v>0.77400000000000002</v>
      </c>
      <c r="N29" s="26">
        <v>8.5000000000000006E-2</v>
      </c>
      <c r="O29" s="26">
        <v>8.3000000000000004E-2</v>
      </c>
      <c r="P29" s="26">
        <v>3.4000000000000002E-2</v>
      </c>
      <c r="Q29" s="25" t="s">
        <v>65</v>
      </c>
      <c r="R29" s="26">
        <v>0.35699999999999998</v>
      </c>
      <c r="S29" s="26">
        <v>8.8999999999999996E-2</v>
      </c>
      <c r="T29" s="26" t="s">
        <v>201</v>
      </c>
      <c r="U29" s="26" t="s">
        <v>201</v>
      </c>
      <c r="V29" s="26">
        <v>0.154</v>
      </c>
      <c r="W29" s="26">
        <v>0.36399999999999999</v>
      </c>
      <c r="X29" s="26">
        <v>0.02</v>
      </c>
      <c r="Y29" s="26" t="s">
        <v>201</v>
      </c>
      <c r="Z29" s="25" t="s">
        <v>64</v>
      </c>
      <c r="AA29" s="26">
        <v>0.16600000000000001</v>
      </c>
      <c r="AB29" s="26">
        <v>0.253</v>
      </c>
      <c r="AC29" s="26">
        <v>0.106</v>
      </c>
      <c r="AD29" s="26">
        <v>0.379</v>
      </c>
      <c r="AE29" s="26">
        <v>3.1E-2</v>
      </c>
      <c r="AF29" s="25" t="s">
        <v>77</v>
      </c>
      <c r="AG29" s="26">
        <v>3.2000000000000001E-2</v>
      </c>
      <c r="AH29" s="26">
        <v>0.126</v>
      </c>
      <c r="AI29" s="26">
        <v>0.218</v>
      </c>
      <c r="AJ29" s="26">
        <v>0.21299999999999999</v>
      </c>
      <c r="AK29" s="26">
        <v>0.22</v>
      </c>
      <c r="AL29" s="26">
        <v>0.105</v>
      </c>
      <c r="AM29" s="26">
        <v>4.1000000000000002E-2</v>
      </c>
      <c r="AN29" s="26">
        <v>1.2999999999999999E-2</v>
      </c>
      <c r="AO29" s="26">
        <v>3.2000000000000001E-2</v>
      </c>
      <c r="AP29" s="25" t="s">
        <v>78</v>
      </c>
      <c r="AQ29" s="26">
        <v>0.46600000000000003</v>
      </c>
      <c r="AR29" s="26">
        <v>4.8000000000000001E-2</v>
      </c>
      <c r="AS29" s="26">
        <v>0.27300000000000002</v>
      </c>
      <c r="AT29" s="26">
        <v>1.7000000000000001E-2</v>
      </c>
      <c r="AU29" s="26">
        <v>0.11</v>
      </c>
      <c r="AV29" s="26">
        <v>7.9000000000000001E-2</v>
      </c>
      <c r="AW29" s="26">
        <v>6.0000000000000001E-3</v>
      </c>
      <c r="AX29" s="28" t="s">
        <v>95</v>
      </c>
      <c r="AY29" s="26">
        <v>4.2999999999999997E-2</v>
      </c>
      <c r="AZ29" s="26">
        <v>0.27400000000000002</v>
      </c>
      <c r="BA29" s="26">
        <v>0.375</v>
      </c>
      <c r="BB29" s="26">
        <v>0.188</v>
      </c>
      <c r="BC29" s="26">
        <v>7.0000000000000007E-2</v>
      </c>
      <c r="BD29" s="26">
        <v>3.6999999999999998E-2</v>
      </c>
      <c r="BE29" s="26">
        <v>1.0999999999999999E-2</v>
      </c>
      <c r="BF29" s="26">
        <v>2E-3</v>
      </c>
      <c r="BG29" s="28" t="s">
        <v>104</v>
      </c>
      <c r="BH29" s="26">
        <v>9.2999999999999999E-2</v>
      </c>
      <c r="BI29" s="26">
        <v>0.56999999999999995</v>
      </c>
      <c r="BJ29" s="26">
        <v>0.20899999999999999</v>
      </c>
      <c r="BK29" s="26">
        <v>9.4E-2</v>
      </c>
      <c r="BL29" s="26">
        <v>0.02</v>
      </c>
      <c r="BM29" s="26">
        <v>1.4999999999999999E-2</v>
      </c>
      <c r="BN29" s="28" t="s">
        <v>106</v>
      </c>
      <c r="BO29" s="26">
        <v>0.94799999999999995</v>
      </c>
      <c r="BP29" s="26" t="s">
        <v>201</v>
      </c>
      <c r="BQ29" s="26" t="s">
        <v>201</v>
      </c>
      <c r="BR29" s="26">
        <v>1.2999999999999999E-2</v>
      </c>
      <c r="BS29" s="26">
        <v>5.0000000000000001E-3</v>
      </c>
      <c r="BT29" s="26">
        <v>2.4E-2</v>
      </c>
      <c r="BU29" s="26">
        <v>0.01</v>
      </c>
      <c r="BV29" s="25" t="s">
        <v>125</v>
      </c>
      <c r="BW29" s="26">
        <v>6.2E-2</v>
      </c>
      <c r="BX29" s="26">
        <v>0.40200000000000002</v>
      </c>
      <c r="BY29" s="26">
        <v>0.45100000000000001</v>
      </c>
      <c r="BZ29" s="26">
        <v>8.4000000000000005E-2</v>
      </c>
      <c r="CA29" s="25" t="s">
        <v>124</v>
      </c>
      <c r="CB29" s="26">
        <v>0.18099999999999999</v>
      </c>
      <c r="CC29" s="26">
        <v>0.49099999999999999</v>
      </c>
      <c r="CD29" s="26">
        <v>0.29899999999999999</v>
      </c>
      <c r="CE29" s="26">
        <v>2.9000000000000001E-2</v>
      </c>
      <c r="CF29" s="25" t="s">
        <v>117</v>
      </c>
      <c r="CG29" s="26">
        <v>0.68300000000000005</v>
      </c>
      <c r="CH29" s="26">
        <v>0.317</v>
      </c>
      <c r="CI29" s="25" t="s">
        <v>120</v>
      </c>
      <c r="CJ29" s="26">
        <v>0.88400000000000001</v>
      </c>
      <c r="CK29" s="26">
        <v>0.11600000000000001</v>
      </c>
      <c r="CL29" s="25" t="s">
        <v>123</v>
      </c>
      <c r="CM29" s="26">
        <v>0.97</v>
      </c>
      <c r="CN29" s="26">
        <v>0.03</v>
      </c>
      <c r="CO29" s="25" t="s">
        <v>126</v>
      </c>
      <c r="CP29" s="26">
        <v>0.90900000000000003</v>
      </c>
      <c r="CQ29" s="26">
        <v>1E-3</v>
      </c>
      <c r="CR29" s="26">
        <v>1E-3</v>
      </c>
      <c r="CS29" s="26" t="s">
        <v>201</v>
      </c>
      <c r="CT29" s="26">
        <v>1E-3</v>
      </c>
      <c r="CU29" s="26" t="s">
        <v>201</v>
      </c>
      <c r="CV29" s="26" t="s">
        <v>201</v>
      </c>
      <c r="CW29" s="26" t="s">
        <v>201</v>
      </c>
      <c r="CX29" s="26">
        <v>1E-3</v>
      </c>
      <c r="CY29" s="26">
        <v>2E-3</v>
      </c>
      <c r="CZ29" s="26">
        <v>8.4000000000000005E-2</v>
      </c>
      <c r="DA29" s="26" t="s">
        <v>201</v>
      </c>
      <c r="DB29" s="26" t="s">
        <v>201</v>
      </c>
      <c r="DC29" s="28" t="s">
        <v>127</v>
      </c>
      <c r="DD29" s="26">
        <v>4.3999999999999997E-2</v>
      </c>
      <c r="DE29" s="26">
        <v>0.129</v>
      </c>
      <c r="DF29" s="26">
        <v>0.185</v>
      </c>
      <c r="DG29" s="26">
        <v>0.219</v>
      </c>
      <c r="DH29" s="26">
        <v>0.153</v>
      </c>
      <c r="DI29" s="26">
        <v>0.154</v>
      </c>
      <c r="DJ29" s="26">
        <v>0.115</v>
      </c>
      <c r="DK29" s="28" t="s">
        <v>306</v>
      </c>
      <c r="DL29" s="26">
        <v>2.4509803921568627E-3</v>
      </c>
      <c r="DM29" s="26">
        <v>0.43259803921568629</v>
      </c>
      <c r="DN29" s="26">
        <v>0.37254901960784315</v>
      </c>
      <c r="DO29" s="26">
        <v>0.19240196078431374</v>
      </c>
      <c r="DP29" s="28" t="s">
        <v>311</v>
      </c>
      <c r="DQ29" s="26">
        <v>0.19730392156862744</v>
      </c>
      <c r="DR29" s="26">
        <v>0.80269607843137258</v>
      </c>
      <c r="DS29" s="28" t="s">
        <v>312</v>
      </c>
      <c r="DT29" s="26">
        <v>0.14093137254901961</v>
      </c>
      <c r="DU29" s="26">
        <v>9.4362745098039214E-2</v>
      </c>
      <c r="DV29" s="26">
        <v>2.4509803921568627E-3</v>
      </c>
      <c r="DW29" s="26">
        <v>0.48039215686274511</v>
      </c>
      <c r="DX29" s="26">
        <v>0.28186274509803921</v>
      </c>
      <c r="DY29" s="28" t="s">
        <v>318</v>
      </c>
      <c r="DZ29" s="26">
        <v>0.12745098039215685</v>
      </c>
      <c r="EA29" s="26">
        <v>0.22916666666666666</v>
      </c>
      <c r="EB29" s="26">
        <v>3.4313725490196081E-2</v>
      </c>
      <c r="EC29" s="26">
        <v>0.60784313725490191</v>
      </c>
      <c r="ED29" s="26">
        <v>1.2254901960784314E-3</v>
      </c>
      <c r="EE29" s="28" t="s">
        <v>324</v>
      </c>
      <c r="EF29" s="26">
        <v>0.39215686274509803</v>
      </c>
      <c r="EG29" s="26">
        <v>5.6372549019607844E-2</v>
      </c>
      <c r="EH29" s="26">
        <v>1.9607843137254902E-2</v>
      </c>
      <c r="EI29" s="26">
        <v>0.53186274509803921</v>
      </c>
    </row>
    <row r="30" spans="1:139" x14ac:dyDescent="0.3">
      <c r="A30" s="22">
        <v>3140140</v>
      </c>
      <c r="B30" s="22">
        <v>140</v>
      </c>
      <c r="C30" s="22" t="s">
        <v>44</v>
      </c>
      <c r="D30" s="22" t="s">
        <v>149</v>
      </c>
      <c r="E30" s="22" t="s">
        <v>149</v>
      </c>
      <c r="F30" s="22" t="s">
        <v>150</v>
      </c>
      <c r="G30" s="23">
        <v>564147</v>
      </c>
      <c r="H30" s="23">
        <v>132848775</v>
      </c>
      <c r="I30" s="23">
        <v>421138</v>
      </c>
      <c r="J30" s="22" t="s">
        <v>12</v>
      </c>
      <c r="K30" s="24">
        <f t="shared" si="0"/>
        <v>0.74650401402471345</v>
      </c>
      <c r="L30" s="25" t="s">
        <v>61</v>
      </c>
      <c r="M30" s="26">
        <v>0.73099999999999998</v>
      </c>
      <c r="N30" s="26">
        <v>3.6000000000000004E-2</v>
      </c>
      <c r="O30" s="26">
        <v>4.2999999999999997E-2</v>
      </c>
      <c r="P30" s="26">
        <v>8.1000000000000003E-2</v>
      </c>
      <c r="Q30" s="25" t="s">
        <v>65</v>
      </c>
      <c r="R30" s="26">
        <v>0.27200000000000002</v>
      </c>
      <c r="S30" s="26">
        <v>0.112</v>
      </c>
      <c r="T30" s="26" t="s">
        <v>201</v>
      </c>
      <c r="U30" s="26">
        <v>0.02</v>
      </c>
      <c r="V30" s="26">
        <v>0.20300000000000001</v>
      </c>
      <c r="W30" s="26">
        <v>0.35299999999999998</v>
      </c>
      <c r="X30" s="26" t="s">
        <v>201</v>
      </c>
      <c r="Y30" s="26">
        <v>1.9E-2</v>
      </c>
      <c r="Z30" s="25" t="s">
        <v>64</v>
      </c>
      <c r="AA30" s="26">
        <v>0.37200000000000005</v>
      </c>
      <c r="AB30" s="26">
        <v>2.2000000000000002E-2</v>
      </c>
      <c r="AC30" s="26">
        <v>0.10400000000000001</v>
      </c>
      <c r="AD30" s="26">
        <v>3.2000000000000001E-2</v>
      </c>
      <c r="AE30" s="26">
        <v>3.1E-2</v>
      </c>
      <c r="AF30" s="25" t="s">
        <v>77</v>
      </c>
      <c r="AG30" s="26" t="s">
        <v>201</v>
      </c>
      <c r="AH30" s="26">
        <v>0.157</v>
      </c>
      <c r="AI30" s="26">
        <v>0.38200000000000001</v>
      </c>
      <c r="AJ30" s="26">
        <v>0.252</v>
      </c>
      <c r="AK30" s="26">
        <v>0.12</v>
      </c>
      <c r="AL30" s="26">
        <v>6.7000000000000004E-2</v>
      </c>
      <c r="AM30" s="26">
        <v>1.2E-2</v>
      </c>
      <c r="AN30" s="26">
        <v>5.0000000000000001E-3</v>
      </c>
      <c r="AO30" s="26">
        <v>5.0000000000000001E-3</v>
      </c>
      <c r="AP30" s="25" t="s">
        <v>78</v>
      </c>
      <c r="AQ30" s="26">
        <v>0.57899999999999996</v>
      </c>
      <c r="AR30" s="26">
        <v>1.6E-2</v>
      </c>
      <c r="AS30" s="26" t="s">
        <v>201</v>
      </c>
      <c r="AT30" s="26">
        <v>6.0000000000000001E-3</v>
      </c>
      <c r="AU30" s="26">
        <v>2.5999999999999999E-2</v>
      </c>
      <c r="AV30" s="26">
        <v>0.21099999999999999</v>
      </c>
      <c r="AW30" s="26">
        <v>0.161</v>
      </c>
      <c r="AX30" s="28" t="s">
        <v>95</v>
      </c>
      <c r="AY30" s="26">
        <v>0.107</v>
      </c>
      <c r="AZ30" s="26">
        <v>0.36299999999999999</v>
      </c>
      <c r="BA30" s="26">
        <v>0.21199999999999999</v>
      </c>
      <c r="BB30" s="26">
        <v>0.13100000000000001</v>
      </c>
      <c r="BC30" s="26">
        <v>0.13700000000000001</v>
      </c>
      <c r="BD30" s="26">
        <v>4.2000000000000003E-2</v>
      </c>
      <c r="BE30" s="26">
        <v>6.0000000000000001E-3</v>
      </c>
      <c r="BF30" s="26">
        <v>1E-3</v>
      </c>
      <c r="BG30" s="28" t="s">
        <v>104</v>
      </c>
      <c r="BH30" s="26">
        <v>0.185</v>
      </c>
      <c r="BI30" s="26">
        <v>0.38</v>
      </c>
      <c r="BJ30" s="26">
        <v>0.25</v>
      </c>
      <c r="BK30" s="26">
        <v>0.124</v>
      </c>
      <c r="BL30" s="26">
        <v>0.04</v>
      </c>
      <c r="BM30" s="26">
        <v>2.1000000000000001E-2</v>
      </c>
      <c r="BN30" s="28" t="s">
        <v>106</v>
      </c>
      <c r="BO30" s="26">
        <v>0.96499999999999997</v>
      </c>
      <c r="BP30" s="26" t="s">
        <v>201</v>
      </c>
      <c r="BQ30" s="26">
        <v>2.1999999999999999E-2</v>
      </c>
      <c r="BR30" s="26" t="s">
        <v>201</v>
      </c>
      <c r="BS30" s="26" t="s">
        <v>201</v>
      </c>
      <c r="BT30" s="26" t="s">
        <v>201</v>
      </c>
      <c r="BU30" s="26">
        <v>1.2999999999999999E-2</v>
      </c>
      <c r="BV30" s="25" t="s">
        <v>125</v>
      </c>
      <c r="BW30" s="26">
        <v>2.1999999999999999E-2</v>
      </c>
      <c r="BX30" s="26">
        <v>0.14899999999999999</v>
      </c>
      <c r="BY30" s="26">
        <v>0.70499999999999996</v>
      </c>
      <c r="BZ30" s="26">
        <v>0.123</v>
      </c>
      <c r="CA30" s="25" t="s">
        <v>124</v>
      </c>
      <c r="CB30" s="26">
        <v>8.5000000000000006E-2</v>
      </c>
      <c r="CC30" s="26">
        <v>0.42899999999999999</v>
      </c>
      <c r="CD30" s="26">
        <v>0.48499999999999999</v>
      </c>
      <c r="CE30" s="26">
        <v>1E-3</v>
      </c>
      <c r="CF30" s="25" t="s">
        <v>117</v>
      </c>
      <c r="CG30" s="26">
        <v>0.64100000000000001</v>
      </c>
      <c r="CH30" s="26">
        <v>0.35699999999999998</v>
      </c>
      <c r="CI30" s="25" t="s">
        <v>120</v>
      </c>
      <c r="CJ30" s="26">
        <v>0.85599999999999998</v>
      </c>
      <c r="CK30" s="26">
        <v>0.14399999999999999</v>
      </c>
      <c r="CL30" s="25" t="s">
        <v>123</v>
      </c>
      <c r="CM30" s="26">
        <v>1.7999999999999999E-2</v>
      </c>
      <c r="CN30" s="26">
        <v>0.98199999999999998</v>
      </c>
      <c r="CO30" s="25" t="s">
        <v>126</v>
      </c>
      <c r="CP30" s="26">
        <v>0.97499999999999998</v>
      </c>
      <c r="CQ30" s="26">
        <v>2E-3</v>
      </c>
      <c r="CR30" s="26">
        <v>3.0000000000000001E-3</v>
      </c>
      <c r="CS30" s="26" t="s">
        <v>201</v>
      </c>
      <c r="CT30" s="26">
        <v>1E-3</v>
      </c>
      <c r="CU30" s="26" t="s">
        <v>201</v>
      </c>
      <c r="CV30" s="26">
        <v>1E-3</v>
      </c>
      <c r="CW30" s="26" t="s">
        <v>201</v>
      </c>
      <c r="CX30" s="26" t="s">
        <v>201</v>
      </c>
      <c r="CY30" s="26">
        <v>0.01</v>
      </c>
      <c r="CZ30" s="26">
        <v>6.0000000000000001E-3</v>
      </c>
      <c r="DA30" s="26" t="s">
        <v>201</v>
      </c>
      <c r="DB30" s="26">
        <v>1E-3</v>
      </c>
      <c r="DC30" s="28" t="s">
        <v>127</v>
      </c>
      <c r="DD30" s="26">
        <v>5.3999999999999999E-2</v>
      </c>
      <c r="DE30" s="26">
        <v>0.38</v>
      </c>
      <c r="DF30" s="26">
        <v>0.14599999999999999</v>
      </c>
      <c r="DG30" s="26">
        <v>0.108</v>
      </c>
      <c r="DH30" s="26">
        <v>0.04</v>
      </c>
      <c r="DI30" s="26">
        <v>5.1999999999999998E-2</v>
      </c>
      <c r="DJ30" s="26">
        <v>0.221</v>
      </c>
      <c r="DK30" s="28" t="s">
        <v>306</v>
      </c>
      <c r="DL30" s="26">
        <v>6.2111801242236021E-3</v>
      </c>
      <c r="DM30" s="26">
        <v>0.53291925465838508</v>
      </c>
      <c r="DN30" s="26">
        <v>0.4</v>
      </c>
      <c r="DO30" s="26">
        <v>6.0869565217391307E-2</v>
      </c>
      <c r="DP30" s="28" t="s">
        <v>311</v>
      </c>
      <c r="DQ30" s="26">
        <v>1.8633540372670808E-2</v>
      </c>
      <c r="DR30" s="26">
        <v>0.98136645962732916</v>
      </c>
      <c r="DS30" s="28" t="s">
        <v>312</v>
      </c>
      <c r="DT30" s="26">
        <v>0.1391304347826087</v>
      </c>
      <c r="DU30" s="26">
        <v>7.3291925465838514E-2</v>
      </c>
      <c r="DV30" s="26">
        <v>6.2111801242236021E-3</v>
      </c>
      <c r="DW30" s="26">
        <v>0.24472049689440994</v>
      </c>
      <c r="DX30" s="26">
        <v>0.5366459627329192</v>
      </c>
      <c r="DY30" s="28" t="s">
        <v>318</v>
      </c>
      <c r="DZ30" s="26">
        <v>9.6894409937888198E-2</v>
      </c>
      <c r="EA30" s="26">
        <v>0.13540372670807455</v>
      </c>
      <c r="EB30" s="26">
        <v>5.0931677018633541E-2</v>
      </c>
      <c r="EC30" s="26">
        <v>0.7142857142857143</v>
      </c>
      <c r="ED30" s="26">
        <v>2.4844720496894411E-3</v>
      </c>
      <c r="EE30" s="28" t="s">
        <v>324</v>
      </c>
      <c r="EF30" s="26">
        <v>0.17515527950310558</v>
      </c>
      <c r="EG30" s="26">
        <v>9.9378881987577643E-3</v>
      </c>
      <c r="EH30" s="26">
        <v>9.9378881987577643E-3</v>
      </c>
      <c r="EI30" s="26">
        <v>0.80496894409937891</v>
      </c>
    </row>
    <row r="31" spans="1:139" x14ac:dyDescent="0.3">
      <c r="A31" s="22">
        <v>3140143</v>
      </c>
      <c r="B31" s="22">
        <v>143</v>
      </c>
      <c r="C31" s="22" t="s">
        <v>46</v>
      </c>
      <c r="D31" s="22" t="s">
        <v>149</v>
      </c>
      <c r="E31" s="22" t="s">
        <v>149</v>
      </c>
      <c r="F31" s="22" t="s">
        <v>151</v>
      </c>
      <c r="G31" s="23">
        <v>174689</v>
      </c>
      <c r="H31" s="23">
        <v>109368136</v>
      </c>
      <c r="I31" s="23">
        <v>392587</v>
      </c>
      <c r="J31" s="22" t="s">
        <v>12</v>
      </c>
      <c r="K31" s="24">
        <f t="shared" si="0"/>
        <v>2.247348144416649</v>
      </c>
      <c r="L31" s="25" t="s">
        <v>61</v>
      </c>
      <c r="M31" s="26">
        <v>0.64400000000000002</v>
      </c>
      <c r="N31" s="26">
        <v>3.7999999999999999E-2</v>
      </c>
      <c r="O31" s="26">
        <v>0.183</v>
      </c>
      <c r="P31" s="26">
        <v>1.3000000000000001E-2</v>
      </c>
      <c r="Q31" s="25" t="s">
        <v>65</v>
      </c>
      <c r="R31" s="26">
        <v>0.183</v>
      </c>
      <c r="S31" s="26">
        <v>0.44700000000000001</v>
      </c>
      <c r="T31" s="26" t="s">
        <v>201</v>
      </c>
      <c r="U31" s="26">
        <v>3.3000000000000002E-2</v>
      </c>
      <c r="V31" s="26">
        <v>8.5999999999999993E-2</v>
      </c>
      <c r="W31" s="26">
        <v>0.23499999999999999</v>
      </c>
      <c r="X31" s="26">
        <v>1.0999999999999999E-2</v>
      </c>
      <c r="Y31" s="26" t="s">
        <v>201</v>
      </c>
      <c r="Z31" s="25" t="s">
        <v>64</v>
      </c>
      <c r="AA31" s="26">
        <v>0.248</v>
      </c>
      <c r="AB31" s="26">
        <v>0.32799999999999996</v>
      </c>
      <c r="AC31" s="26">
        <v>3.7000000000000005E-2</v>
      </c>
      <c r="AD31" s="26">
        <v>0.16300000000000001</v>
      </c>
      <c r="AE31" s="26">
        <v>1.4999999999999999E-2</v>
      </c>
      <c r="AF31" s="25" t="s">
        <v>77</v>
      </c>
      <c r="AG31" s="26">
        <v>8.4000000000000005E-2</v>
      </c>
      <c r="AH31" s="26">
        <v>0.17599999999999999</v>
      </c>
      <c r="AI31" s="26">
        <v>0.129</v>
      </c>
      <c r="AJ31" s="26">
        <v>0.17799999999999999</v>
      </c>
      <c r="AK31" s="26">
        <v>0.18</v>
      </c>
      <c r="AL31" s="26">
        <v>9.9000000000000005E-2</v>
      </c>
      <c r="AM31" s="26">
        <v>7.6999999999999999E-2</v>
      </c>
      <c r="AN31" s="26">
        <v>4.2000000000000003E-2</v>
      </c>
      <c r="AO31" s="26">
        <v>3.5000000000000003E-2</v>
      </c>
      <c r="AP31" s="25" t="s">
        <v>78</v>
      </c>
      <c r="AQ31" s="26">
        <v>0.8</v>
      </c>
      <c r="AR31" s="26">
        <v>7.4999999999999997E-2</v>
      </c>
      <c r="AS31" s="26" t="s">
        <v>201</v>
      </c>
      <c r="AT31" s="26">
        <v>3.0000000000000001E-3</v>
      </c>
      <c r="AU31" s="26">
        <v>2.9000000000000001E-2</v>
      </c>
      <c r="AV31" s="26">
        <v>6.4000000000000001E-2</v>
      </c>
      <c r="AW31" s="26">
        <v>2.9000000000000001E-2</v>
      </c>
      <c r="AX31" s="28" t="s">
        <v>95</v>
      </c>
      <c r="AY31" s="26">
        <v>6.7000000000000004E-2</v>
      </c>
      <c r="AZ31" s="26">
        <v>0.307</v>
      </c>
      <c r="BA31" s="26">
        <v>0.307</v>
      </c>
      <c r="BB31" s="26">
        <v>0.18099999999999999</v>
      </c>
      <c r="BC31" s="26">
        <v>0.106</v>
      </c>
      <c r="BD31" s="26">
        <v>0.03</v>
      </c>
      <c r="BE31" s="26">
        <v>3.0000000000000001E-3</v>
      </c>
      <c r="BF31" s="26" t="s">
        <v>201</v>
      </c>
      <c r="BG31" s="28" t="s">
        <v>104</v>
      </c>
      <c r="BH31" s="26">
        <v>0.21099999999999999</v>
      </c>
      <c r="BI31" s="26">
        <v>0.49099999999999999</v>
      </c>
      <c r="BJ31" s="26">
        <v>0.223</v>
      </c>
      <c r="BK31" s="26">
        <v>4.8000000000000001E-2</v>
      </c>
      <c r="BL31" s="26">
        <v>2.1000000000000001E-2</v>
      </c>
      <c r="BM31" s="26">
        <v>6.0000000000000001E-3</v>
      </c>
      <c r="BN31" s="28" t="s">
        <v>106</v>
      </c>
      <c r="BO31" s="26">
        <v>0.84399999999999997</v>
      </c>
      <c r="BP31" s="26">
        <v>2.1000000000000001E-2</v>
      </c>
      <c r="BQ31" s="26">
        <v>9.5000000000000001E-2</v>
      </c>
      <c r="BR31" s="26" t="s">
        <v>201</v>
      </c>
      <c r="BS31" s="26">
        <v>3.7999999999999999E-2</v>
      </c>
      <c r="BT31" s="26" t="s">
        <v>201</v>
      </c>
      <c r="BU31" s="26">
        <v>2E-3</v>
      </c>
      <c r="BV31" s="25" t="s">
        <v>125</v>
      </c>
      <c r="BW31" s="26">
        <v>5.8000000000000003E-2</v>
      </c>
      <c r="BX31" s="26">
        <v>0.247</v>
      </c>
      <c r="BY31" s="26">
        <v>0.60499999999999998</v>
      </c>
      <c r="BZ31" s="26">
        <v>0.09</v>
      </c>
      <c r="CA31" s="25" t="s">
        <v>124</v>
      </c>
      <c r="CB31" s="26">
        <v>0.113</v>
      </c>
      <c r="CC31" s="26">
        <v>0.72299999999999998</v>
      </c>
      <c r="CD31" s="26">
        <v>0.16200000000000001</v>
      </c>
      <c r="CE31" s="26">
        <v>1E-3</v>
      </c>
      <c r="CF31" s="25" t="s">
        <v>117</v>
      </c>
      <c r="CG31" s="26">
        <v>0.69299999999999995</v>
      </c>
      <c r="CH31" s="26">
        <v>0.307</v>
      </c>
      <c r="CI31" s="25" t="s">
        <v>120</v>
      </c>
      <c r="CJ31" s="26">
        <v>0.86899999999999999</v>
      </c>
      <c r="CK31" s="26">
        <v>0.13100000000000001</v>
      </c>
      <c r="CL31" s="25" t="s">
        <v>123</v>
      </c>
      <c r="CM31" s="26">
        <v>0.437</v>
      </c>
      <c r="CN31" s="26">
        <v>0.56299999999999994</v>
      </c>
      <c r="CO31" s="25" t="s">
        <v>126</v>
      </c>
      <c r="CP31" s="26">
        <v>0.94599999999999995</v>
      </c>
      <c r="CQ31" s="26">
        <v>4.0000000000000001E-3</v>
      </c>
      <c r="CR31" s="26">
        <v>1E-3</v>
      </c>
      <c r="CS31" s="26">
        <v>1.2E-2</v>
      </c>
      <c r="CT31" s="26" t="s">
        <v>201</v>
      </c>
      <c r="CU31" s="26" t="s">
        <v>201</v>
      </c>
      <c r="CV31" s="26" t="s">
        <v>201</v>
      </c>
      <c r="CW31" s="26" t="s">
        <v>201</v>
      </c>
      <c r="CX31" s="26" t="s">
        <v>201</v>
      </c>
      <c r="CY31" s="26">
        <v>2.1000000000000001E-2</v>
      </c>
      <c r="CZ31" s="26">
        <v>1.4999999999999999E-2</v>
      </c>
      <c r="DA31" s="26">
        <v>1E-3</v>
      </c>
      <c r="DB31" s="26" t="s">
        <v>201</v>
      </c>
      <c r="DC31" s="28" t="s">
        <v>127</v>
      </c>
      <c r="DD31" s="26">
        <v>0.40100000000000002</v>
      </c>
      <c r="DE31" s="26">
        <v>0.26700000000000002</v>
      </c>
      <c r="DF31" s="26">
        <v>0.156</v>
      </c>
      <c r="DG31" s="26">
        <v>5.5E-2</v>
      </c>
      <c r="DH31" s="26">
        <v>2.7E-2</v>
      </c>
      <c r="DI31" s="26">
        <v>1.7000000000000001E-2</v>
      </c>
      <c r="DJ31" s="26">
        <v>7.5999999999999998E-2</v>
      </c>
      <c r="DK31" s="28" t="s">
        <v>306</v>
      </c>
      <c r="DL31" s="26">
        <v>9.9009900990099011E-3</v>
      </c>
      <c r="DM31" s="26">
        <v>0.52351485148514854</v>
      </c>
      <c r="DN31" s="26">
        <v>0.19306930693069307</v>
      </c>
      <c r="DO31" s="26">
        <v>0.27351485148514854</v>
      </c>
      <c r="DP31" s="28" t="s">
        <v>311</v>
      </c>
      <c r="DQ31" s="26">
        <v>9.405940594059406E-2</v>
      </c>
      <c r="DR31" s="26">
        <v>0.90594059405940597</v>
      </c>
      <c r="DS31" s="28" t="s">
        <v>312</v>
      </c>
      <c r="DT31" s="26">
        <v>0.23267326732673269</v>
      </c>
      <c r="DU31" s="26">
        <v>8.6633663366336627E-2</v>
      </c>
      <c r="DV31" s="26">
        <v>6.1881188118811884E-3</v>
      </c>
      <c r="DW31" s="26">
        <v>0.34900990099009899</v>
      </c>
      <c r="DX31" s="26">
        <v>0.32549504950495051</v>
      </c>
      <c r="DY31" s="28" t="s">
        <v>318</v>
      </c>
      <c r="DZ31" s="26">
        <v>0.15965346534653466</v>
      </c>
      <c r="EA31" s="26">
        <v>0.1844059405940594</v>
      </c>
      <c r="EB31" s="26">
        <v>0.10148514851485149</v>
      </c>
      <c r="EC31" s="26">
        <v>0.54826732673267331</v>
      </c>
      <c r="ED31" s="26">
        <v>6.1881188118811884E-3</v>
      </c>
      <c r="EE31" s="28" t="s">
        <v>324</v>
      </c>
      <c r="EF31" s="26">
        <v>0.13985148514851486</v>
      </c>
      <c r="EG31" s="26">
        <v>0.12747524752475248</v>
      </c>
      <c r="EH31" s="26">
        <v>3.3415841584158418E-2</v>
      </c>
      <c r="EI31" s="26">
        <v>0.69925742574257421</v>
      </c>
    </row>
    <row r="32" spans="1:139" x14ac:dyDescent="0.3">
      <c r="A32" s="22">
        <v>3140144</v>
      </c>
      <c r="B32" s="22">
        <v>144</v>
      </c>
      <c r="C32" s="22" t="s">
        <v>47</v>
      </c>
      <c r="D32" s="22" t="s">
        <v>154</v>
      </c>
      <c r="E32" s="22" t="s">
        <v>155</v>
      </c>
      <c r="F32" s="22" t="s">
        <v>24</v>
      </c>
      <c r="G32" s="23">
        <v>385313</v>
      </c>
      <c r="H32" s="23">
        <v>96840354</v>
      </c>
      <c r="I32" s="23">
        <v>292748</v>
      </c>
      <c r="J32" s="22" t="s">
        <v>24</v>
      </c>
      <c r="K32" s="24">
        <f t="shared" si="0"/>
        <v>0.75976673509588311</v>
      </c>
      <c r="L32" s="25" t="s">
        <v>61</v>
      </c>
      <c r="M32" s="26">
        <v>0.64900000000000002</v>
      </c>
      <c r="N32" s="26">
        <v>6.7000000000000004E-2</v>
      </c>
      <c r="O32" s="26">
        <v>0.11699999999999999</v>
      </c>
      <c r="P32" s="26">
        <v>1.4999999999999999E-2</v>
      </c>
      <c r="Q32" s="25" t="s">
        <v>65</v>
      </c>
      <c r="R32" s="26">
        <v>0.69899999999999995</v>
      </c>
      <c r="S32" s="26">
        <v>5.8999999999999997E-2</v>
      </c>
      <c r="T32" s="26">
        <v>1.2E-2</v>
      </c>
      <c r="U32" s="26" t="s">
        <v>201</v>
      </c>
      <c r="V32" s="26">
        <v>7.2999999999999995E-2</v>
      </c>
      <c r="W32" s="26">
        <v>0.156</v>
      </c>
      <c r="X32" s="26" t="s">
        <v>201</v>
      </c>
      <c r="Y32" s="26" t="s">
        <v>201</v>
      </c>
      <c r="Z32" s="25" t="s">
        <v>64</v>
      </c>
      <c r="AA32" s="26">
        <v>0.66299999999999992</v>
      </c>
      <c r="AB32" s="26">
        <v>7.0000000000000007E-2</v>
      </c>
      <c r="AC32" s="26">
        <v>6.0999999999999999E-2</v>
      </c>
      <c r="AD32" s="26">
        <v>7.8E-2</v>
      </c>
      <c r="AE32" s="26">
        <v>3.0000000000000001E-3</v>
      </c>
      <c r="AF32" s="25" t="s">
        <v>77</v>
      </c>
      <c r="AG32" s="26">
        <v>4.9000000000000002E-2</v>
      </c>
      <c r="AH32" s="26">
        <v>0.1</v>
      </c>
      <c r="AI32" s="26">
        <v>0.14599999999999999</v>
      </c>
      <c r="AJ32" s="26">
        <v>0.183</v>
      </c>
      <c r="AK32" s="26">
        <v>0.253</v>
      </c>
      <c r="AL32" s="26">
        <v>0.13500000000000001</v>
      </c>
      <c r="AM32" s="26">
        <v>7.4999999999999997E-2</v>
      </c>
      <c r="AN32" s="26">
        <v>1.4999999999999999E-2</v>
      </c>
      <c r="AO32" s="26">
        <v>4.2999999999999997E-2</v>
      </c>
      <c r="AP32" s="25" t="s">
        <v>78</v>
      </c>
      <c r="AQ32" s="26">
        <v>0.87</v>
      </c>
      <c r="AR32" s="26">
        <v>2.3E-2</v>
      </c>
      <c r="AS32" s="26">
        <v>5.2999999999999999E-2</v>
      </c>
      <c r="AT32" s="26">
        <v>4.0000000000000001E-3</v>
      </c>
      <c r="AU32" s="26">
        <v>3.0000000000000001E-3</v>
      </c>
      <c r="AV32" s="26">
        <v>4.5999999999999999E-2</v>
      </c>
      <c r="AW32" s="26" t="s">
        <v>201</v>
      </c>
      <c r="AX32" s="28" t="s">
        <v>95</v>
      </c>
      <c r="AY32" s="26">
        <v>1.9E-2</v>
      </c>
      <c r="AZ32" s="26">
        <v>0.26700000000000002</v>
      </c>
      <c r="BA32" s="26">
        <v>0.45800000000000002</v>
      </c>
      <c r="BB32" s="26">
        <v>0.16700000000000001</v>
      </c>
      <c r="BC32" s="26">
        <v>7.0000000000000007E-2</v>
      </c>
      <c r="BD32" s="26">
        <v>1.7999999999999999E-2</v>
      </c>
      <c r="BE32" s="26" t="s">
        <v>201</v>
      </c>
      <c r="BF32" s="26">
        <v>1E-3</v>
      </c>
      <c r="BG32" s="28" t="s">
        <v>104</v>
      </c>
      <c r="BH32" s="26">
        <v>0.157</v>
      </c>
      <c r="BI32" s="26">
        <v>0.46899999999999997</v>
      </c>
      <c r="BJ32" s="26">
        <v>0.25800000000000001</v>
      </c>
      <c r="BK32" s="26">
        <v>0.10100000000000001</v>
      </c>
      <c r="BL32" s="26">
        <v>1.2E-2</v>
      </c>
      <c r="BM32" s="26">
        <v>4.0000000000000001E-3</v>
      </c>
      <c r="BN32" s="28" t="s">
        <v>106</v>
      </c>
      <c r="BO32" s="26">
        <v>0.52500000000000002</v>
      </c>
      <c r="BP32" s="26">
        <v>0.34399999999999997</v>
      </c>
      <c r="BQ32" s="26">
        <v>0.126</v>
      </c>
      <c r="BR32" s="26" t="s">
        <v>201</v>
      </c>
      <c r="BS32" s="26" t="s">
        <v>201</v>
      </c>
      <c r="BT32" s="26" t="s">
        <v>201</v>
      </c>
      <c r="BU32" s="26">
        <v>4.0000000000000001E-3</v>
      </c>
      <c r="BV32" s="25" t="s">
        <v>125</v>
      </c>
      <c r="BW32" s="26">
        <v>7.3999999999999996E-2</v>
      </c>
      <c r="BX32" s="26">
        <v>0.63800000000000001</v>
      </c>
      <c r="BY32" s="26">
        <v>0.252</v>
      </c>
      <c r="BZ32" s="26">
        <v>3.5000000000000003E-2</v>
      </c>
      <c r="CA32" s="25" t="s">
        <v>124</v>
      </c>
      <c r="CB32" s="26">
        <v>0.23100000000000001</v>
      </c>
      <c r="CC32" s="26">
        <v>0.71399999999999997</v>
      </c>
      <c r="CD32" s="26">
        <v>0.05</v>
      </c>
      <c r="CE32" s="26">
        <v>5.0000000000000001E-3</v>
      </c>
      <c r="CF32" s="25" t="s">
        <v>117</v>
      </c>
      <c r="CG32" s="26">
        <v>0.71099999999999997</v>
      </c>
      <c r="CH32" s="26">
        <v>0.28799999999999998</v>
      </c>
      <c r="CI32" s="25" t="s">
        <v>120</v>
      </c>
      <c r="CJ32" s="26">
        <v>0.95099999999999996</v>
      </c>
      <c r="CK32" s="26">
        <v>4.9000000000000002E-2</v>
      </c>
      <c r="CL32" s="25" t="s">
        <v>123</v>
      </c>
      <c r="CM32" s="26">
        <v>0.98299999999999998</v>
      </c>
      <c r="CN32" s="26">
        <v>1.7000000000000001E-2</v>
      </c>
      <c r="CO32" s="25" t="s">
        <v>126</v>
      </c>
      <c r="CP32" s="26">
        <v>0.95599999999999996</v>
      </c>
      <c r="CQ32" s="26">
        <v>0.01</v>
      </c>
      <c r="CR32" s="26">
        <v>4.0000000000000001E-3</v>
      </c>
      <c r="CS32" s="26">
        <v>6.0000000000000001E-3</v>
      </c>
      <c r="CT32" s="26" t="s">
        <v>201</v>
      </c>
      <c r="CU32" s="26" t="s">
        <v>201</v>
      </c>
      <c r="CV32" s="26" t="s">
        <v>201</v>
      </c>
      <c r="CW32" s="26" t="s">
        <v>201</v>
      </c>
      <c r="CX32" s="26">
        <v>1E-3</v>
      </c>
      <c r="CY32" s="26">
        <v>5.0000000000000001E-3</v>
      </c>
      <c r="CZ32" s="26">
        <v>1.7999999999999999E-2</v>
      </c>
      <c r="DA32" s="26" t="s">
        <v>201</v>
      </c>
      <c r="DB32" s="26" t="s">
        <v>201</v>
      </c>
      <c r="DC32" s="28" t="s">
        <v>127</v>
      </c>
      <c r="DD32" s="26">
        <v>0.14599999999999999</v>
      </c>
      <c r="DE32" s="26">
        <v>0.186</v>
      </c>
      <c r="DF32" s="26">
        <v>0.29799999999999999</v>
      </c>
      <c r="DG32" s="26">
        <v>0.18099999999999999</v>
      </c>
      <c r="DH32" s="26">
        <v>6.6000000000000003E-2</v>
      </c>
      <c r="DI32" s="26">
        <v>6.5000000000000002E-2</v>
      </c>
      <c r="DJ32" s="26">
        <v>5.8000000000000003E-2</v>
      </c>
      <c r="DK32" s="28" t="s">
        <v>306</v>
      </c>
      <c r="DL32" s="26">
        <v>5.5617352614015575E-3</v>
      </c>
      <c r="DM32" s="26">
        <v>0.20244716351501668</v>
      </c>
      <c r="DN32" s="26">
        <v>0.57397107897664068</v>
      </c>
      <c r="DO32" s="26">
        <v>0.21802002224694106</v>
      </c>
      <c r="DP32" s="28" t="s">
        <v>311</v>
      </c>
      <c r="DQ32" s="26">
        <v>8.3426028921023354E-2</v>
      </c>
      <c r="DR32" s="26">
        <v>0.91657397107897665</v>
      </c>
      <c r="DS32" s="28" t="s">
        <v>312</v>
      </c>
      <c r="DT32" s="26">
        <v>0.3092324805339266</v>
      </c>
      <c r="DU32" s="26">
        <v>6.5628476084538381E-2</v>
      </c>
      <c r="DV32" s="26">
        <v>0</v>
      </c>
      <c r="DW32" s="26">
        <v>0.36929922135706339</v>
      </c>
      <c r="DX32" s="26">
        <v>0.25583982202447164</v>
      </c>
      <c r="DY32" s="28" t="s">
        <v>318</v>
      </c>
      <c r="DZ32" s="26">
        <v>0.21468298109010012</v>
      </c>
      <c r="EA32" s="26">
        <v>0.19688542825361513</v>
      </c>
      <c r="EB32" s="26">
        <v>6.1179087875417128E-2</v>
      </c>
      <c r="EC32" s="26">
        <v>0.52391546162402669</v>
      </c>
      <c r="ED32" s="26">
        <v>3.3370411568409346E-3</v>
      </c>
      <c r="EE32" s="28" t="s">
        <v>324</v>
      </c>
      <c r="EF32" s="26">
        <v>0.12347052280311457</v>
      </c>
      <c r="EG32" s="26">
        <v>6.6740823136818686E-2</v>
      </c>
      <c r="EH32" s="26">
        <v>1.1123470522803115E-2</v>
      </c>
      <c r="EI32" s="26">
        <v>0.79866518353726368</v>
      </c>
    </row>
    <row r="33" spans="1:139" x14ac:dyDescent="0.3">
      <c r="A33" s="22">
        <v>3140162</v>
      </c>
      <c r="B33" s="22">
        <v>162</v>
      </c>
      <c r="C33" s="22" t="s">
        <v>48</v>
      </c>
      <c r="D33" s="22" t="s">
        <v>149</v>
      </c>
      <c r="E33" s="22" t="s">
        <v>149</v>
      </c>
      <c r="F33" s="22" t="s">
        <v>151</v>
      </c>
      <c r="G33" s="23">
        <v>163484</v>
      </c>
      <c r="H33" s="23">
        <v>111195199</v>
      </c>
      <c r="I33" s="23">
        <v>346284</v>
      </c>
      <c r="J33" s="22" t="s">
        <v>12</v>
      </c>
      <c r="K33" s="24">
        <f t="shared" si="0"/>
        <v>2.1181522350811091</v>
      </c>
      <c r="L33" s="25" t="s">
        <v>61</v>
      </c>
      <c r="M33" s="26">
        <v>0.82900000000000007</v>
      </c>
      <c r="N33" s="26">
        <v>0.04</v>
      </c>
      <c r="O33" s="26">
        <v>2.7000000000000003E-2</v>
      </c>
      <c r="P33" s="26">
        <v>3.3000000000000002E-2</v>
      </c>
      <c r="Q33" s="25" t="s">
        <v>65</v>
      </c>
      <c r="R33" s="26">
        <v>0.36299999999999999</v>
      </c>
      <c r="S33" s="26">
        <v>0.253</v>
      </c>
      <c r="T33" s="26" t="s">
        <v>201</v>
      </c>
      <c r="U33" s="26" t="s">
        <v>201</v>
      </c>
      <c r="V33" s="26">
        <v>3.4000000000000002E-2</v>
      </c>
      <c r="W33" s="26">
        <v>0.32899999999999996</v>
      </c>
      <c r="X33" s="26">
        <v>1.6E-2</v>
      </c>
      <c r="Y33" s="26" t="s">
        <v>201</v>
      </c>
      <c r="Z33" s="25" t="s">
        <v>64</v>
      </c>
      <c r="AA33" s="26">
        <v>0.49200000000000005</v>
      </c>
      <c r="AB33" s="26">
        <v>0.251</v>
      </c>
      <c r="AC33" s="26">
        <v>0.05</v>
      </c>
      <c r="AD33" s="26">
        <v>1.4999999999999999E-2</v>
      </c>
      <c r="AE33" s="26">
        <v>2.8999999999999998E-2</v>
      </c>
      <c r="AF33" s="25" t="s">
        <v>77</v>
      </c>
      <c r="AG33" s="26">
        <v>3.5000000000000003E-2</v>
      </c>
      <c r="AH33" s="26">
        <v>7.6999999999999999E-2</v>
      </c>
      <c r="AI33" s="26">
        <v>0.14000000000000001</v>
      </c>
      <c r="AJ33" s="26">
        <v>0.24199999999999999</v>
      </c>
      <c r="AK33" s="26">
        <v>0.221</v>
      </c>
      <c r="AL33" s="26">
        <v>8.7999999999999995E-2</v>
      </c>
      <c r="AM33" s="26">
        <v>9.8000000000000004E-2</v>
      </c>
      <c r="AN33" s="26">
        <v>4.2000000000000003E-2</v>
      </c>
      <c r="AO33" s="26">
        <v>5.8000000000000003E-2</v>
      </c>
      <c r="AP33" s="25" t="s">
        <v>78</v>
      </c>
      <c r="AQ33" s="26">
        <v>0.84</v>
      </c>
      <c r="AR33" s="26">
        <v>4.4999999999999998E-2</v>
      </c>
      <c r="AS33" s="26" t="s">
        <v>201</v>
      </c>
      <c r="AT33" s="26">
        <v>4.0000000000000001E-3</v>
      </c>
      <c r="AU33" s="26">
        <v>8.9999999999999993E-3</v>
      </c>
      <c r="AV33" s="26">
        <v>8.5999999999999993E-2</v>
      </c>
      <c r="AW33" s="26">
        <v>1.6E-2</v>
      </c>
      <c r="AX33" s="28" t="s">
        <v>95</v>
      </c>
      <c r="AY33" s="26">
        <v>6.5000000000000002E-2</v>
      </c>
      <c r="AZ33" s="26">
        <v>0.245</v>
      </c>
      <c r="BA33" s="26">
        <v>0.375</v>
      </c>
      <c r="BB33" s="26">
        <v>0.19700000000000001</v>
      </c>
      <c r="BC33" s="26">
        <v>8.6999999999999994E-2</v>
      </c>
      <c r="BD33" s="26">
        <v>2.8000000000000001E-2</v>
      </c>
      <c r="BE33" s="26">
        <v>2E-3</v>
      </c>
      <c r="BF33" s="26">
        <v>1E-3</v>
      </c>
      <c r="BG33" s="28" t="s">
        <v>104</v>
      </c>
      <c r="BH33" s="26">
        <v>0.151</v>
      </c>
      <c r="BI33" s="26">
        <v>0.50800000000000001</v>
      </c>
      <c r="BJ33" s="26">
        <v>0.22900000000000001</v>
      </c>
      <c r="BK33" s="26">
        <v>7.2999999999999995E-2</v>
      </c>
      <c r="BL33" s="26">
        <v>2.1999999999999999E-2</v>
      </c>
      <c r="BM33" s="26">
        <v>1.7000000000000001E-2</v>
      </c>
      <c r="BN33" s="28" t="s">
        <v>106</v>
      </c>
      <c r="BO33" s="26">
        <v>0.86399999999999999</v>
      </c>
      <c r="BP33" s="26">
        <v>3.1E-2</v>
      </c>
      <c r="BQ33" s="26">
        <v>7.9000000000000001E-2</v>
      </c>
      <c r="BR33" s="26" t="s">
        <v>201</v>
      </c>
      <c r="BS33" s="26">
        <v>2.7E-2</v>
      </c>
      <c r="BT33" s="26" t="s">
        <v>201</v>
      </c>
      <c r="BU33" s="26" t="s">
        <v>201</v>
      </c>
      <c r="BV33" s="25" t="s">
        <v>125</v>
      </c>
      <c r="BW33" s="26">
        <v>3.3000000000000002E-2</v>
      </c>
      <c r="BX33" s="26">
        <v>0.33100000000000002</v>
      </c>
      <c r="BY33" s="26">
        <v>0.60099999999999998</v>
      </c>
      <c r="BZ33" s="26">
        <v>3.5000000000000003E-2</v>
      </c>
      <c r="CA33" s="25" t="s">
        <v>124</v>
      </c>
      <c r="CB33" s="26">
        <v>8.1000000000000003E-2</v>
      </c>
      <c r="CC33" s="26">
        <v>0.75600000000000001</v>
      </c>
      <c r="CD33" s="26">
        <v>0.16300000000000001</v>
      </c>
      <c r="CE33" s="26" t="s">
        <v>201</v>
      </c>
      <c r="CF33" s="25" t="s">
        <v>117</v>
      </c>
      <c r="CG33" s="26">
        <v>0.748</v>
      </c>
      <c r="CH33" s="26">
        <v>0.252</v>
      </c>
      <c r="CI33" s="25" t="s">
        <v>120</v>
      </c>
      <c r="CJ33" s="26">
        <v>0.80700000000000005</v>
      </c>
      <c r="CK33" s="26">
        <v>0.193</v>
      </c>
      <c r="CL33" s="25" t="s">
        <v>123</v>
      </c>
      <c r="CM33" s="26">
        <v>0.254</v>
      </c>
      <c r="CN33" s="26">
        <v>0.746</v>
      </c>
      <c r="CO33" s="25" t="s">
        <v>126</v>
      </c>
      <c r="CP33" s="26">
        <v>0.94899999999999995</v>
      </c>
      <c r="CQ33" s="26">
        <v>1.6E-2</v>
      </c>
      <c r="CR33" s="26">
        <v>3.0000000000000001E-3</v>
      </c>
      <c r="CS33" s="26" t="s">
        <v>201</v>
      </c>
      <c r="CT33" s="26">
        <v>2E-3</v>
      </c>
      <c r="CU33" s="26" t="s">
        <v>201</v>
      </c>
      <c r="CV33" s="26" t="s">
        <v>201</v>
      </c>
      <c r="CW33" s="26" t="s">
        <v>201</v>
      </c>
      <c r="CX33" s="26" t="s">
        <v>201</v>
      </c>
      <c r="CY33" s="26">
        <v>1.9E-2</v>
      </c>
      <c r="CZ33" s="26">
        <v>1.0999999999999999E-2</v>
      </c>
      <c r="DA33" s="26" t="s">
        <v>201</v>
      </c>
      <c r="DB33" s="26" t="s">
        <v>201</v>
      </c>
      <c r="DC33" s="28" t="s">
        <v>127</v>
      </c>
      <c r="DD33" s="26">
        <v>0.29699999999999999</v>
      </c>
      <c r="DE33" s="26">
        <v>0.38700000000000001</v>
      </c>
      <c r="DF33" s="26">
        <v>0.18099999999999999</v>
      </c>
      <c r="DG33" s="26">
        <v>6.3E-2</v>
      </c>
      <c r="DH33" s="26">
        <v>0.02</v>
      </c>
      <c r="DI33" s="26">
        <v>1.6E-2</v>
      </c>
      <c r="DJ33" s="26">
        <v>3.5999999999999997E-2</v>
      </c>
      <c r="DK33" s="28" t="s">
        <v>306</v>
      </c>
      <c r="DL33" s="26">
        <v>8.6206896551724137E-3</v>
      </c>
      <c r="DM33" s="26">
        <v>0.53078817733990147</v>
      </c>
      <c r="DN33" s="26">
        <v>0.24630541871921183</v>
      </c>
      <c r="DO33" s="26">
        <v>0.21428571428571427</v>
      </c>
      <c r="DP33" s="28" t="s">
        <v>311</v>
      </c>
      <c r="DQ33" s="26">
        <v>5.7881773399014777E-2</v>
      </c>
      <c r="DR33" s="26">
        <v>0.94211822660098521</v>
      </c>
      <c r="DS33" s="28" t="s">
        <v>312</v>
      </c>
      <c r="DT33" s="26">
        <v>0.27832512315270935</v>
      </c>
      <c r="DU33" s="26">
        <v>7.6354679802955669E-2</v>
      </c>
      <c r="DV33" s="26">
        <v>2.4630541871921183E-3</v>
      </c>
      <c r="DW33" s="26">
        <v>0.36945812807881773</v>
      </c>
      <c r="DX33" s="26">
        <v>0.27339901477832512</v>
      </c>
      <c r="DY33" s="28" t="s">
        <v>318</v>
      </c>
      <c r="DZ33" s="26">
        <v>0.16748768472906403</v>
      </c>
      <c r="EA33" s="26">
        <v>0.15270935960591134</v>
      </c>
      <c r="EB33" s="26">
        <v>0.10960591133004927</v>
      </c>
      <c r="EC33" s="26">
        <v>0.56527093596059108</v>
      </c>
      <c r="ED33" s="26">
        <v>4.9261083743842365E-3</v>
      </c>
      <c r="EE33" s="28" t="s">
        <v>324</v>
      </c>
      <c r="EF33" s="26">
        <v>0.11576354679802955</v>
      </c>
      <c r="EG33" s="26">
        <v>0.11699507389162561</v>
      </c>
      <c r="EH33" s="26">
        <v>1.4778325123152709E-2</v>
      </c>
      <c r="EI33" s="26">
        <v>0.75246305418719217</v>
      </c>
    </row>
    <row r="34" spans="1:139" x14ac:dyDescent="0.3">
      <c r="A34" s="22">
        <v>3140163</v>
      </c>
      <c r="B34" s="22">
        <v>163</v>
      </c>
      <c r="C34" s="22" t="s">
        <v>49</v>
      </c>
      <c r="D34" s="22" t="s">
        <v>152</v>
      </c>
      <c r="E34" s="22" t="s">
        <v>165</v>
      </c>
      <c r="F34" s="22" t="s">
        <v>150</v>
      </c>
      <c r="G34" s="23">
        <v>46342</v>
      </c>
      <c r="H34" s="23">
        <v>107135117</v>
      </c>
      <c r="I34" s="23">
        <v>314947</v>
      </c>
      <c r="J34" s="22" t="s">
        <v>12</v>
      </c>
      <c r="K34" s="24">
        <f t="shared" ref="K34:K51" si="1">I34/G34</f>
        <v>6.7961460446247468</v>
      </c>
      <c r="L34" s="25" t="s">
        <v>61</v>
      </c>
      <c r="M34" s="26">
        <v>0.73499999999999999</v>
      </c>
      <c r="N34" s="26">
        <v>7.400000000000001E-2</v>
      </c>
      <c r="O34" s="26">
        <v>9.6999999999999989E-2</v>
      </c>
      <c r="P34" s="26">
        <v>1.3999999999999999E-2</v>
      </c>
      <c r="Q34" s="25" t="s">
        <v>65</v>
      </c>
      <c r="R34" s="26">
        <v>0.26200000000000001</v>
      </c>
      <c r="S34" s="26">
        <v>0.45399999999999996</v>
      </c>
      <c r="T34" s="26" t="s">
        <v>201</v>
      </c>
      <c r="U34" s="26" t="s">
        <v>201</v>
      </c>
      <c r="V34" s="26">
        <v>3.3000000000000002E-2</v>
      </c>
      <c r="W34" s="26">
        <v>0.24100000000000002</v>
      </c>
      <c r="X34" s="26">
        <v>0</v>
      </c>
      <c r="Y34" s="26" t="s">
        <v>201</v>
      </c>
      <c r="Z34" s="25" t="s">
        <v>64</v>
      </c>
      <c r="AA34" s="26">
        <v>0.38799999999999996</v>
      </c>
      <c r="AB34" s="26">
        <v>6.0999999999999999E-2</v>
      </c>
      <c r="AC34" s="26">
        <v>9.4E-2</v>
      </c>
      <c r="AD34" s="26">
        <v>0.121</v>
      </c>
      <c r="AE34" s="26">
        <v>2.1000000000000001E-2</v>
      </c>
      <c r="AF34" s="25" t="s">
        <v>77</v>
      </c>
      <c r="AG34" s="26">
        <v>0.13400000000000001</v>
      </c>
      <c r="AH34" s="26">
        <v>0.26</v>
      </c>
      <c r="AI34" s="26">
        <v>0.23799999999999999</v>
      </c>
      <c r="AJ34" s="26">
        <v>0.17599999999999999</v>
      </c>
      <c r="AK34" s="26">
        <v>0.121</v>
      </c>
      <c r="AL34" s="26">
        <v>3.6999999999999998E-2</v>
      </c>
      <c r="AM34" s="26">
        <v>2.3E-2</v>
      </c>
      <c r="AN34" s="26">
        <v>5.0000000000000001E-3</v>
      </c>
      <c r="AO34" s="26">
        <v>7.0000000000000001E-3</v>
      </c>
      <c r="AP34" s="25" t="s">
        <v>78</v>
      </c>
      <c r="AQ34" s="26">
        <v>0.68500000000000005</v>
      </c>
      <c r="AR34" s="26">
        <v>6.9000000000000006E-2</v>
      </c>
      <c r="AS34" s="26">
        <v>0.08</v>
      </c>
      <c r="AT34" s="26">
        <v>2.1999999999999999E-2</v>
      </c>
      <c r="AU34" s="26">
        <v>8.0000000000000002E-3</v>
      </c>
      <c r="AV34" s="26">
        <v>0.126</v>
      </c>
      <c r="AW34" s="26">
        <v>8.9999999999999993E-3</v>
      </c>
      <c r="AX34" s="28" t="s">
        <v>95</v>
      </c>
      <c r="AY34" s="26">
        <v>5.0999999999999997E-2</v>
      </c>
      <c r="AZ34" s="26">
        <v>0.24</v>
      </c>
      <c r="BA34" s="26">
        <v>0.311</v>
      </c>
      <c r="BB34" s="26">
        <v>0.25700000000000001</v>
      </c>
      <c r="BC34" s="26">
        <v>0.126</v>
      </c>
      <c r="BD34" s="26">
        <v>1.4E-2</v>
      </c>
      <c r="BE34" s="26">
        <v>1E-3</v>
      </c>
      <c r="BF34" s="26" t="s">
        <v>201</v>
      </c>
      <c r="BG34" s="28" t="s">
        <v>104</v>
      </c>
      <c r="BH34" s="26">
        <v>0.17299999999999999</v>
      </c>
      <c r="BI34" s="26">
        <v>0.45400000000000001</v>
      </c>
      <c r="BJ34" s="26">
        <v>0.22</v>
      </c>
      <c r="BK34" s="26">
        <v>0.124</v>
      </c>
      <c r="BL34" s="26">
        <v>1.2999999999999999E-2</v>
      </c>
      <c r="BM34" s="26">
        <v>1.6E-2</v>
      </c>
      <c r="BN34" s="28" t="s">
        <v>106</v>
      </c>
      <c r="BO34" s="26">
        <v>0.92200000000000004</v>
      </c>
      <c r="BP34" s="26" t="s">
        <v>201</v>
      </c>
      <c r="BQ34" s="26">
        <v>5.8999999999999997E-2</v>
      </c>
      <c r="BR34" s="26" t="s">
        <v>201</v>
      </c>
      <c r="BS34" s="26">
        <v>1.0999999999999999E-2</v>
      </c>
      <c r="BT34" s="26" t="s">
        <v>201</v>
      </c>
      <c r="BU34" s="26">
        <v>7.0000000000000001E-3</v>
      </c>
      <c r="BV34" s="25" t="s">
        <v>125</v>
      </c>
      <c r="BW34" s="26">
        <v>7.9000000000000001E-2</v>
      </c>
      <c r="BX34" s="26">
        <v>0.32700000000000001</v>
      </c>
      <c r="BY34" s="26">
        <v>0.53500000000000003</v>
      </c>
      <c r="BZ34" s="26">
        <v>5.8000000000000003E-2</v>
      </c>
      <c r="CA34" s="25" t="s">
        <v>124</v>
      </c>
      <c r="CB34" s="26">
        <v>0.14799999999999999</v>
      </c>
      <c r="CC34" s="26">
        <v>0.59899999999999998</v>
      </c>
      <c r="CD34" s="26">
        <v>0.253</v>
      </c>
      <c r="CE34" s="26" t="s">
        <v>201</v>
      </c>
      <c r="CF34" s="25" t="s">
        <v>117</v>
      </c>
      <c r="CG34" s="26">
        <v>0.70199999999999996</v>
      </c>
      <c r="CH34" s="26">
        <v>0.29799999999999999</v>
      </c>
      <c r="CI34" s="25" t="s">
        <v>120</v>
      </c>
      <c r="CJ34" s="26">
        <v>0.96099999999999997</v>
      </c>
      <c r="CK34" s="26">
        <v>3.9E-2</v>
      </c>
      <c r="CL34" s="25" t="s">
        <v>123</v>
      </c>
      <c r="CM34" s="26">
        <v>0.21099999999999999</v>
      </c>
      <c r="CN34" s="26">
        <v>0.78900000000000003</v>
      </c>
      <c r="CO34" s="25" t="s">
        <v>126</v>
      </c>
      <c r="CP34" s="26">
        <v>0.79700000000000004</v>
      </c>
      <c r="CQ34" s="26">
        <v>4.2000000000000003E-2</v>
      </c>
      <c r="CR34" s="26">
        <v>1.4999999999999999E-2</v>
      </c>
      <c r="CS34" s="26">
        <v>2E-3</v>
      </c>
      <c r="CT34" s="26">
        <v>4.0000000000000001E-3</v>
      </c>
      <c r="CU34" s="26">
        <v>4.0000000000000001E-3</v>
      </c>
      <c r="CV34" s="26" t="s">
        <v>201</v>
      </c>
      <c r="CW34" s="26">
        <v>1E-3</v>
      </c>
      <c r="CX34" s="26" t="s">
        <v>201</v>
      </c>
      <c r="CY34" s="26">
        <v>5.5E-2</v>
      </c>
      <c r="CZ34" s="26">
        <v>7.2999999999999995E-2</v>
      </c>
      <c r="DA34" s="26">
        <v>4.0000000000000001E-3</v>
      </c>
      <c r="DB34" s="26">
        <v>4.0000000000000001E-3</v>
      </c>
      <c r="DC34" s="28" t="s">
        <v>127</v>
      </c>
      <c r="DD34" s="26">
        <v>0.11600000000000001</v>
      </c>
      <c r="DE34" s="26">
        <v>0.39300000000000002</v>
      </c>
      <c r="DF34" s="26">
        <v>0.27100000000000002</v>
      </c>
      <c r="DG34" s="26">
        <v>0.09</v>
      </c>
      <c r="DH34" s="26">
        <v>5.2999999999999999E-2</v>
      </c>
      <c r="DI34" s="26">
        <v>0.03</v>
      </c>
      <c r="DJ34" s="26">
        <v>4.7E-2</v>
      </c>
      <c r="DK34" s="28" t="s">
        <v>306</v>
      </c>
      <c r="DL34" s="26">
        <v>4.9079754601226997E-3</v>
      </c>
      <c r="DM34" s="26">
        <v>0.60613496932515343</v>
      </c>
      <c r="DN34" s="26">
        <v>0.26380368098159507</v>
      </c>
      <c r="DO34" s="26">
        <v>0.12515337423312883</v>
      </c>
      <c r="DP34" s="28" t="s">
        <v>311</v>
      </c>
      <c r="DQ34" s="26">
        <v>2.6993865030674847E-2</v>
      </c>
      <c r="DR34" s="26">
        <v>0.9730061349693252</v>
      </c>
      <c r="DS34" s="28" t="s">
        <v>312</v>
      </c>
      <c r="DT34" s="26">
        <v>0.24171779141104294</v>
      </c>
      <c r="DU34" s="26">
        <v>7.3619631901840496E-2</v>
      </c>
      <c r="DV34" s="26">
        <v>1.2269938650306749E-3</v>
      </c>
      <c r="DW34" s="26">
        <v>0.45889570552147241</v>
      </c>
      <c r="DX34" s="26">
        <v>0.22453987730061351</v>
      </c>
      <c r="DY34" s="28" t="s">
        <v>318</v>
      </c>
      <c r="DZ34" s="26">
        <v>0.150920245398773</v>
      </c>
      <c r="EA34" s="26">
        <v>0.17791411042944785</v>
      </c>
      <c r="EB34" s="26">
        <v>6.0122699386503067E-2</v>
      </c>
      <c r="EC34" s="26">
        <v>0.60245398773006131</v>
      </c>
      <c r="ED34" s="26">
        <v>8.5889570552147246E-3</v>
      </c>
      <c r="EE34" s="28" t="s">
        <v>324</v>
      </c>
      <c r="EF34" s="26">
        <v>0.11042944785276074</v>
      </c>
      <c r="EG34" s="26">
        <v>0.20245398773006135</v>
      </c>
      <c r="EH34" s="26">
        <v>4.0490797546012272E-2</v>
      </c>
      <c r="EI34" s="26">
        <v>0.64662576687116569</v>
      </c>
    </row>
    <row r="35" spans="1:139" x14ac:dyDescent="0.3">
      <c r="A35" s="22">
        <v>3140176</v>
      </c>
      <c r="B35" s="22">
        <v>176</v>
      </c>
      <c r="C35" s="22" t="s">
        <v>50</v>
      </c>
      <c r="D35" s="22" t="s">
        <v>156</v>
      </c>
      <c r="E35" s="22" t="s">
        <v>168</v>
      </c>
      <c r="F35" s="22" t="s">
        <v>24</v>
      </c>
      <c r="G35" s="23">
        <v>34986</v>
      </c>
      <c r="H35" s="23">
        <v>181998648</v>
      </c>
      <c r="I35" s="23">
        <v>506377</v>
      </c>
      <c r="J35" s="22" t="s">
        <v>24</v>
      </c>
      <c r="K35" s="24">
        <f t="shared" si="1"/>
        <v>14.473703767221174</v>
      </c>
      <c r="L35" s="25" t="s">
        <v>61</v>
      </c>
      <c r="M35" s="26">
        <v>0.73</v>
      </c>
      <c r="N35" s="26">
        <v>7.2999999999999995E-2</v>
      </c>
      <c r="O35" s="26">
        <v>7.0999999999999994E-2</v>
      </c>
      <c r="P35" s="26">
        <v>2.4E-2</v>
      </c>
      <c r="Q35" s="25" t="s">
        <v>65</v>
      </c>
      <c r="R35" s="26">
        <v>0.66500000000000004</v>
      </c>
      <c r="S35" s="26">
        <v>0.23899999999999999</v>
      </c>
      <c r="T35" s="26" t="s">
        <v>201</v>
      </c>
      <c r="U35" s="26" t="s">
        <v>201</v>
      </c>
      <c r="V35" s="26" t="s">
        <v>201</v>
      </c>
      <c r="W35" s="26">
        <v>9.9000000000000005E-2</v>
      </c>
      <c r="X35" s="26">
        <v>0</v>
      </c>
      <c r="Y35" s="26" t="s">
        <v>201</v>
      </c>
      <c r="Z35" s="25" t="s">
        <v>64</v>
      </c>
      <c r="AA35" s="26">
        <v>0.66299999999999992</v>
      </c>
      <c r="AB35" s="26">
        <v>9.6999999999999989E-2</v>
      </c>
      <c r="AC35" s="26">
        <v>6.0000000000000001E-3</v>
      </c>
      <c r="AD35" s="26">
        <v>2.4E-2</v>
      </c>
      <c r="AE35" s="26">
        <v>1E-3</v>
      </c>
      <c r="AF35" s="25" t="s">
        <v>77</v>
      </c>
      <c r="AG35" s="26">
        <v>4.4999999999999998E-2</v>
      </c>
      <c r="AH35" s="26">
        <v>0.182</v>
      </c>
      <c r="AI35" s="26">
        <v>0.224</v>
      </c>
      <c r="AJ35" s="26">
        <v>0.33</v>
      </c>
      <c r="AK35" s="26">
        <v>0.16500000000000001</v>
      </c>
      <c r="AL35" s="26">
        <v>4.1000000000000002E-2</v>
      </c>
      <c r="AM35" s="26">
        <v>5.0000000000000001E-3</v>
      </c>
      <c r="AN35" s="26">
        <v>3.0000000000000001E-3</v>
      </c>
      <c r="AO35" s="26">
        <v>6.0000000000000001E-3</v>
      </c>
      <c r="AP35" s="25" t="s">
        <v>78</v>
      </c>
      <c r="AQ35" s="26">
        <v>0.84699999999999998</v>
      </c>
      <c r="AR35" s="26">
        <v>0.04</v>
      </c>
      <c r="AS35" s="26">
        <v>1.4E-2</v>
      </c>
      <c r="AT35" s="26">
        <v>1.0999999999999999E-2</v>
      </c>
      <c r="AU35" s="26">
        <v>4.0000000000000001E-3</v>
      </c>
      <c r="AV35" s="26">
        <v>8.4000000000000005E-2</v>
      </c>
      <c r="AW35" s="26" t="s">
        <v>201</v>
      </c>
      <c r="AX35" s="28" t="s">
        <v>95</v>
      </c>
      <c r="AY35" s="26">
        <v>5.0999999999999997E-2</v>
      </c>
      <c r="AZ35" s="26">
        <v>0.17100000000000001</v>
      </c>
      <c r="BA35" s="26">
        <v>0.39500000000000002</v>
      </c>
      <c r="BB35" s="26">
        <v>0.22500000000000001</v>
      </c>
      <c r="BC35" s="26">
        <v>0.121</v>
      </c>
      <c r="BD35" s="26">
        <v>3.3000000000000002E-2</v>
      </c>
      <c r="BE35" s="26">
        <v>4.0000000000000001E-3</v>
      </c>
      <c r="BF35" s="26" t="s">
        <v>201</v>
      </c>
      <c r="BG35" s="28" t="s">
        <v>104</v>
      </c>
      <c r="BH35" s="26">
        <v>0.12</v>
      </c>
      <c r="BI35" s="26">
        <v>0.35</v>
      </c>
      <c r="BJ35" s="26">
        <v>0.25600000000000001</v>
      </c>
      <c r="BK35" s="26">
        <v>0.17</v>
      </c>
      <c r="BL35" s="26">
        <v>6.4000000000000001E-2</v>
      </c>
      <c r="BM35" s="26">
        <v>0.04</v>
      </c>
      <c r="BN35" s="28" t="s">
        <v>106</v>
      </c>
      <c r="BO35" s="26">
        <v>0.45300000000000001</v>
      </c>
      <c r="BP35" s="26">
        <v>0.34899999999999998</v>
      </c>
      <c r="BQ35" s="26">
        <v>0.19400000000000001</v>
      </c>
      <c r="BR35" s="26" t="s">
        <v>201</v>
      </c>
      <c r="BS35" s="26" t="s">
        <v>201</v>
      </c>
      <c r="BT35" s="26" t="s">
        <v>201</v>
      </c>
      <c r="BU35" s="26">
        <v>4.0000000000000001E-3</v>
      </c>
      <c r="BV35" s="25" t="s">
        <v>125</v>
      </c>
      <c r="BW35" s="26">
        <v>1.7000000000000001E-2</v>
      </c>
      <c r="BX35" s="26">
        <v>0.40500000000000003</v>
      </c>
      <c r="BY35" s="26">
        <v>0.56499999999999995</v>
      </c>
      <c r="BZ35" s="26">
        <v>1.4E-2</v>
      </c>
      <c r="CA35" s="25" t="s">
        <v>124</v>
      </c>
      <c r="CB35" s="26">
        <v>4.4999999999999998E-2</v>
      </c>
      <c r="CC35" s="26">
        <v>0.83899999999999997</v>
      </c>
      <c r="CD35" s="26">
        <v>0.11600000000000001</v>
      </c>
      <c r="CE35" s="26" t="s">
        <v>201</v>
      </c>
      <c r="CF35" s="25" t="s">
        <v>117</v>
      </c>
      <c r="CG35" s="26">
        <v>0.81200000000000006</v>
      </c>
      <c r="CH35" s="26">
        <v>0.188</v>
      </c>
      <c r="CI35" s="25" t="s">
        <v>120</v>
      </c>
      <c r="CJ35" s="26">
        <v>0.754</v>
      </c>
      <c r="CK35" s="26">
        <v>0.246</v>
      </c>
      <c r="CL35" s="25" t="s">
        <v>123</v>
      </c>
      <c r="CM35" s="26" t="s">
        <v>201</v>
      </c>
      <c r="CN35" s="26">
        <v>1</v>
      </c>
      <c r="CO35" s="25" t="s">
        <v>126</v>
      </c>
      <c r="CP35" s="26">
        <v>0.88200000000000001</v>
      </c>
      <c r="CQ35" s="26">
        <v>4.7E-2</v>
      </c>
      <c r="CR35" s="26">
        <v>0.02</v>
      </c>
      <c r="CS35" s="26">
        <v>0.01</v>
      </c>
      <c r="CT35" s="26" t="s">
        <v>201</v>
      </c>
      <c r="CU35" s="26" t="s">
        <v>201</v>
      </c>
      <c r="CV35" s="26" t="s">
        <v>201</v>
      </c>
      <c r="CW35" s="26" t="s">
        <v>201</v>
      </c>
      <c r="CX35" s="26">
        <v>3.0000000000000001E-3</v>
      </c>
      <c r="CY35" s="26">
        <v>0.03</v>
      </c>
      <c r="CZ35" s="26">
        <v>8.9999999999999993E-3</v>
      </c>
      <c r="DA35" s="26" t="s">
        <v>201</v>
      </c>
      <c r="DB35" s="26" t="s">
        <v>201</v>
      </c>
      <c r="DC35" s="28" t="s">
        <v>127</v>
      </c>
      <c r="DD35" s="26">
        <v>0.24099999999999999</v>
      </c>
      <c r="DE35" s="26">
        <v>0.371</v>
      </c>
      <c r="DF35" s="26">
        <v>0.189</v>
      </c>
      <c r="DG35" s="26">
        <v>6.9000000000000006E-2</v>
      </c>
      <c r="DH35" s="26">
        <v>4.3999999999999997E-2</v>
      </c>
      <c r="DI35" s="26">
        <v>2.5000000000000001E-2</v>
      </c>
      <c r="DJ35" s="26">
        <v>6.2E-2</v>
      </c>
      <c r="DK35" s="28" t="s">
        <v>306</v>
      </c>
      <c r="DL35" s="26">
        <v>1.2406947890818859E-3</v>
      </c>
      <c r="DM35" s="26">
        <v>0.36848635235732008</v>
      </c>
      <c r="DN35" s="26">
        <v>0.25434243176178661</v>
      </c>
      <c r="DO35" s="26">
        <v>0.37593052109181141</v>
      </c>
      <c r="DP35" s="28" t="s">
        <v>311</v>
      </c>
      <c r="DQ35" s="26">
        <v>4.9627791563275434E-3</v>
      </c>
      <c r="DR35" s="26">
        <v>0.99503722084367241</v>
      </c>
      <c r="DS35" s="28" t="s">
        <v>312</v>
      </c>
      <c r="DT35" s="26">
        <v>0.14267990074441686</v>
      </c>
      <c r="DU35" s="26">
        <v>5.4590570719602979E-2</v>
      </c>
      <c r="DV35" s="26">
        <v>1.3647642679900745E-2</v>
      </c>
      <c r="DW35" s="26">
        <v>0.6203473945409429</v>
      </c>
      <c r="DX35" s="26">
        <v>0.16873449131513649</v>
      </c>
      <c r="DY35" s="28" t="s">
        <v>318</v>
      </c>
      <c r="DZ35" s="26">
        <v>0.23697270471464019</v>
      </c>
      <c r="EA35" s="26">
        <v>0.19478908188585609</v>
      </c>
      <c r="EB35" s="26">
        <v>0.14392059553349876</v>
      </c>
      <c r="EC35" s="26">
        <v>0.41935483870967744</v>
      </c>
      <c r="ED35" s="26">
        <v>4.9627791563275434E-3</v>
      </c>
      <c r="EE35" s="28" t="s">
        <v>324</v>
      </c>
      <c r="EF35" s="26">
        <v>9.3052109181141443E-2</v>
      </c>
      <c r="EG35" s="26">
        <v>0.25930521091811415</v>
      </c>
      <c r="EH35" s="26">
        <v>9.9255583126550868E-3</v>
      </c>
      <c r="EI35" s="26">
        <v>0.63771712158808935</v>
      </c>
    </row>
    <row r="36" spans="1:139" x14ac:dyDescent="0.3">
      <c r="A36" s="22">
        <v>3140188</v>
      </c>
      <c r="B36" s="22">
        <v>188</v>
      </c>
      <c r="C36" s="22" t="s">
        <v>51</v>
      </c>
      <c r="D36" s="22" t="s">
        <v>159</v>
      </c>
      <c r="E36" s="22" t="s">
        <v>170</v>
      </c>
      <c r="F36" s="22" t="s">
        <v>24</v>
      </c>
      <c r="G36" s="23">
        <v>143049</v>
      </c>
      <c r="H36" s="23">
        <v>100165244</v>
      </c>
      <c r="I36" s="23">
        <v>285922</v>
      </c>
      <c r="J36" s="22" t="s">
        <v>24</v>
      </c>
      <c r="K36" s="24">
        <f t="shared" si="1"/>
        <v>1.9987696523568848</v>
      </c>
      <c r="L36" s="25" t="s">
        <v>61</v>
      </c>
      <c r="M36" s="26">
        <v>0.41700000000000004</v>
      </c>
      <c r="N36" s="26">
        <v>0.14099999999999999</v>
      </c>
      <c r="O36" s="26">
        <v>0.17600000000000002</v>
      </c>
      <c r="P36" s="26">
        <v>3.2000000000000001E-2</v>
      </c>
      <c r="Q36" s="25" t="s">
        <v>65</v>
      </c>
      <c r="R36" s="26">
        <v>0.79099999999999993</v>
      </c>
      <c r="S36" s="26">
        <v>2.2000000000000002E-2</v>
      </c>
      <c r="T36" s="26" t="s">
        <v>201</v>
      </c>
      <c r="U36" s="26" t="s">
        <v>201</v>
      </c>
      <c r="V36" s="26">
        <v>2.3E-2</v>
      </c>
      <c r="W36" s="26">
        <v>0.16200000000000001</v>
      </c>
      <c r="X36" s="26">
        <v>0</v>
      </c>
      <c r="Y36" s="26" t="s">
        <v>201</v>
      </c>
      <c r="Z36" s="25" t="s">
        <v>64</v>
      </c>
      <c r="AA36" s="26">
        <v>0.39399999999999996</v>
      </c>
      <c r="AB36" s="26">
        <v>5.0999999999999997E-2</v>
      </c>
      <c r="AC36" s="26">
        <v>0.09</v>
      </c>
      <c r="AD36" s="26">
        <v>0.152</v>
      </c>
      <c r="AE36" s="26">
        <v>1.6E-2</v>
      </c>
      <c r="AF36" s="25" t="s">
        <v>77</v>
      </c>
      <c r="AG36" s="26">
        <v>2.5999999999999999E-2</v>
      </c>
      <c r="AH36" s="26">
        <v>0.121</v>
      </c>
      <c r="AI36" s="26">
        <v>0.317</v>
      </c>
      <c r="AJ36" s="26">
        <v>0.24299999999999999</v>
      </c>
      <c r="AK36" s="26">
        <v>0.123</v>
      </c>
      <c r="AL36" s="26">
        <v>5.7000000000000002E-2</v>
      </c>
      <c r="AM36" s="26">
        <v>5.7000000000000002E-2</v>
      </c>
      <c r="AN36" s="26">
        <v>2.5999999999999999E-2</v>
      </c>
      <c r="AO36" s="26">
        <v>0.03</v>
      </c>
      <c r="AP36" s="25" t="s">
        <v>78</v>
      </c>
      <c r="AQ36" s="26">
        <v>0.67700000000000005</v>
      </c>
      <c r="AR36" s="26">
        <v>0.124</v>
      </c>
      <c r="AS36" s="26">
        <v>1.4E-2</v>
      </c>
      <c r="AT36" s="26">
        <v>5.2999999999999999E-2</v>
      </c>
      <c r="AU36" s="26">
        <v>8.3000000000000004E-2</v>
      </c>
      <c r="AV36" s="26">
        <v>2.5000000000000001E-2</v>
      </c>
      <c r="AW36" s="26">
        <v>2.3E-2</v>
      </c>
      <c r="AX36" s="28" t="s">
        <v>95</v>
      </c>
      <c r="AY36" s="26">
        <v>3.4000000000000002E-2</v>
      </c>
      <c r="AZ36" s="26">
        <v>0.17499999999999999</v>
      </c>
      <c r="BA36" s="26">
        <v>0.34100000000000003</v>
      </c>
      <c r="BB36" s="26">
        <v>0.26500000000000001</v>
      </c>
      <c r="BC36" s="26">
        <v>0.13400000000000001</v>
      </c>
      <c r="BD36" s="26">
        <v>4.8000000000000001E-2</v>
      </c>
      <c r="BE36" s="26">
        <v>3.0000000000000001E-3</v>
      </c>
      <c r="BF36" s="26" t="s">
        <v>201</v>
      </c>
      <c r="BG36" s="28" t="s">
        <v>104</v>
      </c>
      <c r="BH36" s="26">
        <v>0.107</v>
      </c>
      <c r="BI36" s="26">
        <v>0.39700000000000002</v>
      </c>
      <c r="BJ36" s="26">
        <v>0.28599999999999998</v>
      </c>
      <c r="BK36" s="26">
        <v>0.159</v>
      </c>
      <c r="BL36" s="26">
        <v>3.6999999999999998E-2</v>
      </c>
      <c r="BM36" s="26">
        <v>1.2999999999999999E-2</v>
      </c>
      <c r="BN36" s="28" t="s">
        <v>106</v>
      </c>
      <c r="BO36" s="26">
        <v>0.55400000000000005</v>
      </c>
      <c r="BP36" s="26">
        <v>0.21</v>
      </c>
      <c r="BQ36" s="26">
        <v>0.17699999999999999</v>
      </c>
      <c r="BR36" s="26" t="s">
        <v>201</v>
      </c>
      <c r="BS36" s="26">
        <v>0.04</v>
      </c>
      <c r="BT36" s="26">
        <v>1.4E-2</v>
      </c>
      <c r="BU36" s="26">
        <v>4.0000000000000001E-3</v>
      </c>
      <c r="BV36" s="25" t="s">
        <v>125</v>
      </c>
      <c r="BW36" s="26">
        <v>0.26</v>
      </c>
      <c r="BX36" s="26">
        <v>0.432</v>
      </c>
      <c r="BY36" s="26">
        <v>0.255</v>
      </c>
      <c r="BZ36" s="26">
        <v>5.2999999999999999E-2</v>
      </c>
      <c r="CA36" s="25" t="s">
        <v>124</v>
      </c>
      <c r="CB36" s="26">
        <v>0.34200000000000003</v>
      </c>
      <c r="CC36" s="26">
        <v>0.48899999999999999</v>
      </c>
      <c r="CD36" s="26">
        <v>0.161</v>
      </c>
      <c r="CE36" s="26">
        <v>7.0000000000000001E-3</v>
      </c>
      <c r="CF36" s="25" t="s">
        <v>117</v>
      </c>
      <c r="CG36" s="26">
        <v>0.65900000000000003</v>
      </c>
      <c r="CH36" s="26">
        <v>0.33800000000000002</v>
      </c>
      <c r="CI36" s="25" t="s">
        <v>120</v>
      </c>
      <c r="CJ36" s="26">
        <v>0.93899999999999995</v>
      </c>
      <c r="CK36" s="26">
        <v>6.0999999999999999E-2</v>
      </c>
      <c r="CL36" s="25" t="s">
        <v>123</v>
      </c>
      <c r="CM36" s="26">
        <v>0.91500000000000004</v>
      </c>
      <c r="CN36" s="26">
        <v>8.5000000000000006E-2</v>
      </c>
      <c r="CO36" s="25" t="s">
        <v>126</v>
      </c>
      <c r="CP36" s="26">
        <v>0.89800000000000002</v>
      </c>
      <c r="CQ36" s="26">
        <v>2.4E-2</v>
      </c>
      <c r="CR36" s="26">
        <v>1.2E-2</v>
      </c>
      <c r="CS36" s="26">
        <v>5.0000000000000001E-3</v>
      </c>
      <c r="CT36" s="26">
        <v>2E-3</v>
      </c>
      <c r="CU36" s="26" t="s">
        <v>201</v>
      </c>
      <c r="CV36" s="26">
        <v>1E-3</v>
      </c>
      <c r="CW36" s="26" t="s">
        <v>201</v>
      </c>
      <c r="CX36" s="26">
        <v>4.0000000000000001E-3</v>
      </c>
      <c r="CY36" s="26">
        <v>3.3000000000000002E-2</v>
      </c>
      <c r="CZ36" s="26">
        <v>2.1999999999999999E-2</v>
      </c>
      <c r="DA36" s="26" t="s">
        <v>201</v>
      </c>
      <c r="DB36" s="26" t="s">
        <v>201</v>
      </c>
      <c r="DC36" s="28" t="s">
        <v>127</v>
      </c>
      <c r="DD36" s="26">
        <v>0.14599999999999999</v>
      </c>
      <c r="DE36" s="26">
        <v>0.34300000000000003</v>
      </c>
      <c r="DF36" s="26">
        <v>0.25800000000000001</v>
      </c>
      <c r="DG36" s="26">
        <v>0.129</v>
      </c>
      <c r="DH36" s="26">
        <v>3.3000000000000002E-2</v>
      </c>
      <c r="DI36" s="26">
        <v>3.3000000000000002E-2</v>
      </c>
      <c r="DJ36" s="26">
        <v>5.7000000000000002E-2</v>
      </c>
      <c r="DK36" s="28" t="s">
        <v>306</v>
      </c>
      <c r="DL36" s="26">
        <v>1.0256410256410256E-3</v>
      </c>
      <c r="DM36" s="26">
        <v>0.6</v>
      </c>
      <c r="DN36" s="26">
        <v>0.30974358974358973</v>
      </c>
      <c r="DO36" s="26">
        <v>8.9230769230769225E-2</v>
      </c>
      <c r="DP36" s="28" t="s">
        <v>311</v>
      </c>
      <c r="DQ36" s="26">
        <v>0.04</v>
      </c>
      <c r="DR36" s="26">
        <v>0.96</v>
      </c>
      <c r="DS36" s="28" t="s">
        <v>312</v>
      </c>
      <c r="DT36" s="26">
        <v>0.35179487179487179</v>
      </c>
      <c r="DU36" s="26">
        <v>7.0769230769230765E-2</v>
      </c>
      <c r="DV36" s="26">
        <v>4.1025641025641026E-3</v>
      </c>
      <c r="DW36" s="26">
        <v>0.38564102564102565</v>
      </c>
      <c r="DX36" s="26">
        <v>0.18769230769230769</v>
      </c>
      <c r="DY36" s="28" t="s">
        <v>318</v>
      </c>
      <c r="DZ36" s="26">
        <v>0.15487179487179487</v>
      </c>
      <c r="EA36" s="26">
        <v>0.23384615384615384</v>
      </c>
      <c r="EB36" s="26">
        <v>0.10564102564102563</v>
      </c>
      <c r="EC36" s="26">
        <v>0.49948717948717947</v>
      </c>
      <c r="ED36" s="26">
        <v>6.1538461538461538E-3</v>
      </c>
      <c r="EE36" s="28" t="s">
        <v>324</v>
      </c>
      <c r="EF36" s="26">
        <v>5.9487179487179485E-2</v>
      </c>
      <c r="EG36" s="26">
        <v>0.1076923076923077</v>
      </c>
      <c r="EH36" s="26">
        <v>1.0256410256410256E-3</v>
      </c>
      <c r="EI36" s="26">
        <v>0.83179487179487177</v>
      </c>
    </row>
    <row r="37" spans="1:139" x14ac:dyDescent="0.3">
      <c r="A37" s="22">
        <v>3140192</v>
      </c>
      <c r="B37" s="22">
        <v>192</v>
      </c>
      <c r="C37" s="22" t="s">
        <v>52</v>
      </c>
      <c r="D37" s="22" t="s">
        <v>152</v>
      </c>
      <c r="E37" s="22" t="s">
        <v>165</v>
      </c>
      <c r="F37" s="22" t="s">
        <v>150</v>
      </c>
      <c r="G37" s="23">
        <v>593008</v>
      </c>
      <c r="H37" s="23">
        <v>97357186</v>
      </c>
      <c r="I37" s="23">
        <v>324146</v>
      </c>
      <c r="J37" s="22" t="s">
        <v>12</v>
      </c>
      <c r="K37" s="24">
        <f t="shared" si="1"/>
        <v>0.5466131991473977</v>
      </c>
      <c r="L37" s="25" t="s">
        <v>61</v>
      </c>
      <c r="M37" s="26">
        <v>0.56600000000000006</v>
      </c>
      <c r="N37" s="26">
        <v>9.6999999999999989E-2</v>
      </c>
      <c r="O37" s="26">
        <v>0.183</v>
      </c>
      <c r="P37" s="26">
        <v>2.2000000000000002E-2</v>
      </c>
      <c r="Q37" s="25" t="s">
        <v>65</v>
      </c>
      <c r="R37" s="26">
        <v>0.317</v>
      </c>
      <c r="S37" s="26">
        <v>0.26700000000000002</v>
      </c>
      <c r="T37" s="26" t="s">
        <v>201</v>
      </c>
      <c r="U37" s="26" t="s">
        <v>201</v>
      </c>
      <c r="V37" s="26">
        <v>9.6000000000000002E-2</v>
      </c>
      <c r="W37" s="26">
        <v>0.316</v>
      </c>
      <c r="X37" s="26">
        <v>0</v>
      </c>
      <c r="Y37" s="26" t="s">
        <v>201</v>
      </c>
      <c r="Z37" s="25" t="s">
        <v>64</v>
      </c>
      <c r="AA37" s="26">
        <v>0.30099999999999999</v>
      </c>
      <c r="AB37" s="26">
        <v>8.9999999999999993E-3</v>
      </c>
      <c r="AC37" s="26">
        <v>0.11900000000000001</v>
      </c>
      <c r="AD37" s="26">
        <v>0.19600000000000001</v>
      </c>
      <c r="AE37" s="26">
        <v>1.8000000000000002E-2</v>
      </c>
      <c r="AF37" s="25" t="s">
        <v>77</v>
      </c>
      <c r="AG37" s="26">
        <v>2.1999999999999999E-2</v>
      </c>
      <c r="AH37" s="26">
        <v>0.218</v>
      </c>
      <c r="AI37" s="26">
        <v>0.33700000000000002</v>
      </c>
      <c r="AJ37" s="26">
        <v>0.188</v>
      </c>
      <c r="AK37" s="26">
        <v>6.5000000000000002E-2</v>
      </c>
      <c r="AL37" s="26">
        <v>0.11600000000000001</v>
      </c>
      <c r="AM37" s="26">
        <v>1.2999999999999999E-2</v>
      </c>
      <c r="AN37" s="26">
        <v>5.0000000000000001E-3</v>
      </c>
      <c r="AO37" s="26">
        <v>3.5000000000000003E-2</v>
      </c>
      <c r="AP37" s="25" t="s">
        <v>78</v>
      </c>
      <c r="AQ37" s="26">
        <v>0.64500000000000002</v>
      </c>
      <c r="AR37" s="26">
        <v>5.8000000000000003E-2</v>
      </c>
      <c r="AS37" s="26">
        <v>0.10100000000000001</v>
      </c>
      <c r="AT37" s="26">
        <v>0.01</v>
      </c>
      <c r="AU37" s="26">
        <v>7.0000000000000001E-3</v>
      </c>
      <c r="AV37" s="26">
        <v>0.17199999999999999</v>
      </c>
      <c r="AW37" s="26">
        <v>7.0000000000000001E-3</v>
      </c>
      <c r="AX37" s="28" t="s">
        <v>95</v>
      </c>
      <c r="AY37" s="26">
        <v>2.8000000000000001E-2</v>
      </c>
      <c r="AZ37" s="26">
        <v>0.13500000000000001</v>
      </c>
      <c r="BA37" s="26">
        <v>0.33500000000000002</v>
      </c>
      <c r="BB37" s="26">
        <v>0.29599999999999999</v>
      </c>
      <c r="BC37" s="26">
        <v>0.17799999999999999</v>
      </c>
      <c r="BD37" s="26">
        <v>2.7E-2</v>
      </c>
      <c r="BE37" s="26">
        <v>1E-3</v>
      </c>
      <c r="BF37" s="26" t="s">
        <v>201</v>
      </c>
      <c r="BG37" s="28" t="s">
        <v>104</v>
      </c>
      <c r="BH37" s="26">
        <v>9.8000000000000004E-2</v>
      </c>
      <c r="BI37" s="26">
        <v>0.47399999999999998</v>
      </c>
      <c r="BJ37" s="26">
        <v>0.30199999999999999</v>
      </c>
      <c r="BK37" s="26">
        <v>0.105</v>
      </c>
      <c r="BL37" s="26">
        <v>1.7000000000000001E-2</v>
      </c>
      <c r="BM37" s="26">
        <v>2E-3</v>
      </c>
      <c r="BN37" s="28" t="s">
        <v>106</v>
      </c>
      <c r="BO37" s="26">
        <v>0.96699999999999997</v>
      </c>
      <c r="BP37" s="26" t="s">
        <v>201</v>
      </c>
      <c r="BQ37" s="26">
        <v>1.9E-2</v>
      </c>
      <c r="BR37" s="26" t="s">
        <v>201</v>
      </c>
      <c r="BS37" s="26">
        <v>1E-3</v>
      </c>
      <c r="BT37" s="26" t="s">
        <v>201</v>
      </c>
      <c r="BU37" s="26">
        <v>1.2999999999999999E-2</v>
      </c>
      <c r="BV37" s="25" t="s">
        <v>125</v>
      </c>
      <c r="BW37" s="26">
        <v>1.7999999999999999E-2</v>
      </c>
      <c r="BX37" s="26">
        <v>0.254</v>
      </c>
      <c r="BY37" s="26">
        <v>0.68700000000000006</v>
      </c>
      <c r="BZ37" s="26">
        <v>4.1000000000000002E-2</v>
      </c>
      <c r="CA37" s="25" t="s">
        <v>124</v>
      </c>
      <c r="CB37" s="26">
        <v>6.8000000000000005E-2</v>
      </c>
      <c r="CC37" s="26">
        <v>0.68</v>
      </c>
      <c r="CD37" s="26">
        <v>0.25</v>
      </c>
      <c r="CE37" s="26">
        <v>1E-3</v>
      </c>
      <c r="CF37" s="25" t="s">
        <v>117</v>
      </c>
      <c r="CG37" s="26">
        <v>0.68899999999999995</v>
      </c>
      <c r="CH37" s="26">
        <v>0.311</v>
      </c>
      <c r="CI37" s="25" t="s">
        <v>120</v>
      </c>
      <c r="CJ37" s="26">
        <v>0.77300000000000002</v>
      </c>
      <c r="CK37" s="26">
        <v>0.22700000000000001</v>
      </c>
      <c r="CL37" s="25" t="s">
        <v>123</v>
      </c>
      <c r="CM37" s="26">
        <v>2E-3</v>
      </c>
      <c r="CN37" s="26">
        <v>0.998</v>
      </c>
      <c r="CO37" s="25" t="s">
        <v>126</v>
      </c>
      <c r="CP37" s="26">
        <v>0.90700000000000003</v>
      </c>
      <c r="CQ37" s="26">
        <v>7.0000000000000001E-3</v>
      </c>
      <c r="CR37" s="26">
        <v>1.2E-2</v>
      </c>
      <c r="CS37" s="26">
        <v>1E-3</v>
      </c>
      <c r="CT37" s="26" t="s">
        <v>201</v>
      </c>
      <c r="CU37" s="26">
        <v>1E-3</v>
      </c>
      <c r="CV37" s="26" t="s">
        <v>201</v>
      </c>
      <c r="CW37" s="26">
        <v>1E-3</v>
      </c>
      <c r="CX37" s="26" t="s">
        <v>201</v>
      </c>
      <c r="CY37" s="26">
        <v>3.7999999999999999E-2</v>
      </c>
      <c r="CZ37" s="26">
        <v>2.8000000000000001E-2</v>
      </c>
      <c r="DA37" s="26">
        <v>4.0000000000000001E-3</v>
      </c>
      <c r="DB37" s="26" t="s">
        <v>201</v>
      </c>
      <c r="DC37" s="28" t="s">
        <v>127</v>
      </c>
      <c r="DD37" s="26">
        <v>0.28299999999999997</v>
      </c>
      <c r="DE37" s="26">
        <v>0.186</v>
      </c>
      <c r="DF37" s="26">
        <v>0.111</v>
      </c>
      <c r="DG37" s="26">
        <v>0.13100000000000001</v>
      </c>
      <c r="DH37" s="26">
        <v>5.7000000000000002E-2</v>
      </c>
      <c r="DI37" s="26">
        <v>9.7000000000000003E-2</v>
      </c>
      <c r="DJ37" s="26">
        <v>0.13500000000000001</v>
      </c>
      <c r="DK37" s="28" t="s">
        <v>306</v>
      </c>
      <c r="DL37" s="26">
        <v>1.2345679012345679E-3</v>
      </c>
      <c r="DM37" s="26">
        <v>0.44567901234567903</v>
      </c>
      <c r="DN37" s="26">
        <v>0.36172839506172838</v>
      </c>
      <c r="DO37" s="26">
        <v>0.19135802469135801</v>
      </c>
      <c r="DP37" s="28" t="s">
        <v>311</v>
      </c>
      <c r="DQ37" s="26">
        <v>7.0370370370370375E-2</v>
      </c>
      <c r="DR37" s="26">
        <v>0.92962962962962958</v>
      </c>
      <c r="DS37" s="28" t="s">
        <v>312</v>
      </c>
      <c r="DT37" s="26">
        <v>0.13456790123456791</v>
      </c>
      <c r="DU37" s="26">
        <v>0.10617283950617284</v>
      </c>
      <c r="DV37" s="26">
        <v>1.2345679012345679E-3</v>
      </c>
      <c r="DW37" s="26">
        <v>0.52839506172839501</v>
      </c>
      <c r="DX37" s="26">
        <v>0.22962962962962963</v>
      </c>
      <c r="DY37" s="28" t="s">
        <v>318</v>
      </c>
      <c r="DZ37" s="26">
        <v>0.13580246913580246</v>
      </c>
      <c r="EA37" s="26">
        <v>0.20493827160493827</v>
      </c>
      <c r="EB37" s="26">
        <v>6.9135802469135796E-2</v>
      </c>
      <c r="EC37" s="26">
        <v>0.58888888888888891</v>
      </c>
      <c r="ED37" s="26">
        <v>1.2345679012345679E-3</v>
      </c>
      <c r="EE37" s="28" t="s">
        <v>324</v>
      </c>
      <c r="EF37" s="26">
        <v>0.18888888888888888</v>
      </c>
      <c r="EG37" s="26">
        <v>3.7037037037037035E-2</v>
      </c>
      <c r="EH37" s="26">
        <v>1.9753086419753086E-2</v>
      </c>
      <c r="EI37" s="26">
        <v>0.75432098765432098</v>
      </c>
    </row>
    <row r="38" spans="1:139" x14ac:dyDescent="0.3">
      <c r="A38" s="22">
        <v>3140195</v>
      </c>
      <c r="B38" s="22">
        <v>195</v>
      </c>
      <c r="C38" s="22" t="s">
        <v>53</v>
      </c>
      <c r="D38" s="22" t="s">
        <v>171</v>
      </c>
      <c r="E38" s="22" t="s">
        <v>172</v>
      </c>
      <c r="F38" s="22" t="s">
        <v>151</v>
      </c>
      <c r="G38" s="23">
        <v>587248</v>
      </c>
      <c r="H38" s="23">
        <v>82433124</v>
      </c>
      <c r="I38" s="23">
        <v>245206</v>
      </c>
      <c r="J38" s="22" t="s">
        <v>12</v>
      </c>
      <c r="K38" s="24">
        <f t="shared" si="1"/>
        <v>0.4175510176279868</v>
      </c>
      <c r="L38" s="25" t="s">
        <v>61</v>
      </c>
      <c r="M38" s="26">
        <v>0.60899999999999999</v>
      </c>
      <c r="N38" s="26">
        <v>7.6999999999999999E-2</v>
      </c>
      <c r="O38" s="26">
        <v>9.5000000000000001E-2</v>
      </c>
      <c r="P38" s="26">
        <v>0.11199999999999999</v>
      </c>
      <c r="Q38" s="25" t="s">
        <v>65</v>
      </c>
      <c r="R38" s="26">
        <v>0.13699999999999998</v>
      </c>
      <c r="S38" s="26">
        <v>0.16899999999999998</v>
      </c>
      <c r="T38" s="26">
        <v>4.4000000000000004E-2</v>
      </c>
      <c r="U38" s="26" t="s">
        <v>201</v>
      </c>
      <c r="V38" s="26">
        <v>0.32600000000000001</v>
      </c>
      <c r="W38" s="26">
        <v>0.314</v>
      </c>
      <c r="X38" s="26">
        <v>0</v>
      </c>
      <c r="Y38" s="26" t="s">
        <v>201</v>
      </c>
      <c r="Z38" s="25" t="s">
        <v>64</v>
      </c>
      <c r="AA38" s="26">
        <v>0.34700000000000003</v>
      </c>
      <c r="AB38" s="26">
        <v>3.5000000000000003E-2</v>
      </c>
      <c r="AC38" s="26">
        <v>0.14199999999999999</v>
      </c>
      <c r="AD38" s="26">
        <v>0.124</v>
      </c>
      <c r="AE38" s="26">
        <v>6.5000000000000002E-2</v>
      </c>
      <c r="AF38" s="25" t="s">
        <v>77</v>
      </c>
      <c r="AG38" s="26">
        <v>8.4000000000000005E-2</v>
      </c>
      <c r="AH38" s="26">
        <v>0.18099999999999999</v>
      </c>
      <c r="AI38" s="26">
        <v>0.219</v>
      </c>
      <c r="AJ38" s="26">
        <v>0.108</v>
      </c>
      <c r="AK38" s="26">
        <v>0.22800000000000001</v>
      </c>
      <c r="AL38" s="26">
        <v>5.0999999999999997E-2</v>
      </c>
      <c r="AM38" s="26">
        <v>6.2E-2</v>
      </c>
      <c r="AN38" s="26">
        <v>0.03</v>
      </c>
      <c r="AO38" s="26">
        <v>3.7999999999999999E-2</v>
      </c>
      <c r="AP38" s="25" t="s">
        <v>78</v>
      </c>
      <c r="AQ38" s="26">
        <v>0.73899999999999999</v>
      </c>
      <c r="AR38" s="26">
        <v>9.9000000000000005E-2</v>
      </c>
      <c r="AS38" s="26">
        <v>5.5E-2</v>
      </c>
      <c r="AT38" s="26">
        <v>1.4E-2</v>
      </c>
      <c r="AU38" s="26">
        <v>1.2E-2</v>
      </c>
      <c r="AV38" s="26">
        <v>8.1000000000000003E-2</v>
      </c>
      <c r="AW38" s="26" t="s">
        <v>201</v>
      </c>
      <c r="AX38" s="28" t="s">
        <v>95</v>
      </c>
      <c r="AY38" s="26">
        <v>8.4000000000000005E-2</v>
      </c>
      <c r="AZ38" s="26">
        <v>0.45</v>
      </c>
      <c r="BA38" s="26">
        <v>0.314</v>
      </c>
      <c r="BB38" s="26">
        <v>0.104</v>
      </c>
      <c r="BC38" s="26">
        <v>3.4000000000000002E-2</v>
      </c>
      <c r="BD38" s="26">
        <v>0.01</v>
      </c>
      <c r="BE38" s="26">
        <v>1E-3</v>
      </c>
      <c r="BF38" s="26">
        <v>1E-3</v>
      </c>
      <c r="BG38" s="28" t="s">
        <v>104</v>
      </c>
      <c r="BH38" s="26">
        <v>0.221</v>
      </c>
      <c r="BI38" s="26">
        <v>0.50900000000000001</v>
      </c>
      <c r="BJ38" s="26">
        <v>0.14599999999999999</v>
      </c>
      <c r="BK38" s="26">
        <v>8.8999999999999996E-2</v>
      </c>
      <c r="BL38" s="26">
        <v>2.4E-2</v>
      </c>
      <c r="BM38" s="26">
        <v>0.01</v>
      </c>
      <c r="BN38" s="28" t="s">
        <v>106</v>
      </c>
      <c r="BO38" s="26">
        <v>0.97499999999999998</v>
      </c>
      <c r="BP38" s="26" t="s">
        <v>201</v>
      </c>
      <c r="BQ38" s="26">
        <v>1.4999999999999999E-2</v>
      </c>
      <c r="BR38" s="26" t="s">
        <v>201</v>
      </c>
      <c r="BS38" s="26">
        <v>2E-3</v>
      </c>
      <c r="BT38" s="26" t="s">
        <v>201</v>
      </c>
      <c r="BU38" s="26">
        <v>7.0000000000000001E-3</v>
      </c>
      <c r="BV38" s="25" t="s">
        <v>125</v>
      </c>
      <c r="BW38" s="26">
        <v>0.153</v>
      </c>
      <c r="BX38" s="26">
        <v>0.51900000000000002</v>
      </c>
      <c r="BY38" s="26">
        <v>0.27</v>
      </c>
      <c r="BZ38" s="26">
        <v>5.7000000000000002E-2</v>
      </c>
      <c r="CA38" s="25" t="s">
        <v>124</v>
      </c>
      <c r="CB38" s="26">
        <v>0.189</v>
      </c>
      <c r="CC38" s="26">
        <v>0.51500000000000001</v>
      </c>
      <c r="CD38" s="26">
        <v>0.246</v>
      </c>
      <c r="CE38" s="26">
        <v>0.05</v>
      </c>
      <c r="CF38" s="25" t="s">
        <v>117</v>
      </c>
      <c r="CG38" s="26">
        <v>0.76</v>
      </c>
      <c r="CH38" s="26">
        <v>0.24</v>
      </c>
      <c r="CI38" s="25" t="s">
        <v>120</v>
      </c>
      <c r="CJ38" s="26">
        <v>0.84</v>
      </c>
      <c r="CK38" s="26">
        <v>0.16</v>
      </c>
      <c r="CL38" s="25" t="s">
        <v>123</v>
      </c>
      <c r="CM38" s="26">
        <v>0.9</v>
      </c>
      <c r="CN38" s="26">
        <v>0.1</v>
      </c>
      <c r="CO38" s="25" t="s">
        <v>126</v>
      </c>
      <c r="CP38" s="26">
        <v>0.92700000000000005</v>
      </c>
      <c r="CQ38" s="26">
        <v>1E-3</v>
      </c>
      <c r="CR38" s="26">
        <v>5.0000000000000001E-3</v>
      </c>
      <c r="CS38" s="26">
        <v>2E-3</v>
      </c>
      <c r="CT38" s="26">
        <v>2E-3</v>
      </c>
      <c r="CU38" s="26" t="s">
        <v>201</v>
      </c>
      <c r="CV38" s="26" t="s">
        <v>201</v>
      </c>
      <c r="CW38" s="26" t="s">
        <v>201</v>
      </c>
      <c r="CX38" s="26">
        <v>1E-3</v>
      </c>
      <c r="CY38" s="26">
        <v>5.1999999999999998E-2</v>
      </c>
      <c r="CZ38" s="26">
        <v>0.01</v>
      </c>
      <c r="DA38" s="26" t="s">
        <v>201</v>
      </c>
      <c r="DB38" s="26" t="s">
        <v>201</v>
      </c>
      <c r="DC38" s="28" t="s">
        <v>127</v>
      </c>
      <c r="DD38" s="26">
        <v>5.8999999999999997E-2</v>
      </c>
      <c r="DE38" s="26">
        <v>0.192</v>
      </c>
      <c r="DF38" s="26">
        <v>0.248</v>
      </c>
      <c r="DG38" s="26">
        <v>0.21099999999999999</v>
      </c>
      <c r="DH38" s="26">
        <v>0.10199999999999999</v>
      </c>
      <c r="DI38" s="26">
        <v>0.105</v>
      </c>
      <c r="DJ38" s="26">
        <v>8.3000000000000004E-2</v>
      </c>
      <c r="DK38" s="28" t="s">
        <v>306</v>
      </c>
      <c r="DL38" s="26">
        <v>1.1415525114155251E-3</v>
      </c>
      <c r="DM38" s="26">
        <v>0.70776255707762559</v>
      </c>
      <c r="DN38" s="26">
        <v>0.2363013698630137</v>
      </c>
      <c r="DO38" s="26">
        <v>5.4794520547945202E-2</v>
      </c>
      <c r="DP38" s="28" t="s">
        <v>311</v>
      </c>
      <c r="DQ38" s="26">
        <v>8.1050228310502279E-2</v>
      </c>
      <c r="DR38" s="26">
        <v>0.91894977168949776</v>
      </c>
      <c r="DS38" s="28" t="s">
        <v>312</v>
      </c>
      <c r="DT38" s="26">
        <v>9.7031963470319629E-2</v>
      </c>
      <c r="DU38" s="26">
        <v>2.2831050228310501E-2</v>
      </c>
      <c r="DV38" s="26">
        <v>1.1415525114155251E-3</v>
      </c>
      <c r="DW38" s="26">
        <v>0.33561643835616439</v>
      </c>
      <c r="DX38" s="26">
        <v>0.54337899543378998</v>
      </c>
      <c r="DY38" s="28" t="s">
        <v>318</v>
      </c>
      <c r="DZ38" s="26">
        <v>9.5890410958904104E-2</v>
      </c>
      <c r="EA38" s="26">
        <v>0.1004566210045662</v>
      </c>
      <c r="EB38" s="26">
        <v>2.1689497716894976E-2</v>
      </c>
      <c r="EC38" s="26">
        <v>0.78196347031963476</v>
      </c>
      <c r="ED38" s="26">
        <v>0</v>
      </c>
      <c r="EE38" s="28" t="s">
        <v>324</v>
      </c>
      <c r="EF38" s="26">
        <v>0.43721461187214611</v>
      </c>
      <c r="EG38" s="26">
        <v>4.1095890410958902E-2</v>
      </c>
      <c r="EH38" s="26">
        <v>7.9908675799086754E-2</v>
      </c>
      <c r="EI38" s="26">
        <v>0.44178082191780821</v>
      </c>
    </row>
    <row r="39" spans="1:139" x14ac:dyDescent="0.3">
      <c r="A39" s="22">
        <v>3140200</v>
      </c>
      <c r="B39" s="22">
        <v>200</v>
      </c>
      <c r="C39" s="22" t="s">
        <v>54</v>
      </c>
      <c r="D39" s="22" t="s">
        <v>152</v>
      </c>
      <c r="E39" s="22" t="s">
        <v>153</v>
      </c>
      <c r="F39" s="22" t="s">
        <v>151</v>
      </c>
      <c r="G39" s="23">
        <v>357446</v>
      </c>
      <c r="H39" s="23">
        <v>93830895</v>
      </c>
      <c r="I39" s="23">
        <v>243546</v>
      </c>
      <c r="J39" s="22" t="s">
        <v>12</v>
      </c>
      <c r="K39" s="24">
        <f t="shared" si="1"/>
        <v>0.68135046972130053</v>
      </c>
      <c r="L39" s="25" t="s">
        <v>61</v>
      </c>
      <c r="M39" s="26">
        <v>0.51900000000000002</v>
      </c>
      <c r="N39" s="26">
        <v>0.28199999999999997</v>
      </c>
      <c r="O39" s="26">
        <v>0.01</v>
      </c>
      <c r="P39" s="26">
        <v>0.10400000000000001</v>
      </c>
      <c r="Q39" s="25" t="s">
        <v>65</v>
      </c>
      <c r="R39" s="26">
        <v>0.29799999999999999</v>
      </c>
      <c r="S39" s="26">
        <v>0.32500000000000001</v>
      </c>
      <c r="T39" s="26" t="s">
        <v>201</v>
      </c>
      <c r="U39" s="26">
        <v>3.5999999999999997E-2</v>
      </c>
      <c r="V39" s="26">
        <v>7.2999999999999995E-2</v>
      </c>
      <c r="W39" s="26">
        <v>0.23899999999999999</v>
      </c>
      <c r="X39" s="26">
        <v>1.6E-2</v>
      </c>
      <c r="Y39" s="26" t="s">
        <v>201</v>
      </c>
      <c r="Z39" s="25" t="s">
        <v>64</v>
      </c>
      <c r="AA39" s="26">
        <v>0.27399999999999997</v>
      </c>
      <c r="AB39" s="26">
        <v>9.5000000000000001E-2</v>
      </c>
      <c r="AC39" s="26">
        <v>0.30199999999999999</v>
      </c>
      <c r="AD39" s="26">
        <v>3.4000000000000002E-2</v>
      </c>
      <c r="AE39" s="26">
        <v>7.0000000000000007E-2</v>
      </c>
      <c r="AF39" s="25" t="s">
        <v>77</v>
      </c>
      <c r="AG39" s="26">
        <v>7.2999999999999995E-2</v>
      </c>
      <c r="AH39" s="26">
        <v>0.47199999999999998</v>
      </c>
      <c r="AI39" s="26">
        <v>0.187</v>
      </c>
      <c r="AJ39" s="26">
        <v>0.09</v>
      </c>
      <c r="AK39" s="26">
        <v>0.11</v>
      </c>
      <c r="AL39" s="26">
        <v>3.7999999999999999E-2</v>
      </c>
      <c r="AM39" s="26">
        <v>2.3E-2</v>
      </c>
      <c r="AN39" s="26">
        <v>5.0000000000000001E-3</v>
      </c>
      <c r="AO39" s="26">
        <v>1E-3</v>
      </c>
      <c r="AP39" s="25" t="s">
        <v>78</v>
      </c>
      <c r="AQ39" s="26">
        <v>0.80300000000000005</v>
      </c>
      <c r="AR39" s="26">
        <v>6.9000000000000006E-2</v>
      </c>
      <c r="AS39" s="26">
        <v>2.5000000000000001E-2</v>
      </c>
      <c r="AT39" s="26">
        <v>8.9999999999999993E-3</v>
      </c>
      <c r="AU39" s="26">
        <v>1.2E-2</v>
      </c>
      <c r="AV39" s="26">
        <v>7.3999999999999996E-2</v>
      </c>
      <c r="AW39" s="26">
        <v>8.0000000000000002E-3</v>
      </c>
      <c r="AX39" s="28" t="s">
        <v>95</v>
      </c>
      <c r="AY39" s="26">
        <v>3.3000000000000002E-2</v>
      </c>
      <c r="AZ39" s="26">
        <v>0.38700000000000001</v>
      </c>
      <c r="BA39" s="26">
        <v>0.35799999999999998</v>
      </c>
      <c r="BB39" s="26">
        <v>0.152</v>
      </c>
      <c r="BC39" s="26">
        <v>6.6000000000000003E-2</v>
      </c>
      <c r="BD39" s="26">
        <v>4.0000000000000001E-3</v>
      </c>
      <c r="BE39" s="26" t="s">
        <v>201</v>
      </c>
      <c r="BF39" s="26" t="s">
        <v>201</v>
      </c>
      <c r="BG39" s="28" t="s">
        <v>104</v>
      </c>
      <c r="BH39" s="26">
        <v>0.3</v>
      </c>
      <c r="BI39" s="26">
        <v>0.5</v>
      </c>
      <c r="BJ39" s="26">
        <v>0.13100000000000001</v>
      </c>
      <c r="BK39" s="26">
        <v>4.8000000000000001E-2</v>
      </c>
      <c r="BL39" s="26">
        <v>1.4E-2</v>
      </c>
      <c r="BM39" s="26">
        <v>7.0000000000000001E-3</v>
      </c>
      <c r="BN39" s="28" t="s">
        <v>106</v>
      </c>
      <c r="BO39" s="26">
        <v>0.84199999999999997</v>
      </c>
      <c r="BP39" s="26">
        <v>7.0000000000000007E-2</v>
      </c>
      <c r="BQ39" s="26">
        <v>7.3999999999999996E-2</v>
      </c>
      <c r="BR39" s="26" t="s">
        <v>201</v>
      </c>
      <c r="BS39" s="26">
        <v>1.0999999999999999E-2</v>
      </c>
      <c r="BT39" s="26" t="s">
        <v>201</v>
      </c>
      <c r="BU39" s="26">
        <v>2E-3</v>
      </c>
      <c r="BV39" s="25" t="s">
        <v>125</v>
      </c>
      <c r="BW39" s="26">
        <v>0.11600000000000001</v>
      </c>
      <c r="BX39" s="26">
        <v>0.504</v>
      </c>
      <c r="BY39" s="26">
        <v>0.27900000000000003</v>
      </c>
      <c r="BZ39" s="26">
        <v>0.1</v>
      </c>
      <c r="CA39" s="25" t="s">
        <v>124</v>
      </c>
      <c r="CB39" s="26">
        <v>0.35799999999999998</v>
      </c>
      <c r="CC39" s="26">
        <v>0.53800000000000003</v>
      </c>
      <c r="CD39" s="26">
        <v>0.10299999999999999</v>
      </c>
      <c r="CE39" s="26">
        <v>1E-3</v>
      </c>
      <c r="CF39" s="25" t="s">
        <v>117</v>
      </c>
      <c r="CG39" s="26">
        <v>0.74199999999999999</v>
      </c>
      <c r="CH39" s="26">
        <v>0.25800000000000001</v>
      </c>
      <c r="CI39" s="25" t="s">
        <v>120</v>
      </c>
      <c r="CJ39" s="26">
        <v>0.95899999999999996</v>
      </c>
      <c r="CK39" s="26">
        <v>4.1000000000000002E-2</v>
      </c>
      <c r="CL39" s="25" t="s">
        <v>123</v>
      </c>
      <c r="CM39" s="26">
        <v>0.92500000000000004</v>
      </c>
      <c r="CN39" s="26">
        <v>7.4999999999999997E-2</v>
      </c>
      <c r="CO39" s="25" t="s">
        <v>126</v>
      </c>
      <c r="CP39" s="26">
        <v>0.92200000000000004</v>
      </c>
      <c r="CQ39" s="26">
        <v>1.6E-2</v>
      </c>
      <c r="CR39" s="26">
        <v>1.7999999999999999E-2</v>
      </c>
      <c r="CS39" s="26">
        <v>1E-3</v>
      </c>
      <c r="CT39" s="26" t="s">
        <v>201</v>
      </c>
      <c r="CU39" s="26" t="s">
        <v>201</v>
      </c>
      <c r="CV39" s="26" t="s">
        <v>201</v>
      </c>
      <c r="CW39" s="26" t="s">
        <v>201</v>
      </c>
      <c r="CX39" s="26" t="s">
        <v>201</v>
      </c>
      <c r="CY39" s="26">
        <v>6.0000000000000001E-3</v>
      </c>
      <c r="CZ39" s="26">
        <v>3.1E-2</v>
      </c>
      <c r="DA39" s="26">
        <v>4.0000000000000001E-3</v>
      </c>
      <c r="DB39" s="26">
        <v>3.0000000000000001E-3</v>
      </c>
      <c r="DC39" s="28" t="s">
        <v>127</v>
      </c>
      <c r="DD39" s="26">
        <v>0.27100000000000002</v>
      </c>
      <c r="DE39" s="26">
        <v>0.317</v>
      </c>
      <c r="DF39" s="26">
        <v>0.157</v>
      </c>
      <c r="DG39" s="26">
        <v>9.8000000000000004E-2</v>
      </c>
      <c r="DH39" s="26">
        <v>6.8000000000000005E-2</v>
      </c>
      <c r="DI39" s="26">
        <v>2.5999999999999999E-2</v>
      </c>
      <c r="DJ39" s="26">
        <v>6.2E-2</v>
      </c>
      <c r="DK39" s="28" t="s">
        <v>306</v>
      </c>
      <c r="DL39" s="26">
        <v>2.4600246002460025E-3</v>
      </c>
      <c r="DM39" s="26">
        <v>0.56457564575645758</v>
      </c>
      <c r="DN39" s="26">
        <v>0.24723247232472326</v>
      </c>
      <c r="DO39" s="26">
        <v>0.1857318573185732</v>
      </c>
      <c r="DP39" s="28" t="s">
        <v>311</v>
      </c>
      <c r="DQ39" s="26">
        <v>0.13530135301353013</v>
      </c>
      <c r="DR39" s="26">
        <v>0.86469864698646981</v>
      </c>
      <c r="DS39" s="28" t="s">
        <v>312</v>
      </c>
      <c r="DT39" s="26">
        <v>0.12546125461254612</v>
      </c>
      <c r="DU39" s="26">
        <v>3.1980319803198029E-2</v>
      </c>
      <c r="DV39" s="26">
        <v>0</v>
      </c>
      <c r="DW39" s="26">
        <v>0.51906519065190648</v>
      </c>
      <c r="DX39" s="26">
        <v>0.32349323493234933</v>
      </c>
      <c r="DY39" s="28" t="s">
        <v>318</v>
      </c>
      <c r="DZ39" s="26">
        <v>0.14637146371463713</v>
      </c>
      <c r="EA39" s="26">
        <v>0.1057810578105781</v>
      </c>
      <c r="EB39" s="26">
        <v>2.9520295202952029E-2</v>
      </c>
      <c r="EC39" s="26">
        <v>0.71340713407134071</v>
      </c>
      <c r="ED39" s="26">
        <v>4.9200492004920051E-3</v>
      </c>
      <c r="EE39" s="28" t="s">
        <v>324</v>
      </c>
      <c r="EF39" s="26">
        <v>0.25338253382533826</v>
      </c>
      <c r="EG39" s="26">
        <v>0.19926199261992619</v>
      </c>
      <c r="EH39" s="26">
        <v>3.0750307503075031E-2</v>
      </c>
      <c r="EI39" s="26">
        <v>0.51660516605166051</v>
      </c>
    </row>
    <row r="40" spans="1:139" x14ac:dyDescent="0.3">
      <c r="A40" s="22">
        <v>3140202</v>
      </c>
      <c r="B40" s="22">
        <v>202</v>
      </c>
      <c r="C40" s="22" t="s">
        <v>55</v>
      </c>
      <c r="D40" s="22" t="s">
        <v>156</v>
      </c>
      <c r="E40" s="22" t="s">
        <v>173</v>
      </c>
      <c r="F40" s="22" t="s">
        <v>151</v>
      </c>
      <c r="G40" s="23">
        <v>90625</v>
      </c>
      <c r="H40" s="23">
        <v>71551966</v>
      </c>
      <c r="I40" s="23">
        <v>223125</v>
      </c>
      <c r="J40" s="22" t="s">
        <v>12</v>
      </c>
      <c r="K40" s="24">
        <f t="shared" si="1"/>
        <v>2.4620689655172412</v>
      </c>
      <c r="L40" s="25" t="s">
        <v>61</v>
      </c>
      <c r="M40" s="26">
        <v>0.55700000000000005</v>
      </c>
      <c r="N40" s="26">
        <v>0.17499999999999999</v>
      </c>
      <c r="O40" s="26">
        <v>9.9000000000000005E-2</v>
      </c>
      <c r="P40" s="26">
        <v>5.9000000000000004E-2</v>
      </c>
      <c r="Q40" s="25" t="s">
        <v>65</v>
      </c>
      <c r="R40" s="26">
        <v>0.58200000000000007</v>
      </c>
      <c r="S40" s="26">
        <v>0.14000000000000001</v>
      </c>
      <c r="T40" s="26">
        <v>1.9E-2</v>
      </c>
      <c r="U40" s="26" t="s">
        <v>201</v>
      </c>
      <c r="V40" s="26">
        <v>5.2999999999999999E-2</v>
      </c>
      <c r="W40" s="26">
        <v>0.19800000000000001</v>
      </c>
      <c r="X40" s="26">
        <v>0</v>
      </c>
      <c r="Y40" s="26" t="s">
        <v>201</v>
      </c>
      <c r="Z40" s="25" t="s">
        <v>64</v>
      </c>
      <c r="AA40" s="26">
        <v>0.46799999999999997</v>
      </c>
      <c r="AB40" s="26">
        <v>0.11</v>
      </c>
      <c r="AC40" s="26">
        <v>0.106</v>
      </c>
      <c r="AD40" s="26">
        <v>0.10800000000000001</v>
      </c>
      <c r="AE40" s="26">
        <v>3.4000000000000002E-2</v>
      </c>
      <c r="AF40" s="25" t="s">
        <v>77</v>
      </c>
      <c r="AG40" s="26">
        <v>6.7000000000000004E-2</v>
      </c>
      <c r="AH40" s="26">
        <v>0.26700000000000002</v>
      </c>
      <c r="AI40" s="26">
        <v>0.26100000000000001</v>
      </c>
      <c r="AJ40" s="26">
        <v>0.189</v>
      </c>
      <c r="AK40" s="26">
        <v>0.104</v>
      </c>
      <c r="AL40" s="26">
        <v>2.9000000000000001E-2</v>
      </c>
      <c r="AM40" s="26">
        <v>2.5000000000000001E-2</v>
      </c>
      <c r="AN40" s="26">
        <v>8.0000000000000002E-3</v>
      </c>
      <c r="AO40" s="26">
        <v>0.05</v>
      </c>
      <c r="AP40" s="25" t="s">
        <v>78</v>
      </c>
      <c r="AQ40" s="26">
        <v>0.59</v>
      </c>
      <c r="AR40" s="26">
        <v>8.5000000000000006E-2</v>
      </c>
      <c r="AS40" s="26" t="s">
        <v>201</v>
      </c>
      <c r="AT40" s="26">
        <v>0.04</v>
      </c>
      <c r="AU40" s="26">
        <v>2.7E-2</v>
      </c>
      <c r="AV40" s="26">
        <v>0.13100000000000001</v>
      </c>
      <c r="AW40" s="26">
        <v>0.127</v>
      </c>
      <c r="AX40" s="28" t="s">
        <v>95</v>
      </c>
      <c r="AY40" s="26">
        <v>9.4E-2</v>
      </c>
      <c r="AZ40" s="26">
        <v>0.29499999999999998</v>
      </c>
      <c r="BA40" s="26">
        <v>0.308</v>
      </c>
      <c r="BB40" s="26">
        <v>0.159</v>
      </c>
      <c r="BC40" s="26">
        <v>0.105</v>
      </c>
      <c r="BD40" s="26">
        <v>3.5999999999999997E-2</v>
      </c>
      <c r="BE40" s="26">
        <v>1E-3</v>
      </c>
      <c r="BF40" s="26">
        <v>3.0000000000000001E-3</v>
      </c>
      <c r="BG40" s="28" t="s">
        <v>104</v>
      </c>
      <c r="BH40" s="26">
        <v>0.191</v>
      </c>
      <c r="BI40" s="26">
        <v>0.46100000000000002</v>
      </c>
      <c r="BJ40" s="26">
        <v>0.221</v>
      </c>
      <c r="BK40" s="26">
        <v>8.7999999999999995E-2</v>
      </c>
      <c r="BL40" s="26">
        <v>2.8000000000000001E-2</v>
      </c>
      <c r="BM40" s="26">
        <v>1.0999999999999999E-2</v>
      </c>
      <c r="BN40" s="28" t="s">
        <v>106</v>
      </c>
      <c r="BO40" s="26">
        <v>0.748</v>
      </c>
      <c r="BP40" s="26">
        <v>9.1999999999999998E-2</v>
      </c>
      <c r="BQ40" s="26">
        <v>0.13900000000000001</v>
      </c>
      <c r="BR40" s="26" t="s">
        <v>201</v>
      </c>
      <c r="BS40" s="26">
        <v>4.0000000000000001E-3</v>
      </c>
      <c r="BT40" s="26" t="s">
        <v>201</v>
      </c>
      <c r="BU40" s="26">
        <v>1.6E-2</v>
      </c>
      <c r="BV40" s="25" t="s">
        <v>125</v>
      </c>
      <c r="BW40" s="26">
        <v>0.24</v>
      </c>
      <c r="BX40" s="26">
        <v>0.40300000000000002</v>
      </c>
      <c r="BY40" s="26">
        <v>0.29299999999999998</v>
      </c>
      <c r="BZ40" s="26">
        <v>6.4000000000000001E-2</v>
      </c>
      <c r="CA40" s="25" t="s">
        <v>124</v>
      </c>
      <c r="CB40" s="26">
        <v>0.36699999999999999</v>
      </c>
      <c r="CC40" s="26">
        <v>0.48899999999999999</v>
      </c>
      <c r="CD40" s="26">
        <v>0.127</v>
      </c>
      <c r="CE40" s="26">
        <v>1.7000000000000001E-2</v>
      </c>
      <c r="CF40" s="25" t="s">
        <v>117</v>
      </c>
      <c r="CG40" s="26">
        <v>0.55900000000000005</v>
      </c>
      <c r="CH40" s="26">
        <v>0.441</v>
      </c>
      <c r="CI40" s="25" t="s">
        <v>120</v>
      </c>
      <c r="CJ40" s="26">
        <v>0.84399999999999997</v>
      </c>
      <c r="CK40" s="26">
        <v>0.156</v>
      </c>
      <c r="CL40" s="25" t="s">
        <v>123</v>
      </c>
      <c r="CM40" s="26">
        <v>0.86599999999999999</v>
      </c>
      <c r="CN40" s="26">
        <v>0.13400000000000001</v>
      </c>
      <c r="CO40" s="25" t="s">
        <v>126</v>
      </c>
      <c r="CP40" s="26">
        <v>0.8</v>
      </c>
      <c r="CQ40" s="26">
        <v>5.1999999999999998E-2</v>
      </c>
      <c r="CR40" s="26">
        <v>1.6E-2</v>
      </c>
      <c r="CS40" s="26">
        <v>1.2E-2</v>
      </c>
      <c r="CT40" s="26">
        <v>1E-3</v>
      </c>
      <c r="CU40" s="26">
        <v>5.0000000000000001E-3</v>
      </c>
      <c r="CV40" s="26" t="s">
        <v>201</v>
      </c>
      <c r="CW40" s="26">
        <v>1E-3</v>
      </c>
      <c r="CX40" s="26">
        <v>1E-3</v>
      </c>
      <c r="CY40" s="26">
        <v>5.5E-2</v>
      </c>
      <c r="CZ40" s="26">
        <v>4.7E-2</v>
      </c>
      <c r="DA40" s="26" t="s">
        <v>201</v>
      </c>
      <c r="DB40" s="26">
        <v>0.01</v>
      </c>
      <c r="DC40" s="28" t="s">
        <v>127</v>
      </c>
      <c r="DD40" s="26">
        <v>0.23699999999999999</v>
      </c>
      <c r="DE40" s="26">
        <v>0.313</v>
      </c>
      <c r="DF40" s="26">
        <v>0.21199999999999999</v>
      </c>
      <c r="DG40" s="26">
        <v>9.4E-2</v>
      </c>
      <c r="DH40" s="26">
        <v>5.2999999999999999E-2</v>
      </c>
      <c r="DI40" s="26">
        <v>3.3000000000000002E-2</v>
      </c>
      <c r="DJ40" s="26">
        <v>5.8000000000000003E-2</v>
      </c>
      <c r="DK40" s="28" t="s">
        <v>306</v>
      </c>
      <c r="DL40" s="26">
        <v>0.02</v>
      </c>
      <c r="DM40" s="26">
        <v>0.34842105263157896</v>
      </c>
      <c r="DN40" s="26">
        <v>0.52631578947368418</v>
      </c>
      <c r="DO40" s="26">
        <v>0.10526315789473684</v>
      </c>
      <c r="DP40" s="28" t="s">
        <v>311</v>
      </c>
      <c r="DQ40" s="26">
        <v>3.0526315789473683E-2</v>
      </c>
      <c r="DR40" s="26">
        <v>0.96947368421052627</v>
      </c>
      <c r="DS40" s="28" t="s">
        <v>312</v>
      </c>
      <c r="DT40" s="26">
        <v>0.2</v>
      </c>
      <c r="DU40" s="26">
        <v>4.4210526315789471E-2</v>
      </c>
      <c r="DV40" s="26">
        <v>2.1052631578947368E-3</v>
      </c>
      <c r="DW40" s="26">
        <v>0.45473684210526316</v>
      </c>
      <c r="DX40" s="26">
        <v>0.29894736842105263</v>
      </c>
      <c r="DY40" s="28" t="s">
        <v>318</v>
      </c>
      <c r="DZ40" s="26">
        <v>9.5789473684210522E-2</v>
      </c>
      <c r="EA40" s="26">
        <v>0.16526315789473683</v>
      </c>
      <c r="EB40" s="26">
        <v>0.06</v>
      </c>
      <c r="EC40" s="26">
        <v>0.67473684210526319</v>
      </c>
      <c r="ED40" s="26">
        <v>4.2105263157894736E-3</v>
      </c>
      <c r="EE40" s="28" t="s">
        <v>324</v>
      </c>
      <c r="EF40" s="26">
        <v>6.5263157894736842E-2</v>
      </c>
      <c r="EG40" s="26">
        <v>0.24631578947368421</v>
      </c>
      <c r="EH40" s="26">
        <v>1.6842105263157894E-2</v>
      </c>
      <c r="EI40" s="26">
        <v>0.67157894736842105</v>
      </c>
    </row>
    <row r="41" spans="1:139" x14ac:dyDescent="0.3">
      <c r="A41" s="22">
        <v>3140205</v>
      </c>
      <c r="B41" s="22">
        <v>205</v>
      </c>
      <c r="C41" s="22" t="s">
        <v>56</v>
      </c>
      <c r="D41" s="22" t="s">
        <v>156</v>
      </c>
      <c r="E41" s="22" t="s">
        <v>168</v>
      </c>
      <c r="F41" s="22" t="s">
        <v>151</v>
      </c>
      <c r="G41" s="23">
        <v>18799</v>
      </c>
      <c r="H41" s="23">
        <v>75095382</v>
      </c>
      <c r="I41" s="23">
        <v>246936</v>
      </c>
      <c r="J41" s="22" t="s">
        <v>12</v>
      </c>
      <c r="K41" s="24">
        <f t="shared" si="1"/>
        <v>13.135592318740359</v>
      </c>
      <c r="L41" s="25" t="s">
        <v>61</v>
      </c>
      <c r="M41" s="26">
        <v>0.59799999999999998</v>
      </c>
      <c r="N41" s="26">
        <v>5.5999999999999994E-2</v>
      </c>
      <c r="O41" s="26">
        <v>0.25900000000000001</v>
      </c>
      <c r="P41" s="26">
        <v>3.3000000000000002E-2</v>
      </c>
      <c r="Q41" s="25" t="s">
        <v>65</v>
      </c>
      <c r="R41" s="26">
        <v>0.17</v>
      </c>
      <c r="S41" s="26">
        <v>0.58499999999999996</v>
      </c>
      <c r="T41" s="26" t="s">
        <v>201</v>
      </c>
      <c r="U41" s="26" t="s">
        <v>201</v>
      </c>
      <c r="V41" s="26">
        <v>2.6000000000000002E-2</v>
      </c>
      <c r="W41" s="26">
        <v>0.21299999999999999</v>
      </c>
      <c r="X41" s="26">
        <v>0</v>
      </c>
      <c r="Y41" s="26" t="s">
        <v>201</v>
      </c>
      <c r="Z41" s="25" t="s">
        <v>64</v>
      </c>
      <c r="AA41" s="26">
        <v>0.49099999999999999</v>
      </c>
      <c r="AB41" s="26">
        <v>0.11</v>
      </c>
      <c r="AC41" s="26">
        <v>4.4999999999999998E-2</v>
      </c>
      <c r="AD41" s="26">
        <v>0.17800000000000002</v>
      </c>
      <c r="AE41" s="26">
        <v>7.0000000000000001E-3</v>
      </c>
      <c r="AF41" s="25" t="s">
        <v>77</v>
      </c>
      <c r="AG41" s="26">
        <v>3.5999999999999997E-2</v>
      </c>
      <c r="AH41" s="26">
        <v>0.21099999999999999</v>
      </c>
      <c r="AI41" s="26">
        <v>0.193</v>
      </c>
      <c r="AJ41" s="26">
        <v>0.22600000000000001</v>
      </c>
      <c r="AK41" s="26">
        <v>0.16800000000000001</v>
      </c>
      <c r="AL41" s="26">
        <v>9.0999999999999998E-2</v>
      </c>
      <c r="AM41" s="26">
        <v>3.5000000000000003E-2</v>
      </c>
      <c r="AN41" s="26">
        <v>0.02</v>
      </c>
      <c r="AO41" s="26">
        <v>0.02</v>
      </c>
      <c r="AP41" s="25" t="s">
        <v>78</v>
      </c>
      <c r="AQ41" s="26">
        <v>0.69199999999999995</v>
      </c>
      <c r="AR41" s="26">
        <v>6.8000000000000005E-2</v>
      </c>
      <c r="AS41" s="26">
        <v>2.5999999999999999E-2</v>
      </c>
      <c r="AT41" s="26">
        <v>1.6E-2</v>
      </c>
      <c r="AU41" s="26">
        <v>3.3000000000000002E-2</v>
      </c>
      <c r="AV41" s="26">
        <v>0.16200000000000001</v>
      </c>
      <c r="AW41" s="26">
        <v>3.0000000000000001E-3</v>
      </c>
      <c r="AX41" s="28" t="s">
        <v>95</v>
      </c>
      <c r="AY41" s="26">
        <v>5.1999999999999998E-2</v>
      </c>
      <c r="AZ41" s="26">
        <v>0.21</v>
      </c>
      <c r="BA41" s="26">
        <v>0.371</v>
      </c>
      <c r="BB41" s="26">
        <v>0.22800000000000001</v>
      </c>
      <c r="BC41" s="26">
        <v>0.106</v>
      </c>
      <c r="BD41" s="26">
        <v>0.03</v>
      </c>
      <c r="BE41" s="26">
        <v>1E-3</v>
      </c>
      <c r="BF41" s="26">
        <v>1E-3</v>
      </c>
      <c r="BG41" s="28" t="s">
        <v>104</v>
      </c>
      <c r="BH41" s="26">
        <v>6.6000000000000003E-2</v>
      </c>
      <c r="BI41" s="26">
        <v>0.33500000000000002</v>
      </c>
      <c r="BJ41" s="26">
        <v>0.309</v>
      </c>
      <c r="BK41" s="26">
        <v>0.20699999999999999</v>
      </c>
      <c r="BL41" s="26">
        <v>0.05</v>
      </c>
      <c r="BM41" s="26">
        <v>3.3000000000000002E-2</v>
      </c>
      <c r="BN41" s="28" t="s">
        <v>106</v>
      </c>
      <c r="BO41" s="26">
        <v>0.97199999999999998</v>
      </c>
      <c r="BP41" s="26" t="s">
        <v>201</v>
      </c>
      <c r="BQ41" s="26">
        <v>2.5999999999999999E-2</v>
      </c>
      <c r="BR41" s="26" t="s">
        <v>201</v>
      </c>
      <c r="BS41" s="26" t="s">
        <v>201</v>
      </c>
      <c r="BT41" s="26" t="s">
        <v>201</v>
      </c>
      <c r="BU41" s="26">
        <v>2E-3</v>
      </c>
      <c r="BV41" s="25" t="s">
        <v>125</v>
      </c>
      <c r="BW41" s="26">
        <v>1.9E-2</v>
      </c>
      <c r="BX41" s="26">
        <v>0.32400000000000001</v>
      </c>
      <c r="BY41" s="26">
        <v>0.60699999999999998</v>
      </c>
      <c r="BZ41" s="26">
        <v>0.05</v>
      </c>
      <c r="CA41" s="25" t="s">
        <v>124</v>
      </c>
      <c r="CB41" s="26">
        <v>5.5E-2</v>
      </c>
      <c r="CC41" s="26">
        <v>0.73399999999999999</v>
      </c>
      <c r="CD41" s="26">
        <v>0.21099999999999999</v>
      </c>
      <c r="CE41" s="26" t="s">
        <v>201</v>
      </c>
      <c r="CF41" s="25" t="s">
        <v>117</v>
      </c>
      <c r="CG41" s="26">
        <v>0.66</v>
      </c>
      <c r="CH41" s="26">
        <v>0.33900000000000002</v>
      </c>
      <c r="CI41" s="25" t="s">
        <v>120</v>
      </c>
      <c r="CJ41" s="26">
        <v>0.66400000000000003</v>
      </c>
      <c r="CK41" s="26">
        <v>0.33600000000000002</v>
      </c>
      <c r="CL41" s="25" t="s">
        <v>123</v>
      </c>
      <c r="CM41" s="26">
        <v>0.20300000000000001</v>
      </c>
      <c r="CN41" s="26">
        <v>0.79700000000000004</v>
      </c>
      <c r="CO41" s="25" t="s">
        <v>126</v>
      </c>
      <c r="CP41" s="26">
        <v>0.86799999999999999</v>
      </c>
      <c r="CQ41" s="26">
        <v>1.4999999999999999E-2</v>
      </c>
      <c r="CR41" s="26">
        <v>1.0999999999999999E-2</v>
      </c>
      <c r="CS41" s="26">
        <v>1.9E-2</v>
      </c>
      <c r="CT41" s="26">
        <v>2E-3</v>
      </c>
      <c r="CU41" s="26" t="s">
        <v>201</v>
      </c>
      <c r="CV41" s="26" t="s">
        <v>201</v>
      </c>
      <c r="CW41" s="26" t="s">
        <v>201</v>
      </c>
      <c r="CX41" s="26">
        <v>1E-3</v>
      </c>
      <c r="CY41" s="26">
        <v>3.5000000000000003E-2</v>
      </c>
      <c r="CZ41" s="26">
        <v>4.3999999999999997E-2</v>
      </c>
      <c r="DA41" s="26">
        <v>4.0000000000000001E-3</v>
      </c>
      <c r="DB41" s="26" t="s">
        <v>201</v>
      </c>
      <c r="DC41" s="28" t="s">
        <v>127</v>
      </c>
      <c r="DD41" s="26">
        <v>0.42099999999999999</v>
      </c>
      <c r="DE41" s="26">
        <v>0.22900000000000001</v>
      </c>
      <c r="DF41" s="26">
        <v>0.188</v>
      </c>
      <c r="DG41" s="26">
        <v>9.6000000000000002E-2</v>
      </c>
      <c r="DH41" s="26">
        <v>2.5999999999999999E-2</v>
      </c>
      <c r="DI41" s="26">
        <v>7.0000000000000001E-3</v>
      </c>
      <c r="DJ41" s="26">
        <v>3.3000000000000002E-2</v>
      </c>
      <c r="DK41" s="28" t="s">
        <v>306</v>
      </c>
      <c r="DL41" s="26">
        <v>2.4509803921568627E-3</v>
      </c>
      <c r="DM41" s="26">
        <v>0.47058823529411764</v>
      </c>
      <c r="DN41" s="26">
        <v>0.22916666666666666</v>
      </c>
      <c r="DO41" s="26">
        <v>0.29779411764705882</v>
      </c>
      <c r="DP41" s="28" t="s">
        <v>311</v>
      </c>
      <c r="DQ41" s="26">
        <v>1.1029411764705883E-2</v>
      </c>
      <c r="DR41" s="26">
        <v>0.98897058823529416</v>
      </c>
      <c r="DS41" s="28" t="s">
        <v>312</v>
      </c>
      <c r="DT41" s="26">
        <v>8.9460784313725492E-2</v>
      </c>
      <c r="DU41" s="26">
        <v>4.6568627450980393E-2</v>
      </c>
      <c r="DV41" s="26">
        <v>3.6764705882352941E-3</v>
      </c>
      <c r="DW41" s="26">
        <v>0.68259803921568629</v>
      </c>
      <c r="DX41" s="26">
        <v>0.17769607843137256</v>
      </c>
      <c r="DY41" s="28" t="s">
        <v>318</v>
      </c>
      <c r="DZ41" s="26">
        <v>0.18137254901960784</v>
      </c>
      <c r="EA41" s="26">
        <v>0.15563725490196079</v>
      </c>
      <c r="EB41" s="26">
        <v>6.7401960784313722E-2</v>
      </c>
      <c r="EC41" s="26">
        <v>0.59313725490196079</v>
      </c>
      <c r="ED41" s="26">
        <v>2.4509803921568627E-3</v>
      </c>
      <c r="EE41" s="28" t="s">
        <v>324</v>
      </c>
      <c r="EF41" s="26">
        <v>0.15196078431372548</v>
      </c>
      <c r="EG41" s="26">
        <v>0.15196078431372548</v>
      </c>
      <c r="EH41" s="26">
        <v>4.9019607843137254E-2</v>
      </c>
      <c r="EI41" s="26">
        <v>0.6470588235294118</v>
      </c>
    </row>
    <row r="42" spans="1:139" x14ac:dyDescent="0.3">
      <c r="A42" s="22">
        <v>3140211</v>
      </c>
      <c r="B42" s="22">
        <v>211</v>
      </c>
      <c r="C42" s="22" t="s">
        <v>57</v>
      </c>
      <c r="D42" s="22" t="s">
        <v>156</v>
      </c>
      <c r="E42" s="22" t="s">
        <v>168</v>
      </c>
      <c r="F42" s="22" t="s">
        <v>24</v>
      </c>
      <c r="G42" s="23">
        <v>33310</v>
      </c>
      <c r="H42" s="23">
        <v>156435079</v>
      </c>
      <c r="I42" s="23">
        <v>424977</v>
      </c>
      <c r="J42" s="22" t="s">
        <v>24</v>
      </c>
      <c r="K42" s="24">
        <f t="shared" si="1"/>
        <v>12.758240768537977</v>
      </c>
      <c r="L42" s="25" t="s">
        <v>61</v>
      </c>
      <c r="M42" s="26">
        <v>0.58200000000000007</v>
      </c>
      <c r="N42" s="26">
        <v>0.25700000000000001</v>
      </c>
      <c r="O42" s="26">
        <v>5.2000000000000005E-2</v>
      </c>
      <c r="P42" s="26">
        <v>2.1000000000000001E-2</v>
      </c>
      <c r="Q42" s="25" t="s">
        <v>65</v>
      </c>
      <c r="R42" s="26">
        <v>0.59399999999999997</v>
      </c>
      <c r="S42" s="26">
        <v>0.17800000000000002</v>
      </c>
      <c r="T42" s="26" t="s">
        <v>201</v>
      </c>
      <c r="U42" s="26" t="s">
        <v>201</v>
      </c>
      <c r="V42" s="26">
        <v>3.1E-2</v>
      </c>
      <c r="W42" s="26">
        <v>0.192</v>
      </c>
      <c r="X42" s="26">
        <v>0</v>
      </c>
      <c r="Y42" s="26" t="s">
        <v>201</v>
      </c>
      <c r="Z42" s="25" t="s">
        <v>64</v>
      </c>
      <c r="AA42" s="26">
        <v>0.47899999999999998</v>
      </c>
      <c r="AB42" s="26">
        <v>0.10300000000000001</v>
      </c>
      <c r="AC42" s="26">
        <v>0.16200000000000001</v>
      </c>
      <c r="AD42" s="26">
        <v>6.6000000000000003E-2</v>
      </c>
      <c r="AE42" s="26">
        <v>2.6000000000000002E-2</v>
      </c>
      <c r="AF42" s="25" t="s">
        <v>77</v>
      </c>
      <c r="AG42" s="26">
        <v>0.01</v>
      </c>
      <c r="AH42" s="26">
        <v>0.434</v>
      </c>
      <c r="AI42" s="26">
        <v>0.27800000000000002</v>
      </c>
      <c r="AJ42" s="26">
        <v>0.157</v>
      </c>
      <c r="AK42" s="26">
        <v>8.1000000000000003E-2</v>
      </c>
      <c r="AL42" s="26">
        <v>3.4000000000000002E-2</v>
      </c>
      <c r="AM42" s="26">
        <v>2E-3</v>
      </c>
      <c r="AN42" s="26">
        <v>1E-3</v>
      </c>
      <c r="AO42" s="26">
        <v>1E-3</v>
      </c>
      <c r="AP42" s="25" t="s">
        <v>78</v>
      </c>
      <c r="AQ42" s="26">
        <v>0.89600000000000002</v>
      </c>
      <c r="AR42" s="26">
        <v>0.02</v>
      </c>
      <c r="AS42" s="26">
        <v>2.7E-2</v>
      </c>
      <c r="AT42" s="26">
        <v>6.0000000000000001E-3</v>
      </c>
      <c r="AU42" s="26">
        <v>0.01</v>
      </c>
      <c r="AV42" s="26">
        <v>0.04</v>
      </c>
      <c r="AW42" s="26" t="s">
        <v>201</v>
      </c>
      <c r="AX42" s="28" t="s">
        <v>95</v>
      </c>
      <c r="AY42" s="26">
        <v>1.6E-2</v>
      </c>
      <c r="AZ42" s="26">
        <v>0.22900000000000001</v>
      </c>
      <c r="BA42" s="26">
        <v>0.374</v>
      </c>
      <c r="BB42" s="26">
        <v>0.25</v>
      </c>
      <c r="BC42" s="26">
        <v>0.108</v>
      </c>
      <c r="BD42" s="26">
        <v>2.1000000000000001E-2</v>
      </c>
      <c r="BE42" s="26">
        <v>1E-3</v>
      </c>
      <c r="BF42" s="26" t="s">
        <v>201</v>
      </c>
      <c r="BG42" s="28" t="s">
        <v>104</v>
      </c>
      <c r="BH42" s="26">
        <v>0.27300000000000002</v>
      </c>
      <c r="BI42" s="26">
        <v>0.52200000000000002</v>
      </c>
      <c r="BJ42" s="26">
        <v>0.129</v>
      </c>
      <c r="BK42" s="26">
        <v>5.8999999999999997E-2</v>
      </c>
      <c r="BL42" s="26">
        <v>0.01</v>
      </c>
      <c r="BM42" s="26">
        <v>8.0000000000000002E-3</v>
      </c>
      <c r="BN42" s="28" t="s">
        <v>106</v>
      </c>
      <c r="BO42" s="26">
        <v>0.56299999999999994</v>
      </c>
      <c r="BP42" s="26">
        <v>0.20699999999999999</v>
      </c>
      <c r="BQ42" s="26">
        <v>0.217</v>
      </c>
      <c r="BR42" s="26" t="s">
        <v>201</v>
      </c>
      <c r="BS42" s="26" t="s">
        <v>201</v>
      </c>
      <c r="BT42" s="26" t="s">
        <v>201</v>
      </c>
      <c r="BU42" s="26">
        <v>1.2E-2</v>
      </c>
      <c r="BV42" s="25" t="s">
        <v>125</v>
      </c>
      <c r="BW42" s="26">
        <v>0.29099999999999998</v>
      </c>
      <c r="BX42" s="26">
        <v>0.52800000000000002</v>
      </c>
      <c r="BY42" s="26">
        <v>0.16</v>
      </c>
      <c r="BZ42" s="26">
        <v>0.02</v>
      </c>
      <c r="CA42" s="25" t="s">
        <v>124</v>
      </c>
      <c r="CB42" s="26">
        <v>0.84599999999999997</v>
      </c>
      <c r="CC42" s="26">
        <v>0.153</v>
      </c>
      <c r="CD42" s="26">
        <v>1E-3</v>
      </c>
      <c r="CE42" s="26" t="s">
        <v>201</v>
      </c>
      <c r="CF42" s="25" t="s">
        <v>117</v>
      </c>
      <c r="CG42" s="26">
        <v>0.73499999999999999</v>
      </c>
      <c r="CH42" s="26">
        <v>0.26500000000000001</v>
      </c>
      <c r="CI42" s="25" t="s">
        <v>120</v>
      </c>
      <c r="CJ42" s="26">
        <v>0.93400000000000005</v>
      </c>
      <c r="CK42" s="26">
        <v>6.6000000000000003E-2</v>
      </c>
      <c r="CL42" s="25" t="s">
        <v>123</v>
      </c>
      <c r="CM42" s="26">
        <v>0.99</v>
      </c>
      <c r="CN42" s="26">
        <v>0.01</v>
      </c>
      <c r="CO42" s="25" t="s">
        <v>126</v>
      </c>
      <c r="CP42" s="26">
        <v>0.9</v>
      </c>
      <c r="CQ42" s="26" t="s">
        <v>201</v>
      </c>
      <c r="CR42" s="26" t="s">
        <v>201</v>
      </c>
      <c r="CS42" s="26" t="s">
        <v>201</v>
      </c>
      <c r="CT42" s="26" t="s">
        <v>201</v>
      </c>
      <c r="CU42" s="26" t="s">
        <v>201</v>
      </c>
      <c r="CV42" s="26" t="s">
        <v>201</v>
      </c>
      <c r="CW42" s="26" t="s">
        <v>201</v>
      </c>
      <c r="CX42" s="26">
        <v>0.01</v>
      </c>
      <c r="CY42" s="26">
        <v>2.1999999999999999E-2</v>
      </c>
      <c r="CZ42" s="26">
        <v>6.5000000000000002E-2</v>
      </c>
      <c r="DA42" s="26">
        <v>2E-3</v>
      </c>
      <c r="DB42" s="26" t="s">
        <v>201</v>
      </c>
      <c r="DC42" s="28" t="s">
        <v>127</v>
      </c>
      <c r="DD42" s="26">
        <v>0.32700000000000001</v>
      </c>
      <c r="DE42" s="26">
        <v>0.44900000000000001</v>
      </c>
      <c r="DF42" s="26">
        <v>0.151</v>
      </c>
      <c r="DG42" s="26">
        <v>3.9E-2</v>
      </c>
      <c r="DH42" s="26">
        <v>1.7999999999999999E-2</v>
      </c>
      <c r="DI42" s="26">
        <v>8.0000000000000002E-3</v>
      </c>
      <c r="DJ42" s="26">
        <v>8.9999999999999993E-3</v>
      </c>
      <c r="DK42" s="28" t="s">
        <v>306</v>
      </c>
      <c r="DL42" s="26">
        <v>1.1194029850746268E-2</v>
      </c>
      <c r="DM42" s="26">
        <v>0.52860696517412931</v>
      </c>
      <c r="DN42" s="26">
        <v>0.17412935323383086</v>
      </c>
      <c r="DO42" s="26">
        <v>0.28606965174129351</v>
      </c>
      <c r="DP42" s="28" t="s">
        <v>311</v>
      </c>
      <c r="DQ42" s="26">
        <v>0.15049751243781095</v>
      </c>
      <c r="DR42" s="26">
        <v>0.84950248756218905</v>
      </c>
      <c r="DS42" s="28" t="s">
        <v>312</v>
      </c>
      <c r="DT42" s="26">
        <v>0.19651741293532338</v>
      </c>
      <c r="DU42" s="26">
        <v>6.4676616915422883E-2</v>
      </c>
      <c r="DV42" s="26">
        <v>0</v>
      </c>
      <c r="DW42" s="26">
        <v>0.57711442786069655</v>
      </c>
      <c r="DX42" s="26">
        <v>0.16169154228855723</v>
      </c>
      <c r="DY42" s="28" t="s">
        <v>318</v>
      </c>
      <c r="DZ42" s="26">
        <v>0.19154228855721392</v>
      </c>
      <c r="EA42" s="26">
        <v>0.1654228855721393</v>
      </c>
      <c r="EB42" s="26">
        <v>8.7064676616915429E-2</v>
      </c>
      <c r="EC42" s="26">
        <v>0.53358208955223885</v>
      </c>
      <c r="ED42" s="26">
        <v>2.2388059701492536E-2</v>
      </c>
      <c r="EE42" s="28" t="s">
        <v>324</v>
      </c>
      <c r="EF42" s="26">
        <v>9.4527363184079602E-2</v>
      </c>
      <c r="EG42" s="26">
        <v>0.24129353233830847</v>
      </c>
      <c r="EH42" s="26">
        <v>4.9751243781094526E-3</v>
      </c>
      <c r="EI42" s="26">
        <v>0.65920398009950254</v>
      </c>
    </row>
    <row r="43" spans="1:139" x14ac:dyDescent="0.3">
      <c r="A43" s="22">
        <v>3140214</v>
      </c>
      <c r="B43" s="22">
        <v>214</v>
      </c>
      <c r="C43" s="22" t="s">
        <v>58</v>
      </c>
      <c r="D43" s="22" t="s">
        <v>156</v>
      </c>
      <c r="E43" s="22" t="s">
        <v>168</v>
      </c>
      <c r="F43" s="22" t="s">
        <v>151</v>
      </c>
      <c r="G43" s="23">
        <v>12530</v>
      </c>
      <c r="H43" s="23">
        <v>104641617</v>
      </c>
      <c r="I43" s="23">
        <v>303470</v>
      </c>
      <c r="J43" s="22" t="s">
        <v>12</v>
      </c>
      <c r="K43" s="24">
        <f t="shared" si="1"/>
        <v>24.219473264166002</v>
      </c>
      <c r="L43" s="25" t="s">
        <v>61</v>
      </c>
      <c r="M43" s="26">
        <v>0.65700000000000003</v>
      </c>
      <c r="N43" s="26">
        <v>2.6000000000000002E-2</v>
      </c>
      <c r="O43" s="26">
        <v>0.17699999999999999</v>
      </c>
      <c r="P43" s="26">
        <v>0.1</v>
      </c>
      <c r="Q43" s="25" t="s">
        <v>65</v>
      </c>
      <c r="R43" s="26">
        <v>0.113</v>
      </c>
      <c r="S43" s="26">
        <v>0.629</v>
      </c>
      <c r="T43" s="26" t="s">
        <v>201</v>
      </c>
      <c r="U43" s="26" t="s">
        <v>201</v>
      </c>
      <c r="V43" s="26" t="s">
        <v>201</v>
      </c>
      <c r="W43" s="26">
        <v>0.254</v>
      </c>
      <c r="X43" s="26">
        <v>0</v>
      </c>
      <c r="Y43" s="26" t="s">
        <v>201</v>
      </c>
      <c r="Z43" s="25" t="s">
        <v>64</v>
      </c>
      <c r="AA43" s="26">
        <v>0.82299999999999995</v>
      </c>
      <c r="AB43" s="26">
        <v>1.7000000000000001E-2</v>
      </c>
      <c r="AC43" s="26">
        <v>1E-3</v>
      </c>
      <c r="AD43" s="26">
        <v>5.9000000000000004E-2</v>
      </c>
      <c r="AE43" s="26" t="s">
        <v>201</v>
      </c>
      <c r="AF43" s="25" t="s">
        <v>77</v>
      </c>
      <c r="AG43" s="26">
        <v>1.0999999999999999E-2</v>
      </c>
      <c r="AH43" s="26">
        <v>0.14000000000000001</v>
      </c>
      <c r="AI43" s="26">
        <v>0.36199999999999999</v>
      </c>
      <c r="AJ43" s="26">
        <v>0.309</v>
      </c>
      <c r="AK43" s="26">
        <v>0.14000000000000001</v>
      </c>
      <c r="AL43" s="26">
        <v>2.1999999999999999E-2</v>
      </c>
      <c r="AM43" s="26">
        <v>8.0000000000000002E-3</v>
      </c>
      <c r="AN43" s="26">
        <v>2E-3</v>
      </c>
      <c r="AO43" s="26">
        <v>5.0000000000000001E-3</v>
      </c>
      <c r="AP43" s="25" t="s">
        <v>78</v>
      </c>
      <c r="AQ43" s="26">
        <v>0.83199999999999996</v>
      </c>
      <c r="AR43" s="26">
        <v>3.4000000000000002E-2</v>
      </c>
      <c r="AS43" s="26">
        <v>0.01</v>
      </c>
      <c r="AT43" s="26">
        <v>2.1999999999999999E-2</v>
      </c>
      <c r="AU43" s="26">
        <v>6.0000000000000001E-3</v>
      </c>
      <c r="AV43" s="26">
        <v>9.6000000000000002E-2</v>
      </c>
      <c r="AW43" s="26" t="s">
        <v>201</v>
      </c>
      <c r="AX43" s="28" t="s">
        <v>95</v>
      </c>
      <c r="AY43" s="26">
        <v>4.2000000000000003E-2</v>
      </c>
      <c r="AZ43" s="26">
        <v>0.26</v>
      </c>
      <c r="BA43" s="26">
        <v>0.46100000000000002</v>
      </c>
      <c r="BB43" s="26">
        <v>0.152</v>
      </c>
      <c r="BC43" s="26">
        <v>7.1999999999999995E-2</v>
      </c>
      <c r="BD43" s="26">
        <v>1.2999999999999999E-2</v>
      </c>
      <c r="BE43" s="26" t="s">
        <v>201</v>
      </c>
      <c r="BF43" s="26" t="s">
        <v>201</v>
      </c>
      <c r="BG43" s="28" t="s">
        <v>104</v>
      </c>
      <c r="BH43" s="26">
        <v>5.8999999999999997E-2</v>
      </c>
      <c r="BI43" s="26">
        <v>0.54700000000000004</v>
      </c>
      <c r="BJ43" s="26">
        <v>0.245</v>
      </c>
      <c r="BK43" s="26">
        <v>9.6000000000000002E-2</v>
      </c>
      <c r="BL43" s="26">
        <v>3.2000000000000001E-2</v>
      </c>
      <c r="BM43" s="26">
        <v>2.1000000000000001E-2</v>
      </c>
      <c r="BN43" s="28" t="s">
        <v>106</v>
      </c>
      <c r="BO43" s="26">
        <v>0.999</v>
      </c>
      <c r="BP43" s="26" t="s">
        <v>201</v>
      </c>
      <c r="BQ43" s="26" t="s">
        <v>201</v>
      </c>
      <c r="BR43" s="26" t="s">
        <v>201</v>
      </c>
      <c r="BS43" s="26" t="s">
        <v>201</v>
      </c>
      <c r="BT43" s="26" t="s">
        <v>201</v>
      </c>
      <c r="BU43" s="26">
        <v>1E-3</v>
      </c>
      <c r="BV43" s="25" t="s">
        <v>125</v>
      </c>
      <c r="BW43" s="26">
        <v>5.0000000000000001E-3</v>
      </c>
      <c r="BX43" s="26">
        <v>0.32200000000000001</v>
      </c>
      <c r="BY43" s="26">
        <v>0.66700000000000004</v>
      </c>
      <c r="BZ43" s="26">
        <v>6.0000000000000001E-3</v>
      </c>
      <c r="CA43" s="25" t="s">
        <v>124</v>
      </c>
      <c r="CB43" s="26">
        <v>2.8000000000000001E-2</v>
      </c>
      <c r="CC43" s="26">
        <v>0.84599999999999997</v>
      </c>
      <c r="CD43" s="26">
        <v>0.126</v>
      </c>
      <c r="CE43" s="26" t="s">
        <v>201</v>
      </c>
      <c r="CF43" s="25" t="s">
        <v>117</v>
      </c>
      <c r="CG43" s="26">
        <v>0.77900000000000003</v>
      </c>
      <c r="CH43" s="26">
        <v>0.221</v>
      </c>
      <c r="CI43" s="25" t="s">
        <v>120</v>
      </c>
      <c r="CJ43" s="26">
        <v>0.59499999999999997</v>
      </c>
      <c r="CK43" s="26">
        <v>0.40500000000000003</v>
      </c>
      <c r="CL43" s="25" t="s">
        <v>123</v>
      </c>
      <c r="CM43" s="26" t="s">
        <v>201</v>
      </c>
      <c r="CN43" s="26">
        <v>1</v>
      </c>
      <c r="CO43" s="25" t="s">
        <v>126</v>
      </c>
      <c r="CP43" s="26">
        <v>0.92800000000000005</v>
      </c>
      <c r="CQ43" s="26">
        <v>1.2E-2</v>
      </c>
      <c r="CR43" s="26">
        <v>6.0000000000000001E-3</v>
      </c>
      <c r="CS43" s="26">
        <v>7.0000000000000001E-3</v>
      </c>
      <c r="CT43" s="26" t="s">
        <v>201</v>
      </c>
      <c r="CU43" s="26" t="s">
        <v>201</v>
      </c>
      <c r="CV43" s="26" t="s">
        <v>201</v>
      </c>
      <c r="CW43" s="26" t="s">
        <v>201</v>
      </c>
      <c r="CX43" s="26">
        <v>2E-3</v>
      </c>
      <c r="CY43" s="26">
        <v>1.7000000000000001E-2</v>
      </c>
      <c r="CZ43" s="26">
        <v>2.5999999999999999E-2</v>
      </c>
      <c r="DA43" s="26" t="s">
        <v>201</v>
      </c>
      <c r="DB43" s="26" t="s">
        <v>201</v>
      </c>
      <c r="DC43" s="28" t="s">
        <v>127</v>
      </c>
      <c r="DD43" s="26">
        <v>0.30199999999999999</v>
      </c>
      <c r="DE43" s="26">
        <v>0.44</v>
      </c>
      <c r="DF43" s="26">
        <v>0.13700000000000001</v>
      </c>
      <c r="DG43" s="26">
        <v>4.2000000000000003E-2</v>
      </c>
      <c r="DH43" s="26">
        <v>1.9E-2</v>
      </c>
      <c r="DI43" s="26">
        <v>2.5999999999999999E-2</v>
      </c>
      <c r="DJ43" s="26">
        <v>3.4000000000000002E-2</v>
      </c>
      <c r="DK43" s="28" t="s">
        <v>306</v>
      </c>
      <c r="DL43" s="26">
        <v>0</v>
      </c>
      <c r="DM43" s="26">
        <v>0.41328413284132842</v>
      </c>
      <c r="DN43" s="26">
        <v>9.8400984009840098E-2</v>
      </c>
      <c r="DO43" s="26">
        <v>0.48831488314883148</v>
      </c>
      <c r="DP43" s="28" t="s">
        <v>311</v>
      </c>
      <c r="DQ43" s="26">
        <v>4.9200492004920051E-3</v>
      </c>
      <c r="DR43" s="26">
        <v>0.99507995079950795</v>
      </c>
      <c r="DS43" s="28" t="s">
        <v>312</v>
      </c>
      <c r="DT43" s="26">
        <v>5.9040590405904057E-2</v>
      </c>
      <c r="DU43" s="26">
        <v>3.5670356703567038E-2</v>
      </c>
      <c r="DV43" s="26">
        <v>0</v>
      </c>
      <c r="DW43" s="26">
        <v>0.73062730627306272</v>
      </c>
      <c r="DX43" s="26">
        <v>0.17466174661746617</v>
      </c>
      <c r="DY43" s="28" t="s">
        <v>318</v>
      </c>
      <c r="DZ43" s="26">
        <v>0.14022140221402213</v>
      </c>
      <c r="EA43" s="26">
        <v>0.14760147601476015</v>
      </c>
      <c r="EB43" s="26">
        <v>8.3640836408364089E-2</v>
      </c>
      <c r="EC43" s="26">
        <v>0.62853628536285366</v>
      </c>
      <c r="ED43" s="26">
        <v>0</v>
      </c>
      <c r="EE43" s="28" t="s">
        <v>324</v>
      </c>
      <c r="EF43" s="26">
        <v>0.15375153751537515</v>
      </c>
      <c r="EG43" s="26">
        <v>0.25953259532595324</v>
      </c>
      <c r="EH43" s="26">
        <v>4.4280442804428041E-2</v>
      </c>
      <c r="EI43" s="26">
        <v>0.54243542435424352</v>
      </c>
    </row>
    <row r="44" spans="1:139" x14ac:dyDescent="0.3">
      <c r="A44" s="22">
        <v>3140215</v>
      </c>
      <c r="B44" s="22">
        <v>215</v>
      </c>
      <c r="C44" s="22" t="s">
        <v>59</v>
      </c>
      <c r="D44" s="22" t="s">
        <v>149</v>
      </c>
      <c r="E44" s="22" t="s">
        <v>149</v>
      </c>
      <c r="F44" s="22" t="s">
        <v>150</v>
      </c>
      <c r="G44" s="23">
        <v>56618</v>
      </c>
      <c r="H44" s="23">
        <v>144773483</v>
      </c>
      <c r="I44" s="23">
        <v>503591</v>
      </c>
      <c r="J44" s="22" t="s">
        <v>12</v>
      </c>
      <c r="K44" s="24">
        <f t="shared" si="1"/>
        <v>8.8945388392384039</v>
      </c>
      <c r="L44" s="25" t="s">
        <v>61</v>
      </c>
      <c r="M44" s="26">
        <v>0.49</v>
      </c>
      <c r="N44" s="26">
        <v>4.2000000000000003E-2</v>
      </c>
      <c r="O44" s="26">
        <v>0.25900000000000001</v>
      </c>
      <c r="P44" s="26">
        <v>1.9E-2</v>
      </c>
      <c r="Q44" s="25" t="s">
        <v>65</v>
      </c>
      <c r="R44" s="26">
        <v>0.251</v>
      </c>
      <c r="S44" s="26">
        <v>0.52800000000000002</v>
      </c>
      <c r="T44" s="26" t="s">
        <v>201</v>
      </c>
      <c r="U44" s="26">
        <v>1.4E-2</v>
      </c>
      <c r="V44" s="26">
        <v>2.5000000000000001E-2</v>
      </c>
      <c r="W44" s="26">
        <v>0.17699999999999999</v>
      </c>
      <c r="X44" s="26">
        <v>0</v>
      </c>
      <c r="Y44" s="26" t="s">
        <v>201</v>
      </c>
      <c r="Z44" s="25" t="s">
        <v>64</v>
      </c>
      <c r="AA44" s="26">
        <v>0.53299999999999992</v>
      </c>
      <c r="AB44" s="26">
        <v>6.0999999999999999E-2</v>
      </c>
      <c r="AC44" s="26">
        <v>3.5000000000000003E-2</v>
      </c>
      <c r="AD44" s="26">
        <v>0.24399999999999999</v>
      </c>
      <c r="AE44" s="26">
        <v>6.0000000000000001E-3</v>
      </c>
      <c r="AF44" s="25" t="s">
        <v>77</v>
      </c>
      <c r="AG44" s="26">
        <v>3.7999999999999999E-2</v>
      </c>
      <c r="AH44" s="26">
        <v>0.21</v>
      </c>
      <c r="AI44" s="26">
        <v>0.19</v>
      </c>
      <c r="AJ44" s="26">
        <v>0.19</v>
      </c>
      <c r="AK44" s="26">
        <v>0.17599999999999999</v>
      </c>
      <c r="AL44" s="26">
        <v>8.8999999999999996E-2</v>
      </c>
      <c r="AM44" s="26">
        <v>4.1000000000000002E-2</v>
      </c>
      <c r="AN44" s="26">
        <v>3.2000000000000001E-2</v>
      </c>
      <c r="AO44" s="26">
        <v>3.4000000000000002E-2</v>
      </c>
      <c r="AP44" s="25" t="s">
        <v>78</v>
      </c>
      <c r="AQ44" s="26">
        <v>0.66</v>
      </c>
      <c r="AR44" s="26">
        <v>9.1999999999999998E-2</v>
      </c>
      <c r="AS44" s="26" t="s">
        <v>201</v>
      </c>
      <c r="AT44" s="26">
        <v>2.1000000000000001E-2</v>
      </c>
      <c r="AU44" s="26">
        <v>5.6000000000000001E-2</v>
      </c>
      <c r="AV44" s="26">
        <v>0.15</v>
      </c>
      <c r="AW44" s="26">
        <v>2.1000000000000001E-2</v>
      </c>
      <c r="AX44" s="28" t="s">
        <v>95</v>
      </c>
      <c r="AY44" s="26">
        <v>4.1000000000000002E-2</v>
      </c>
      <c r="AZ44" s="26">
        <v>0.26800000000000002</v>
      </c>
      <c r="BA44" s="26">
        <v>0.36899999999999999</v>
      </c>
      <c r="BB44" s="26">
        <v>0.21199999999999999</v>
      </c>
      <c r="BC44" s="26">
        <v>8.2000000000000003E-2</v>
      </c>
      <c r="BD44" s="26">
        <v>2.4E-2</v>
      </c>
      <c r="BE44" s="26">
        <v>5.0000000000000001E-3</v>
      </c>
      <c r="BF44" s="26" t="s">
        <v>201</v>
      </c>
      <c r="BG44" s="28" t="s">
        <v>104</v>
      </c>
      <c r="BH44" s="26">
        <v>7.8E-2</v>
      </c>
      <c r="BI44" s="26">
        <v>0.40699999999999997</v>
      </c>
      <c r="BJ44" s="26">
        <v>0.29099999999999998</v>
      </c>
      <c r="BK44" s="26">
        <v>0.13300000000000001</v>
      </c>
      <c r="BL44" s="26">
        <v>0.06</v>
      </c>
      <c r="BM44" s="26">
        <v>0.03</v>
      </c>
      <c r="BN44" s="28" t="s">
        <v>106</v>
      </c>
      <c r="BO44" s="26">
        <v>0.97699999999999998</v>
      </c>
      <c r="BP44" s="26">
        <v>1.7000000000000001E-2</v>
      </c>
      <c r="BQ44" s="26" t="s">
        <v>201</v>
      </c>
      <c r="BR44" s="26" t="s">
        <v>201</v>
      </c>
      <c r="BS44" s="26" t="s">
        <v>201</v>
      </c>
      <c r="BT44" s="26" t="s">
        <v>201</v>
      </c>
      <c r="BU44" s="26">
        <v>6.0000000000000001E-3</v>
      </c>
      <c r="BV44" s="25" t="s">
        <v>125</v>
      </c>
      <c r="BW44" s="26">
        <v>7.0000000000000001E-3</v>
      </c>
      <c r="BX44" s="26">
        <v>0.25700000000000001</v>
      </c>
      <c r="BY44" s="26">
        <v>0.67800000000000005</v>
      </c>
      <c r="BZ44" s="26">
        <v>5.8000000000000003E-2</v>
      </c>
      <c r="CA44" s="25" t="s">
        <v>124</v>
      </c>
      <c r="CB44" s="26">
        <v>4.2000000000000003E-2</v>
      </c>
      <c r="CC44" s="26">
        <v>0.67600000000000005</v>
      </c>
      <c r="CD44" s="26">
        <v>0.28299999999999997</v>
      </c>
      <c r="CE44" s="26" t="s">
        <v>201</v>
      </c>
      <c r="CF44" s="25" t="s">
        <v>117</v>
      </c>
      <c r="CG44" s="26">
        <v>0.71399999999999997</v>
      </c>
      <c r="CH44" s="26">
        <v>0.28599999999999998</v>
      </c>
      <c r="CI44" s="25" t="s">
        <v>120</v>
      </c>
      <c r="CJ44" s="26">
        <v>0.79500000000000004</v>
      </c>
      <c r="CK44" s="26">
        <v>0.20499999999999999</v>
      </c>
      <c r="CL44" s="25" t="s">
        <v>123</v>
      </c>
      <c r="CM44" s="26">
        <v>9.8000000000000004E-2</v>
      </c>
      <c r="CN44" s="26">
        <v>0.90200000000000002</v>
      </c>
      <c r="CO44" s="25" t="s">
        <v>126</v>
      </c>
      <c r="CP44" s="26">
        <v>0.85</v>
      </c>
      <c r="CQ44" s="26">
        <v>1.7000000000000001E-2</v>
      </c>
      <c r="CR44" s="26">
        <v>8.9999999999999993E-3</v>
      </c>
      <c r="CS44" s="26">
        <v>3.6999999999999998E-2</v>
      </c>
      <c r="CT44" s="26" t="s">
        <v>201</v>
      </c>
      <c r="CU44" s="26" t="s">
        <v>201</v>
      </c>
      <c r="CV44" s="26" t="s">
        <v>201</v>
      </c>
      <c r="CW44" s="26" t="s">
        <v>201</v>
      </c>
      <c r="CX44" s="26" t="s">
        <v>201</v>
      </c>
      <c r="CY44" s="26">
        <v>5.3999999999999999E-2</v>
      </c>
      <c r="CZ44" s="26">
        <v>3.4000000000000002E-2</v>
      </c>
      <c r="DA44" s="26" t="s">
        <v>201</v>
      </c>
      <c r="DB44" s="26" t="s">
        <v>201</v>
      </c>
      <c r="DC44" s="28" t="s">
        <v>127</v>
      </c>
      <c r="DD44" s="26">
        <v>0.38700000000000001</v>
      </c>
      <c r="DE44" s="26">
        <v>0.28599999999999998</v>
      </c>
      <c r="DF44" s="26">
        <v>0.16</v>
      </c>
      <c r="DG44" s="26">
        <v>7.3999999999999996E-2</v>
      </c>
      <c r="DH44" s="26">
        <v>3.3000000000000002E-2</v>
      </c>
      <c r="DI44" s="26">
        <v>0.02</v>
      </c>
      <c r="DJ44" s="26">
        <v>4.1000000000000002E-2</v>
      </c>
      <c r="DK44" s="28" t="s">
        <v>306</v>
      </c>
      <c r="DL44" s="26">
        <v>8.7281795511221939E-3</v>
      </c>
      <c r="DM44" s="26">
        <v>0.48004987531172072</v>
      </c>
      <c r="DN44" s="26">
        <v>0.27182044887780549</v>
      </c>
      <c r="DO44" s="26">
        <v>0.23940149625935161</v>
      </c>
      <c r="DP44" s="28" t="s">
        <v>311</v>
      </c>
      <c r="DQ44" s="26">
        <v>2.2443890274314215E-2</v>
      </c>
      <c r="DR44" s="26">
        <v>0.97755610972568574</v>
      </c>
      <c r="DS44" s="28" t="s">
        <v>312</v>
      </c>
      <c r="DT44" s="26">
        <v>0.21072319201995013</v>
      </c>
      <c r="DU44" s="26">
        <v>6.7331670822942641E-2</v>
      </c>
      <c r="DV44" s="26">
        <v>6.2344139650872821E-3</v>
      </c>
      <c r="DW44" s="26">
        <v>0.51995012468827928</v>
      </c>
      <c r="DX44" s="26">
        <v>0.19576059850374064</v>
      </c>
      <c r="DY44" s="28" t="s">
        <v>318</v>
      </c>
      <c r="DZ44" s="26">
        <v>0.21321695760598502</v>
      </c>
      <c r="EA44" s="26">
        <v>0.15710723192019951</v>
      </c>
      <c r="EB44" s="26">
        <v>9.1022443890274321E-2</v>
      </c>
      <c r="EC44" s="26">
        <v>0.53241895261845384</v>
      </c>
      <c r="ED44" s="26">
        <v>6.2344139650872821E-3</v>
      </c>
      <c r="EE44" s="28" t="s">
        <v>324</v>
      </c>
      <c r="EF44" s="26">
        <v>8.4788029925187039E-2</v>
      </c>
      <c r="EG44" s="26">
        <v>0.17705735660847879</v>
      </c>
      <c r="EH44" s="26">
        <v>2.369077306733167E-2</v>
      </c>
      <c r="EI44" s="26">
        <v>0.71446384039900246</v>
      </c>
    </row>
    <row r="45" spans="1:139" x14ac:dyDescent="0.3">
      <c r="A45" s="22">
        <v>3140217</v>
      </c>
      <c r="B45" s="22">
        <v>217</v>
      </c>
      <c r="C45" s="22" t="s">
        <v>60</v>
      </c>
      <c r="D45" s="22" t="s">
        <v>152</v>
      </c>
      <c r="E45" s="22" t="s">
        <v>153</v>
      </c>
      <c r="F45" s="22" t="s">
        <v>24</v>
      </c>
      <c r="G45" s="23">
        <v>411418</v>
      </c>
      <c r="H45" s="23">
        <v>154730215</v>
      </c>
      <c r="I45" s="23">
        <v>432167</v>
      </c>
      <c r="J45" s="22" t="s">
        <v>24</v>
      </c>
      <c r="K45" s="24">
        <f t="shared" si="1"/>
        <v>1.0504328930673914</v>
      </c>
      <c r="L45" s="25" t="s">
        <v>61</v>
      </c>
      <c r="M45" s="26">
        <v>0.67599999999999993</v>
      </c>
      <c r="N45" s="26">
        <v>0.24</v>
      </c>
      <c r="O45" s="26">
        <v>1.3000000000000001E-2</v>
      </c>
      <c r="P45" s="26">
        <v>1.9E-2</v>
      </c>
      <c r="Q45" s="25" t="s">
        <v>65</v>
      </c>
      <c r="R45" s="26">
        <v>0.65200000000000002</v>
      </c>
      <c r="S45" s="26">
        <v>0.13100000000000001</v>
      </c>
      <c r="T45" s="26" t="s">
        <v>201</v>
      </c>
      <c r="U45" s="26">
        <v>4.9000000000000002E-2</v>
      </c>
      <c r="V45" s="26">
        <v>6.4000000000000001E-2</v>
      </c>
      <c r="W45" s="26">
        <v>9.1999999999999998E-2</v>
      </c>
      <c r="X45" s="26">
        <v>0</v>
      </c>
      <c r="Y45" s="26" t="s">
        <v>201</v>
      </c>
      <c r="Z45" s="25" t="s">
        <v>64</v>
      </c>
      <c r="AA45" s="26">
        <v>0.33799999999999997</v>
      </c>
      <c r="AB45" s="26">
        <v>0.19500000000000001</v>
      </c>
      <c r="AC45" s="26">
        <v>0.27699999999999997</v>
      </c>
      <c r="AD45" s="26">
        <v>3.6000000000000004E-2</v>
      </c>
      <c r="AE45" s="26">
        <v>7.0000000000000001E-3</v>
      </c>
      <c r="AF45" s="25" t="s">
        <v>77</v>
      </c>
      <c r="AG45" s="26">
        <v>2.1999999999999999E-2</v>
      </c>
      <c r="AH45" s="26">
        <v>9.5000000000000001E-2</v>
      </c>
      <c r="AI45" s="26">
        <v>0.22</v>
      </c>
      <c r="AJ45" s="26">
        <v>0.23899999999999999</v>
      </c>
      <c r="AK45" s="26">
        <v>0.193</v>
      </c>
      <c r="AL45" s="26">
        <v>7.4999999999999997E-2</v>
      </c>
      <c r="AM45" s="26">
        <v>4.3999999999999997E-2</v>
      </c>
      <c r="AN45" s="26">
        <v>2.3E-2</v>
      </c>
      <c r="AO45" s="26">
        <v>8.7999999999999995E-2</v>
      </c>
      <c r="AP45" s="25" t="s">
        <v>78</v>
      </c>
      <c r="AQ45" s="26">
        <v>0.58699999999999997</v>
      </c>
      <c r="AR45" s="26">
        <v>0.19900000000000001</v>
      </c>
      <c r="AS45" s="26">
        <v>9.5000000000000001E-2</v>
      </c>
      <c r="AT45" s="26">
        <v>2.1999999999999999E-2</v>
      </c>
      <c r="AU45" s="26">
        <v>6.7000000000000004E-2</v>
      </c>
      <c r="AV45" s="26">
        <v>2.8000000000000001E-2</v>
      </c>
      <c r="AW45" s="26">
        <v>3.0000000000000001E-3</v>
      </c>
      <c r="AX45" s="28" t="s">
        <v>95</v>
      </c>
      <c r="AY45" s="26">
        <v>2.7E-2</v>
      </c>
      <c r="AZ45" s="26">
        <v>0.26600000000000001</v>
      </c>
      <c r="BA45" s="26">
        <v>0.33800000000000002</v>
      </c>
      <c r="BB45" s="26">
        <v>0.218</v>
      </c>
      <c r="BC45" s="26">
        <v>0.123</v>
      </c>
      <c r="BD45" s="26">
        <v>2.3E-2</v>
      </c>
      <c r="BE45" s="26">
        <v>4.0000000000000001E-3</v>
      </c>
      <c r="BF45" s="26" t="s">
        <v>201</v>
      </c>
      <c r="BG45" s="28" t="s">
        <v>104</v>
      </c>
      <c r="BH45" s="26">
        <v>0.26500000000000001</v>
      </c>
      <c r="BI45" s="26">
        <v>0.434</v>
      </c>
      <c r="BJ45" s="26">
        <v>0.17799999999999999</v>
      </c>
      <c r="BK45" s="26">
        <v>8.1000000000000003E-2</v>
      </c>
      <c r="BL45" s="26">
        <v>0.03</v>
      </c>
      <c r="BM45" s="26">
        <v>1.2E-2</v>
      </c>
      <c r="BN45" s="28" t="s">
        <v>106</v>
      </c>
      <c r="BO45" s="26">
        <v>0.501</v>
      </c>
      <c r="BP45" s="26">
        <v>0.37</v>
      </c>
      <c r="BQ45" s="26">
        <v>7.3999999999999996E-2</v>
      </c>
      <c r="BR45" s="26">
        <v>7.0000000000000001E-3</v>
      </c>
      <c r="BS45" s="26">
        <v>2.1000000000000001E-2</v>
      </c>
      <c r="BT45" s="26">
        <v>1.7000000000000001E-2</v>
      </c>
      <c r="BU45" s="26">
        <v>1.0999999999999999E-2</v>
      </c>
      <c r="BV45" s="25" t="s">
        <v>125</v>
      </c>
      <c r="BW45" s="26">
        <v>0.27900000000000003</v>
      </c>
      <c r="BX45" s="26">
        <v>0.45300000000000001</v>
      </c>
      <c r="BY45" s="26">
        <v>0.20599999999999999</v>
      </c>
      <c r="BZ45" s="26">
        <v>6.2E-2</v>
      </c>
      <c r="CA45" s="25" t="s">
        <v>124</v>
      </c>
      <c r="CB45" s="26">
        <v>0.40200000000000002</v>
      </c>
      <c r="CC45" s="26">
        <v>0.47499999999999998</v>
      </c>
      <c r="CD45" s="26">
        <v>0.109</v>
      </c>
      <c r="CE45" s="26">
        <v>1.4E-2</v>
      </c>
      <c r="CF45" s="25" t="s">
        <v>117</v>
      </c>
      <c r="CG45" s="26">
        <v>0.78500000000000003</v>
      </c>
      <c r="CH45" s="26">
        <v>0.21299999999999999</v>
      </c>
      <c r="CI45" s="25" t="s">
        <v>120</v>
      </c>
      <c r="CJ45" s="26">
        <v>0.83799999999999997</v>
      </c>
      <c r="CK45" s="26">
        <v>0.16200000000000001</v>
      </c>
      <c r="CL45" s="25" t="s">
        <v>123</v>
      </c>
      <c r="CM45" s="26">
        <v>0.47799999999999998</v>
      </c>
      <c r="CN45" s="26">
        <v>0.52200000000000002</v>
      </c>
      <c r="CO45" s="25" t="s">
        <v>126</v>
      </c>
      <c r="CP45" s="26">
        <v>0.84799999999999998</v>
      </c>
      <c r="CQ45" s="26">
        <v>0.04</v>
      </c>
      <c r="CR45" s="26">
        <v>3.6999999999999998E-2</v>
      </c>
      <c r="CS45" s="26" t="s">
        <v>201</v>
      </c>
      <c r="CT45" s="26">
        <v>1E-3</v>
      </c>
      <c r="CU45" s="26">
        <v>1E-3</v>
      </c>
      <c r="CV45" s="26" t="s">
        <v>201</v>
      </c>
      <c r="CW45" s="26">
        <v>1E-3</v>
      </c>
      <c r="CX45" s="26">
        <v>0.01</v>
      </c>
      <c r="CY45" s="26">
        <v>1.7000000000000001E-2</v>
      </c>
      <c r="CZ45" s="26">
        <v>4.2999999999999997E-2</v>
      </c>
      <c r="DA45" s="26" t="s">
        <v>201</v>
      </c>
      <c r="DB45" s="26">
        <v>2E-3</v>
      </c>
      <c r="DC45" s="28" t="s">
        <v>127</v>
      </c>
      <c r="DD45" s="26">
        <v>0.182</v>
      </c>
      <c r="DE45" s="26">
        <v>0.17799999999999999</v>
      </c>
      <c r="DF45" s="26">
        <v>0.17399999999999999</v>
      </c>
      <c r="DG45" s="26">
        <v>0.16800000000000001</v>
      </c>
      <c r="DH45" s="26">
        <v>9.5000000000000001E-2</v>
      </c>
      <c r="DI45" s="26">
        <v>7.0000000000000007E-2</v>
      </c>
      <c r="DJ45" s="26">
        <v>0.13300000000000001</v>
      </c>
      <c r="DK45" s="28" t="s">
        <v>306</v>
      </c>
      <c r="DL45" s="26">
        <v>1.4285714285714285E-2</v>
      </c>
      <c r="DM45" s="26">
        <v>0.47362637362637361</v>
      </c>
      <c r="DN45" s="26">
        <v>0.33736263736263739</v>
      </c>
      <c r="DO45" s="26">
        <v>0.17472527472527472</v>
      </c>
      <c r="DP45" s="28" t="s">
        <v>311</v>
      </c>
      <c r="DQ45" s="26">
        <v>3.1899999999999998E-2</v>
      </c>
      <c r="DR45" s="26">
        <v>0.96809999999999996</v>
      </c>
      <c r="DS45" s="28" t="s">
        <v>312</v>
      </c>
      <c r="DT45" s="26">
        <v>0.27582417582417584</v>
      </c>
      <c r="DU45" s="26">
        <v>1.6483516483516484E-2</v>
      </c>
      <c r="DV45" s="26">
        <v>4.3956043956043956E-3</v>
      </c>
      <c r="DW45" s="26">
        <v>0.56263736263736264</v>
      </c>
      <c r="DX45" s="26">
        <v>0.14065934065934066</v>
      </c>
      <c r="DY45" s="28" t="s">
        <v>318</v>
      </c>
      <c r="DZ45" s="26">
        <v>0.1043956043956044</v>
      </c>
      <c r="EA45" s="26">
        <v>0.22747252747252747</v>
      </c>
      <c r="EB45" s="26">
        <v>5.4945054945054944E-2</v>
      </c>
      <c r="EC45" s="26">
        <v>0.60329670329670326</v>
      </c>
      <c r="ED45" s="26">
        <v>9.8901098901098897E-3</v>
      </c>
      <c r="EE45" s="28" t="s">
        <v>324</v>
      </c>
      <c r="EF45" s="26">
        <v>7.032967032967033E-2</v>
      </c>
      <c r="EG45" s="26">
        <v>0.53956043956043953</v>
      </c>
      <c r="EH45" s="26">
        <v>3.6263736263736267E-2</v>
      </c>
      <c r="EI45" s="26">
        <v>0.35384615384615387</v>
      </c>
    </row>
    <row r="46" spans="1:139" x14ac:dyDescent="0.3">
      <c r="A46" s="22">
        <v>3140231</v>
      </c>
      <c r="B46" s="22">
        <v>231</v>
      </c>
      <c r="C46" s="22" t="s">
        <v>66</v>
      </c>
      <c r="D46" s="22" t="s">
        <v>149</v>
      </c>
      <c r="E46" s="22" t="s">
        <v>149</v>
      </c>
      <c r="F46" s="22" t="s">
        <v>24</v>
      </c>
      <c r="G46" s="23">
        <v>213438</v>
      </c>
      <c r="H46" s="23">
        <v>132776372.99999999</v>
      </c>
      <c r="I46" s="23">
        <v>411400</v>
      </c>
      <c r="J46" s="22" t="s">
        <v>24</v>
      </c>
      <c r="K46" s="24">
        <f t="shared" si="1"/>
        <v>1.9274918243236911</v>
      </c>
      <c r="L46" s="25" t="s">
        <v>61</v>
      </c>
      <c r="M46" s="26">
        <v>0.49399999999999999</v>
      </c>
      <c r="N46" s="26">
        <v>3.9E-2</v>
      </c>
      <c r="O46" s="26">
        <v>0.113</v>
      </c>
      <c r="P46" s="26">
        <v>0.04</v>
      </c>
      <c r="Q46" s="25" t="s">
        <v>65</v>
      </c>
      <c r="R46" s="26">
        <v>0.39100000000000001</v>
      </c>
      <c r="S46" s="26">
        <v>0.379</v>
      </c>
      <c r="T46" s="26" t="s">
        <v>201</v>
      </c>
      <c r="U46" s="26" t="s">
        <v>201</v>
      </c>
      <c r="V46" s="26">
        <v>3.5000000000000003E-2</v>
      </c>
      <c r="W46" s="26">
        <v>0.182</v>
      </c>
      <c r="X46" s="26">
        <v>0</v>
      </c>
      <c r="Y46" s="26" t="s">
        <v>201</v>
      </c>
      <c r="Z46" s="25" t="s">
        <v>64</v>
      </c>
      <c r="AA46" s="26">
        <v>0.52</v>
      </c>
      <c r="AB46" s="26">
        <v>9.4E-2</v>
      </c>
      <c r="AC46" s="26">
        <v>3.6000000000000004E-2</v>
      </c>
      <c r="AD46" s="26">
        <v>0.11199999999999999</v>
      </c>
      <c r="AE46" s="26">
        <v>1.9E-2</v>
      </c>
      <c r="AF46" s="25" t="s">
        <v>77</v>
      </c>
      <c r="AG46" s="26">
        <v>6.6000000000000003E-2</v>
      </c>
      <c r="AH46" s="26">
        <v>0.248</v>
      </c>
      <c r="AI46" s="26">
        <v>0.20100000000000001</v>
      </c>
      <c r="AJ46" s="26">
        <v>0.191</v>
      </c>
      <c r="AK46" s="26">
        <v>0.13200000000000001</v>
      </c>
      <c r="AL46" s="26">
        <v>5.3999999999999999E-2</v>
      </c>
      <c r="AM46" s="26">
        <v>4.4999999999999998E-2</v>
      </c>
      <c r="AN46" s="26">
        <v>2.4E-2</v>
      </c>
      <c r="AO46" s="26">
        <v>3.9E-2</v>
      </c>
      <c r="AP46" s="25" t="s">
        <v>78</v>
      </c>
      <c r="AQ46" s="26">
        <v>0.73799999999999999</v>
      </c>
      <c r="AR46" s="26">
        <v>0.09</v>
      </c>
      <c r="AS46" s="26">
        <v>1E-3</v>
      </c>
      <c r="AT46" s="26">
        <v>1.2E-2</v>
      </c>
      <c r="AU46" s="26">
        <v>2.5999999999999999E-2</v>
      </c>
      <c r="AV46" s="26">
        <v>0.114</v>
      </c>
      <c r="AW46" s="26">
        <v>1.9E-2</v>
      </c>
      <c r="AX46" s="28" t="s">
        <v>95</v>
      </c>
      <c r="AY46" s="26">
        <v>3.5999999999999997E-2</v>
      </c>
      <c r="AZ46" s="26">
        <v>0.22600000000000001</v>
      </c>
      <c r="BA46" s="26">
        <v>0.33400000000000002</v>
      </c>
      <c r="BB46" s="26">
        <v>0.23400000000000001</v>
      </c>
      <c r="BC46" s="26">
        <v>0.123</v>
      </c>
      <c r="BD46" s="26">
        <v>3.5999999999999997E-2</v>
      </c>
      <c r="BE46" s="26">
        <v>6.0000000000000001E-3</v>
      </c>
      <c r="BF46" s="26">
        <v>5.0000000000000001E-3</v>
      </c>
      <c r="BG46" s="28" t="s">
        <v>104</v>
      </c>
      <c r="BH46" s="26">
        <v>0.109</v>
      </c>
      <c r="BI46" s="26">
        <v>0.441</v>
      </c>
      <c r="BJ46" s="26">
        <v>0.255</v>
      </c>
      <c r="BK46" s="26">
        <v>0.11600000000000001</v>
      </c>
      <c r="BL46" s="26">
        <v>5.5E-2</v>
      </c>
      <c r="BM46" s="26">
        <v>2.4E-2</v>
      </c>
      <c r="BN46" s="28" t="s">
        <v>106</v>
      </c>
      <c r="BO46" s="26">
        <v>0.751</v>
      </c>
      <c r="BP46" s="26">
        <v>0.13800000000000001</v>
      </c>
      <c r="BQ46" s="26">
        <v>0.10199999999999999</v>
      </c>
      <c r="BR46" s="26" t="s">
        <v>201</v>
      </c>
      <c r="BS46" s="26" t="s">
        <v>201</v>
      </c>
      <c r="BT46" s="26" t="s">
        <v>201</v>
      </c>
      <c r="BU46" s="26">
        <v>0.01</v>
      </c>
      <c r="BV46" s="25" t="s">
        <v>125</v>
      </c>
      <c r="BW46" s="26">
        <v>2.8000000000000001E-2</v>
      </c>
      <c r="BX46" s="26">
        <v>0.29099999999999998</v>
      </c>
      <c r="BY46" s="26">
        <v>0.59399999999999997</v>
      </c>
      <c r="BZ46" s="26">
        <v>8.6999999999999994E-2</v>
      </c>
      <c r="CA46" s="25" t="s">
        <v>124</v>
      </c>
      <c r="CB46" s="26">
        <v>8.5999999999999993E-2</v>
      </c>
      <c r="CC46" s="26">
        <v>0.64600000000000002</v>
      </c>
      <c r="CD46" s="26">
        <v>0.26800000000000002</v>
      </c>
      <c r="CE46" s="26" t="s">
        <v>201</v>
      </c>
      <c r="CF46" s="25" t="s">
        <v>117</v>
      </c>
      <c r="CG46" s="26">
        <v>0.66800000000000004</v>
      </c>
      <c r="CH46" s="26">
        <v>0.33200000000000002</v>
      </c>
      <c r="CI46" s="25" t="s">
        <v>120</v>
      </c>
      <c r="CJ46" s="26">
        <v>0.81799999999999995</v>
      </c>
      <c r="CK46" s="26">
        <v>0.182</v>
      </c>
      <c r="CL46" s="25" t="s">
        <v>123</v>
      </c>
      <c r="CM46" s="26">
        <v>0.16700000000000001</v>
      </c>
      <c r="CN46" s="26">
        <v>0.83299999999999996</v>
      </c>
      <c r="CO46" s="25" t="s">
        <v>126</v>
      </c>
      <c r="CP46" s="26">
        <v>0.874</v>
      </c>
      <c r="CQ46" s="26">
        <v>2.5000000000000001E-2</v>
      </c>
      <c r="CR46" s="26">
        <v>4.0000000000000001E-3</v>
      </c>
      <c r="CS46" s="26">
        <v>1.0999999999999999E-2</v>
      </c>
      <c r="CT46" s="26" t="s">
        <v>201</v>
      </c>
      <c r="CU46" s="26">
        <v>1E-3</v>
      </c>
      <c r="CV46" s="26" t="s">
        <v>201</v>
      </c>
      <c r="CW46" s="26" t="s">
        <v>201</v>
      </c>
      <c r="CX46" s="26">
        <v>2E-3</v>
      </c>
      <c r="CY46" s="26">
        <v>4.9000000000000002E-2</v>
      </c>
      <c r="CZ46" s="26">
        <v>3.1E-2</v>
      </c>
      <c r="DA46" s="26">
        <v>1E-3</v>
      </c>
      <c r="DB46" s="26">
        <v>1E-3</v>
      </c>
      <c r="DC46" s="28" t="s">
        <v>127</v>
      </c>
      <c r="DD46" s="26">
        <v>0.41099999999999998</v>
      </c>
      <c r="DE46" s="26">
        <v>0.33300000000000002</v>
      </c>
      <c r="DF46" s="26">
        <v>0.155</v>
      </c>
      <c r="DG46" s="26">
        <v>3.2000000000000001E-2</v>
      </c>
      <c r="DH46" s="26">
        <v>1.2999999999999999E-2</v>
      </c>
      <c r="DI46" s="26">
        <v>1.7000000000000001E-2</v>
      </c>
      <c r="DJ46" s="26">
        <v>3.9E-2</v>
      </c>
      <c r="DK46" s="28" t="s">
        <v>306</v>
      </c>
      <c r="DL46" s="26">
        <v>2.4600246002460025E-3</v>
      </c>
      <c r="DM46" s="26">
        <v>0.49692496924969248</v>
      </c>
      <c r="DN46" s="26">
        <v>0.24723247232472326</v>
      </c>
      <c r="DO46" s="26">
        <v>0.25338253382533826</v>
      </c>
      <c r="DP46" s="28" t="s">
        <v>311</v>
      </c>
      <c r="DQ46" s="26">
        <v>1.107011070110701E-2</v>
      </c>
      <c r="DR46" s="26">
        <v>0.98892988929889303</v>
      </c>
      <c r="DS46" s="28" t="s">
        <v>312</v>
      </c>
      <c r="DT46" s="26">
        <v>0.16359163591635917</v>
      </c>
      <c r="DU46" s="26">
        <v>7.626076260762607E-2</v>
      </c>
      <c r="DV46" s="26">
        <v>8.6100861008610082E-3</v>
      </c>
      <c r="DW46" s="26">
        <v>0.5350553505535055</v>
      </c>
      <c r="DX46" s="26">
        <v>0.21648216482164823</v>
      </c>
      <c r="DY46" s="28" t="s">
        <v>318</v>
      </c>
      <c r="DZ46" s="26">
        <v>0.20910209102091021</v>
      </c>
      <c r="EA46" s="26">
        <v>0.2004920049200492</v>
      </c>
      <c r="EB46" s="26">
        <v>9.348093480934809E-2</v>
      </c>
      <c r="EC46" s="26">
        <v>0.49323493234932347</v>
      </c>
      <c r="ED46" s="26">
        <v>3.6900369003690036E-3</v>
      </c>
      <c r="EE46" s="28" t="s">
        <v>324</v>
      </c>
      <c r="EF46" s="26">
        <v>0.12300123001230012</v>
      </c>
      <c r="EG46" s="26">
        <v>0.22017220172201721</v>
      </c>
      <c r="EH46" s="26">
        <v>2.2140221402214021E-2</v>
      </c>
      <c r="EI46" s="26">
        <v>0.63468634686346859</v>
      </c>
    </row>
    <row r="47" spans="1:139" x14ac:dyDescent="0.3">
      <c r="A47" s="22">
        <v>3140234</v>
      </c>
      <c r="B47" s="22">
        <v>234</v>
      </c>
      <c r="C47" s="22" t="s">
        <v>67</v>
      </c>
      <c r="D47" s="22" t="s">
        <v>152</v>
      </c>
      <c r="E47" s="22" t="s">
        <v>164</v>
      </c>
      <c r="F47" s="22" t="s">
        <v>151</v>
      </c>
      <c r="G47" s="23">
        <v>1254650</v>
      </c>
      <c r="H47" s="23">
        <v>78836840</v>
      </c>
      <c r="I47" s="23">
        <v>268901</v>
      </c>
      <c r="J47" s="22" t="s">
        <v>12</v>
      </c>
      <c r="K47" s="24">
        <f t="shared" si="1"/>
        <v>0.214323516518551</v>
      </c>
      <c r="L47" s="25" t="s">
        <v>61</v>
      </c>
      <c r="M47" s="26">
        <v>0.63</v>
      </c>
      <c r="N47" s="26">
        <v>0.06</v>
      </c>
      <c r="O47" s="26">
        <v>0.14499999999999999</v>
      </c>
      <c r="P47" s="26">
        <v>9.0999999999999998E-2</v>
      </c>
      <c r="Q47" s="25" t="s">
        <v>65</v>
      </c>
      <c r="R47" s="26">
        <v>0.247</v>
      </c>
      <c r="S47" s="26">
        <v>0.129</v>
      </c>
      <c r="T47" s="26" t="s">
        <v>201</v>
      </c>
      <c r="U47" s="26">
        <v>0.154</v>
      </c>
      <c r="V47" s="26">
        <v>0.124</v>
      </c>
      <c r="W47" s="26">
        <v>0.316</v>
      </c>
      <c r="X47" s="26">
        <v>2.6000000000000002E-2</v>
      </c>
      <c r="Y47" s="26" t="s">
        <v>201</v>
      </c>
      <c r="Z47" s="25" t="s">
        <v>64</v>
      </c>
      <c r="AA47" s="26">
        <v>0.46899999999999997</v>
      </c>
      <c r="AB47" s="26">
        <v>3.4000000000000002E-2</v>
      </c>
      <c r="AC47" s="26">
        <v>6.8000000000000005E-2</v>
      </c>
      <c r="AD47" s="26">
        <v>0.24199999999999999</v>
      </c>
      <c r="AE47" s="26">
        <v>5.2999999999999999E-2</v>
      </c>
      <c r="AF47" s="25" t="s">
        <v>77</v>
      </c>
      <c r="AG47" s="26">
        <v>1.4999999999999999E-2</v>
      </c>
      <c r="AH47" s="26">
        <v>0.26200000000000001</v>
      </c>
      <c r="AI47" s="26">
        <v>0.18</v>
      </c>
      <c r="AJ47" s="26">
        <v>0.189</v>
      </c>
      <c r="AK47" s="26">
        <v>0.189</v>
      </c>
      <c r="AL47" s="26">
        <v>6.6000000000000003E-2</v>
      </c>
      <c r="AM47" s="26">
        <v>4.2000000000000003E-2</v>
      </c>
      <c r="AN47" s="26">
        <v>1.7000000000000001E-2</v>
      </c>
      <c r="AO47" s="26">
        <v>0.04</v>
      </c>
      <c r="AP47" s="25" t="s">
        <v>78</v>
      </c>
      <c r="AQ47" s="26">
        <v>0.60799999999999998</v>
      </c>
      <c r="AR47" s="26">
        <v>7.8E-2</v>
      </c>
      <c r="AS47" s="26">
        <v>9.4E-2</v>
      </c>
      <c r="AT47" s="26">
        <v>1.0999999999999999E-2</v>
      </c>
      <c r="AU47" s="26">
        <v>0.111</v>
      </c>
      <c r="AV47" s="26">
        <v>9.8000000000000004E-2</v>
      </c>
      <c r="AW47" s="26" t="s">
        <v>201</v>
      </c>
      <c r="AX47" s="28" t="s">
        <v>95</v>
      </c>
      <c r="AY47" s="26">
        <v>6.0999999999999999E-2</v>
      </c>
      <c r="AZ47" s="26">
        <v>0.47799999999999998</v>
      </c>
      <c r="BA47" s="26">
        <v>0.37</v>
      </c>
      <c r="BB47" s="26">
        <v>6.4000000000000001E-2</v>
      </c>
      <c r="BC47" s="26">
        <v>1.9E-2</v>
      </c>
      <c r="BD47" s="26">
        <v>2E-3</v>
      </c>
      <c r="BE47" s="26">
        <v>4.0000000000000001E-3</v>
      </c>
      <c r="BF47" s="26">
        <v>1E-3</v>
      </c>
      <c r="BG47" s="28" t="s">
        <v>104</v>
      </c>
      <c r="BH47" s="26">
        <v>0.13700000000000001</v>
      </c>
      <c r="BI47" s="26">
        <v>0.61899999999999999</v>
      </c>
      <c r="BJ47" s="26">
        <v>0.156</v>
      </c>
      <c r="BK47" s="26">
        <v>6.0999999999999999E-2</v>
      </c>
      <c r="BL47" s="26">
        <v>1.7000000000000001E-2</v>
      </c>
      <c r="BM47" s="26">
        <v>8.9999999999999993E-3</v>
      </c>
      <c r="BN47" s="28" t="s">
        <v>106</v>
      </c>
      <c r="BO47" s="26">
        <v>0.97599999999999998</v>
      </c>
      <c r="BP47" s="26" t="s">
        <v>201</v>
      </c>
      <c r="BQ47" s="26" t="s">
        <v>201</v>
      </c>
      <c r="BR47" s="26" t="s">
        <v>201</v>
      </c>
      <c r="BS47" s="26">
        <v>6.0000000000000001E-3</v>
      </c>
      <c r="BT47" s="26" t="s">
        <v>201</v>
      </c>
      <c r="BU47" s="26">
        <v>1.7999999999999999E-2</v>
      </c>
      <c r="BV47" s="25" t="s">
        <v>125</v>
      </c>
      <c r="BW47" s="26">
        <v>0.158</v>
      </c>
      <c r="BX47" s="26">
        <v>0.60299999999999998</v>
      </c>
      <c r="BY47" s="26">
        <v>0.19600000000000001</v>
      </c>
      <c r="BZ47" s="26">
        <v>4.2000000000000003E-2</v>
      </c>
      <c r="CA47" s="25" t="s">
        <v>124</v>
      </c>
      <c r="CB47" s="26">
        <v>0.495</v>
      </c>
      <c r="CC47" s="26">
        <v>0.42</v>
      </c>
      <c r="CD47" s="26">
        <v>8.2000000000000003E-2</v>
      </c>
      <c r="CE47" s="26">
        <v>2E-3</v>
      </c>
      <c r="CF47" s="25" t="s">
        <v>117</v>
      </c>
      <c r="CG47" s="26">
        <v>0.8</v>
      </c>
      <c r="CH47" s="26">
        <v>0.19700000000000001</v>
      </c>
      <c r="CI47" s="25" t="s">
        <v>120</v>
      </c>
      <c r="CJ47" s="26">
        <v>0.85499999999999998</v>
      </c>
      <c r="CK47" s="26">
        <v>0.14499999999999999</v>
      </c>
      <c r="CL47" s="25" t="s">
        <v>123</v>
      </c>
      <c r="CM47" s="26">
        <v>0.53300000000000003</v>
      </c>
      <c r="CN47" s="26">
        <v>0.46700000000000003</v>
      </c>
      <c r="CO47" s="25" t="s">
        <v>126</v>
      </c>
      <c r="CP47" s="26">
        <v>0.92800000000000005</v>
      </c>
      <c r="CQ47" s="26">
        <v>1E-3</v>
      </c>
      <c r="CR47" s="26">
        <v>5.0000000000000001E-3</v>
      </c>
      <c r="CS47" s="26">
        <v>1E-3</v>
      </c>
      <c r="CT47" s="26" t="s">
        <v>201</v>
      </c>
      <c r="CU47" s="26" t="s">
        <v>201</v>
      </c>
      <c r="CV47" s="26" t="s">
        <v>201</v>
      </c>
      <c r="CW47" s="26" t="s">
        <v>201</v>
      </c>
      <c r="CX47" s="26" t="s">
        <v>201</v>
      </c>
      <c r="CY47" s="26">
        <v>1.4999999999999999E-2</v>
      </c>
      <c r="CZ47" s="26">
        <v>0.05</v>
      </c>
      <c r="DA47" s="26" t="s">
        <v>201</v>
      </c>
      <c r="DB47" s="26" t="s">
        <v>201</v>
      </c>
      <c r="DC47" s="28" t="s">
        <v>127</v>
      </c>
      <c r="DD47" s="26">
        <v>7.8E-2</v>
      </c>
      <c r="DE47" s="26">
        <v>0.20699999999999999</v>
      </c>
      <c r="DF47" s="26">
        <v>0.216</v>
      </c>
      <c r="DG47" s="26">
        <v>0.17799999999999999</v>
      </c>
      <c r="DH47" s="26">
        <v>0.17899999999999999</v>
      </c>
      <c r="DI47" s="26">
        <v>9.7000000000000003E-2</v>
      </c>
      <c r="DJ47" s="26">
        <v>4.5999999999999999E-2</v>
      </c>
      <c r="DK47" s="28" t="s">
        <v>306</v>
      </c>
      <c r="DL47" s="26">
        <v>3.6540803897685747E-3</v>
      </c>
      <c r="DM47" s="26">
        <v>0.71619975639464073</v>
      </c>
      <c r="DN47" s="26">
        <v>0.22655298416565164</v>
      </c>
      <c r="DO47" s="26">
        <v>5.3593179049939099E-2</v>
      </c>
      <c r="DP47" s="28" t="s">
        <v>311</v>
      </c>
      <c r="DQ47" s="26">
        <v>0.15590742996345919</v>
      </c>
      <c r="DR47" s="26">
        <v>0.84409257003654081</v>
      </c>
      <c r="DS47" s="28" t="s">
        <v>312</v>
      </c>
      <c r="DT47" s="26">
        <v>9.5006090133982951E-2</v>
      </c>
      <c r="DU47" s="26">
        <v>2.0706455542021926E-2</v>
      </c>
      <c r="DV47" s="26">
        <v>0</v>
      </c>
      <c r="DW47" s="26">
        <v>0.40316686967113274</v>
      </c>
      <c r="DX47" s="26">
        <v>0.48112058465286234</v>
      </c>
      <c r="DY47" s="28" t="s">
        <v>318</v>
      </c>
      <c r="DZ47" s="26">
        <v>8.8915956151035327E-2</v>
      </c>
      <c r="EA47" s="26">
        <v>5.3593179049939099E-2</v>
      </c>
      <c r="EB47" s="26">
        <v>6.0901339829476245E-3</v>
      </c>
      <c r="EC47" s="26">
        <v>0.84896467722289892</v>
      </c>
      <c r="ED47" s="26">
        <v>2.4360535931790498E-3</v>
      </c>
      <c r="EE47" s="28" t="s">
        <v>324</v>
      </c>
      <c r="EF47" s="26">
        <v>0.28867235079171744</v>
      </c>
      <c r="EG47" s="26">
        <v>0.13763702801461633</v>
      </c>
      <c r="EH47" s="26">
        <v>2.4360535931790498E-2</v>
      </c>
      <c r="EI47" s="26">
        <v>0.54933008526187577</v>
      </c>
    </row>
    <row r="48" spans="1:139" x14ac:dyDescent="0.3">
      <c r="A48" s="22">
        <v>3140243</v>
      </c>
      <c r="B48" s="22">
        <v>243</v>
      </c>
      <c r="C48" s="22" t="s">
        <v>68</v>
      </c>
      <c r="D48" s="22" t="s">
        <v>159</v>
      </c>
      <c r="E48" s="22" t="s">
        <v>174</v>
      </c>
      <c r="F48" s="22" t="s">
        <v>151</v>
      </c>
      <c r="G48" s="23">
        <v>128965</v>
      </c>
      <c r="H48" s="23">
        <v>67747367</v>
      </c>
      <c r="I48" s="23">
        <v>211908</v>
      </c>
      <c r="J48" s="22" t="s">
        <v>12</v>
      </c>
      <c r="K48" s="24">
        <f t="shared" si="1"/>
        <v>1.6431434885434033</v>
      </c>
      <c r="L48" s="25" t="s">
        <v>61</v>
      </c>
      <c r="M48" s="26">
        <v>0.6</v>
      </c>
      <c r="N48" s="26">
        <v>0.12</v>
      </c>
      <c r="O48" s="26">
        <v>7.8E-2</v>
      </c>
      <c r="P48" s="26">
        <v>9.1999999999999998E-2</v>
      </c>
      <c r="Q48" s="25" t="s">
        <v>65</v>
      </c>
      <c r="R48" s="26">
        <v>0.60299999999999998</v>
      </c>
      <c r="S48" s="26">
        <v>9.8000000000000004E-2</v>
      </c>
      <c r="T48" s="26" t="s">
        <v>201</v>
      </c>
      <c r="U48" s="26" t="s">
        <v>201</v>
      </c>
      <c r="V48" s="26">
        <v>1.6E-2</v>
      </c>
      <c r="W48" s="26">
        <v>0.28000000000000003</v>
      </c>
      <c r="X48" s="26">
        <v>0</v>
      </c>
      <c r="Y48" s="26" t="s">
        <v>201</v>
      </c>
      <c r="Z48" s="25" t="s">
        <v>64</v>
      </c>
      <c r="AA48" s="26">
        <v>0.65300000000000002</v>
      </c>
      <c r="AB48" s="26">
        <v>6.5000000000000002E-2</v>
      </c>
      <c r="AC48" s="26">
        <v>5.0999999999999997E-2</v>
      </c>
      <c r="AD48" s="26">
        <v>6.7000000000000004E-2</v>
      </c>
      <c r="AE48" s="26">
        <v>2.5000000000000001E-2</v>
      </c>
      <c r="AF48" s="25" t="s">
        <v>77</v>
      </c>
      <c r="AG48" s="26">
        <v>4.7E-2</v>
      </c>
      <c r="AH48" s="26">
        <v>0.222</v>
      </c>
      <c r="AI48" s="26">
        <v>0.252</v>
      </c>
      <c r="AJ48" s="26">
        <v>0.19400000000000001</v>
      </c>
      <c r="AK48" s="26">
        <v>0.16500000000000001</v>
      </c>
      <c r="AL48" s="26">
        <v>5.5E-2</v>
      </c>
      <c r="AM48" s="26">
        <v>0.02</v>
      </c>
      <c r="AN48" s="26">
        <v>5.0000000000000001E-3</v>
      </c>
      <c r="AO48" s="26">
        <v>4.1000000000000002E-2</v>
      </c>
      <c r="AP48" s="25" t="s">
        <v>78</v>
      </c>
      <c r="AQ48" s="26">
        <v>0.85399999999999998</v>
      </c>
      <c r="AR48" s="26">
        <v>3.5000000000000003E-2</v>
      </c>
      <c r="AS48" s="26" t="s">
        <v>201</v>
      </c>
      <c r="AT48" s="26">
        <v>1.4999999999999999E-2</v>
      </c>
      <c r="AU48" s="26">
        <v>1E-3</v>
      </c>
      <c r="AV48" s="26">
        <v>5.7000000000000002E-2</v>
      </c>
      <c r="AW48" s="26">
        <v>3.9E-2</v>
      </c>
      <c r="AX48" s="28" t="s">
        <v>95</v>
      </c>
      <c r="AY48" s="26">
        <v>6.7000000000000004E-2</v>
      </c>
      <c r="AZ48" s="26">
        <v>0.34599999999999997</v>
      </c>
      <c r="BA48" s="26">
        <v>0.36</v>
      </c>
      <c r="BB48" s="26">
        <v>0.14099999999999999</v>
      </c>
      <c r="BC48" s="26">
        <v>6.6000000000000003E-2</v>
      </c>
      <c r="BD48" s="26">
        <v>0.02</v>
      </c>
      <c r="BE48" s="26"/>
      <c r="BF48" s="26"/>
      <c r="BG48" s="28" t="s">
        <v>104</v>
      </c>
      <c r="BH48" s="26">
        <v>0.152</v>
      </c>
      <c r="BI48" s="26">
        <v>0.57599999999999996</v>
      </c>
      <c r="BJ48" s="26">
        <v>0.17699999999999999</v>
      </c>
      <c r="BK48" s="26">
        <v>7.6999999999999999E-2</v>
      </c>
      <c r="BL48" s="26">
        <v>1.4999999999999999E-2</v>
      </c>
      <c r="BM48" s="26">
        <v>3.0000000000000001E-3</v>
      </c>
      <c r="BN48" s="28" t="s">
        <v>106</v>
      </c>
      <c r="BO48" s="26">
        <v>0.85699999999999998</v>
      </c>
      <c r="BP48" s="26">
        <v>2.1000000000000001E-2</v>
      </c>
      <c r="BQ48" s="26">
        <v>0.08</v>
      </c>
      <c r="BR48" s="26" t="s">
        <v>201</v>
      </c>
      <c r="BS48" s="26">
        <v>5.0000000000000001E-3</v>
      </c>
      <c r="BT48" s="26">
        <v>2.3E-2</v>
      </c>
      <c r="BU48" s="26">
        <v>1.4E-2</v>
      </c>
      <c r="BV48" s="25" t="s">
        <v>125</v>
      </c>
      <c r="BW48" s="26">
        <v>0.23699999999999999</v>
      </c>
      <c r="BX48" s="26">
        <v>0.52900000000000003</v>
      </c>
      <c r="BY48" s="26">
        <v>0.19400000000000001</v>
      </c>
      <c r="BZ48" s="26">
        <v>4.1000000000000002E-2</v>
      </c>
      <c r="CA48" s="25" t="s">
        <v>124</v>
      </c>
      <c r="CB48" s="26">
        <v>0.40899999999999997</v>
      </c>
      <c r="CC48" s="26">
        <v>0.48599999999999999</v>
      </c>
      <c r="CD48" s="26">
        <v>8.8999999999999996E-2</v>
      </c>
      <c r="CE48" s="26">
        <v>1.6E-2</v>
      </c>
      <c r="CF48" s="25" t="s">
        <v>117</v>
      </c>
      <c r="CG48" s="26">
        <v>0.68600000000000005</v>
      </c>
      <c r="CH48" s="26">
        <v>0.313</v>
      </c>
      <c r="CI48" s="25" t="s">
        <v>120</v>
      </c>
      <c r="CJ48" s="26">
        <v>0.90300000000000002</v>
      </c>
      <c r="CK48" s="26">
        <v>9.7000000000000003E-2</v>
      </c>
      <c r="CL48" s="25" t="s">
        <v>123</v>
      </c>
      <c r="CM48" s="26">
        <v>0.96199999999999997</v>
      </c>
      <c r="CN48" s="26">
        <v>3.7999999999999999E-2</v>
      </c>
      <c r="CO48" s="25" t="s">
        <v>126</v>
      </c>
      <c r="CP48" s="26">
        <v>0.85</v>
      </c>
      <c r="CQ48" s="26">
        <v>2.1000000000000001E-2</v>
      </c>
      <c r="CR48" s="26">
        <v>8.0000000000000002E-3</v>
      </c>
      <c r="CS48" s="26">
        <v>1.4E-2</v>
      </c>
      <c r="CT48" s="26">
        <v>8.9999999999999993E-3</v>
      </c>
      <c r="CU48" s="26">
        <v>4.0000000000000001E-3</v>
      </c>
      <c r="CV48" s="26" t="s">
        <v>201</v>
      </c>
      <c r="CW48" s="26" t="s">
        <v>201</v>
      </c>
      <c r="CX48" s="26">
        <v>1E-3</v>
      </c>
      <c r="CY48" s="26">
        <v>0.03</v>
      </c>
      <c r="CZ48" s="26">
        <v>4.4999999999999998E-2</v>
      </c>
      <c r="DA48" s="26">
        <v>8.0000000000000002E-3</v>
      </c>
      <c r="DB48" s="26">
        <v>0.01</v>
      </c>
      <c r="DC48" s="28" t="s">
        <v>127</v>
      </c>
      <c r="DD48" s="26">
        <v>0.19700000000000001</v>
      </c>
      <c r="DE48" s="26">
        <v>0.27</v>
      </c>
      <c r="DF48" s="26">
        <v>0.22800000000000001</v>
      </c>
      <c r="DG48" s="26">
        <v>0.17199999999999999</v>
      </c>
      <c r="DH48" s="26">
        <v>6.4000000000000001E-2</v>
      </c>
      <c r="DI48" s="26">
        <v>3.4000000000000002E-2</v>
      </c>
      <c r="DJ48" s="26">
        <v>3.5000000000000003E-2</v>
      </c>
      <c r="DK48" s="28" t="s">
        <v>306</v>
      </c>
      <c r="DL48" s="26">
        <v>7.4388947927736451E-3</v>
      </c>
      <c r="DM48" s="26">
        <v>0.44739638682252925</v>
      </c>
      <c r="DN48" s="26">
        <v>0.44314558979808716</v>
      </c>
      <c r="DO48" s="26">
        <v>0.10201912858660998</v>
      </c>
      <c r="DP48" s="28" t="s">
        <v>311</v>
      </c>
      <c r="DQ48" s="26">
        <v>1.0626992561105207E-2</v>
      </c>
      <c r="DR48" s="26">
        <v>0.98937300743889478</v>
      </c>
      <c r="DS48" s="28" t="s">
        <v>312</v>
      </c>
      <c r="DT48" s="26">
        <v>0.1849096705632306</v>
      </c>
      <c r="DU48" s="26">
        <v>2.763018065887354E-2</v>
      </c>
      <c r="DV48" s="26">
        <v>1.0626992561105207E-3</v>
      </c>
      <c r="DW48" s="26">
        <v>0.37300743889479276</v>
      </c>
      <c r="DX48" s="26">
        <v>0.41339001062699254</v>
      </c>
      <c r="DY48" s="28" t="s">
        <v>318</v>
      </c>
      <c r="DZ48" s="26">
        <v>8.3953241232731138E-2</v>
      </c>
      <c r="EA48" s="26">
        <v>0.10945802337938364</v>
      </c>
      <c r="EB48" s="26">
        <v>5.1009564293304992E-2</v>
      </c>
      <c r="EC48" s="26">
        <v>0.75557917109458028</v>
      </c>
      <c r="ED48" s="26">
        <v>0</v>
      </c>
      <c r="EE48" s="28" t="s">
        <v>324</v>
      </c>
      <c r="EF48" s="26">
        <v>9.5642933049946872E-3</v>
      </c>
      <c r="EG48" s="26">
        <v>2.763018065887354E-2</v>
      </c>
      <c r="EH48" s="26">
        <v>3.188097768331562E-3</v>
      </c>
      <c r="EI48" s="26">
        <v>0.95961742826780017</v>
      </c>
    </row>
    <row r="49" spans="1:139" x14ac:dyDescent="0.3">
      <c r="A49" s="22">
        <v>3140246</v>
      </c>
      <c r="B49" s="22">
        <v>246</v>
      </c>
      <c r="C49" s="22" t="s">
        <v>69</v>
      </c>
      <c r="D49" s="22" t="s">
        <v>175</v>
      </c>
      <c r="E49" s="22" t="s">
        <v>176</v>
      </c>
      <c r="F49" s="22" t="s">
        <v>151</v>
      </c>
      <c r="G49" s="23">
        <v>389647</v>
      </c>
      <c r="H49" s="23">
        <v>74787833</v>
      </c>
      <c r="I49" s="23">
        <v>171369</v>
      </c>
      <c r="J49" s="22" t="s">
        <v>12</v>
      </c>
      <c r="K49" s="24">
        <f t="shared" si="1"/>
        <v>0.4398057729175382</v>
      </c>
      <c r="L49" s="25" t="s">
        <v>61</v>
      </c>
      <c r="M49" s="26">
        <v>0.65700000000000003</v>
      </c>
      <c r="N49" s="26">
        <v>0.13300000000000001</v>
      </c>
      <c r="O49" s="26">
        <v>0.128</v>
      </c>
      <c r="P49" s="26">
        <v>2.7000000000000003E-2</v>
      </c>
      <c r="Q49" s="25" t="s">
        <v>65</v>
      </c>
      <c r="R49" s="26">
        <v>0.29600000000000004</v>
      </c>
      <c r="S49" s="26">
        <v>7.5999999999999998E-2</v>
      </c>
      <c r="T49" s="26">
        <v>0.318</v>
      </c>
      <c r="U49" s="26" t="s">
        <v>201</v>
      </c>
      <c r="V49" s="26">
        <v>9.1999999999999998E-2</v>
      </c>
      <c r="W49" s="26">
        <v>0.215</v>
      </c>
      <c r="X49" s="26">
        <v>0</v>
      </c>
      <c r="Y49" s="26" t="s">
        <v>201</v>
      </c>
      <c r="Z49" s="25" t="s">
        <v>64</v>
      </c>
      <c r="AA49" s="26">
        <v>0.42299999999999999</v>
      </c>
      <c r="AB49" s="26">
        <v>0.10300000000000001</v>
      </c>
      <c r="AC49" s="26">
        <v>0.14699999999999999</v>
      </c>
      <c r="AD49" s="26">
        <v>0.24600000000000002</v>
      </c>
      <c r="AE49" s="26">
        <v>2.1000000000000001E-2</v>
      </c>
      <c r="AF49" s="25" t="s">
        <v>77</v>
      </c>
      <c r="AG49" s="26">
        <v>3.0000000000000001E-3</v>
      </c>
      <c r="AH49" s="26">
        <v>3.9E-2</v>
      </c>
      <c r="AI49" s="26">
        <v>0.16200000000000001</v>
      </c>
      <c r="AJ49" s="26">
        <v>0.34300000000000003</v>
      </c>
      <c r="AK49" s="26">
        <v>0.32700000000000001</v>
      </c>
      <c r="AL49" s="26">
        <v>8.1000000000000003E-2</v>
      </c>
      <c r="AM49" s="26">
        <v>2.3E-2</v>
      </c>
      <c r="AN49" s="26">
        <v>0.01</v>
      </c>
      <c r="AO49" s="26">
        <v>1.2E-2</v>
      </c>
      <c r="AP49" s="25" t="s">
        <v>78</v>
      </c>
      <c r="AQ49" s="26">
        <v>0.32200000000000001</v>
      </c>
      <c r="AR49" s="26">
        <v>0.2</v>
      </c>
      <c r="AS49" s="26">
        <v>0.16</v>
      </c>
      <c r="AT49" s="26">
        <v>1E-3</v>
      </c>
      <c r="AU49" s="26">
        <v>0.27400000000000002</v>
      </c>
      <c r="AV49" s="26">
        <v>0.02</v>
      </c>
      <c r="AW49" s="26">
        <v>2.3E-2</v>
      </c>
      <c r="AX49" s="28" t="s">
        <v>95</v>
      </c>
      <c r="AY49" s="26">
        <v>3.2000000000000001E-2</v>
      </c>
      <c r="AZ49" s="26">
        <v>0.251</v>
      </c>
      <c r="BA49" s="26">
        <v>0.46400000000000002</v>
      </c>
      <c r="BB49" s="26">
        <v>0.16700000000000001</v>
      </c>
      <c r="BC49" s="26">
        <v>6.8000000000000005E-2</v>
      </c>
      <c r="BD49" s="26">
        <v>1.2E-2</v>
      </c>
      <c r="BE49" s="26">
        <v>4.0000000000000001E-3</v>
      </c>
      <c r="BF49" s="26">
        <v>3.0000000000000001E-3</v>
      </c>
      <c r="BG49" s="28" t="s">
        <v>104</v>
      </c>
      <c r="BH49" s="26">
        <v>0.182</v>
      </c>
      <c r="BI49" s="26">
        <v>0.54300000000000004</v>
      </c>
      <c r="BJ49" s="26">
        <v>0.19900000000000001</v>
      </c>
      <c r="BK49" s="26">
        <v>6.6000000000000003E-2</v>
      </c>
      <c r="BL49" s="26">
        <v>0.01</v>
      </c>
      <c r="BM49" s="26" t="s">
        <v>201</v>
      </c>
      <c r="BN49" s="28" t="s">
        <v>106</v>
      </c>
      <c r="BO49" s="26">
        <v>0.98799999999999999</v>
      </c>
      <c r="BP49" s="26" t="s">
        <v>201</v>
      </c>
      <c r="BQ49" s="26" t="s">
        <v>201</v>
      </c>
      <c r="BR49" s="26" t="s">
        <v>201</v>
      </c>
      <c r="BS49" s="26">
        <v>4.0000000000000001E-3</v>
      </c>
      <c r="BT49" s="26" t="s">
        <v>201</v>
      </c>
      <c r="BU49" s="26">
        <v>8.0000000000000002E-3</v>
      </c>
      <c r="BV49" s="25" t="s">
        <v>125</v>
      </c>
      <c r="BW49" s="26">
        <v>1.9E-2</v>
      </c>
      <c r="BX49" s="26">
        <v>0.247</v>
      </c>
      <c r="BY49" s="26">
        <v>0.58799999999999997</v>
      </c>
      <c r="BZ49" s="26">
        <v>0.14499999999999999</v>
      </c>
      <c r="CA49" s="25" t="s">
        <v>124</v>
      </c>
      <c r="CB49" s="26">
        <v>0.05</v>
      </c>
      <c r="CC49" s="26">
        <v>0.28799999999999998</v>
      </c>
      <c r="CD49" s="26">
        <v>0.52300000000000002</v>
      </c>
      <c r="CE49" s="26">
        <v>0.13900000000000001</v>
      </c>
      <c r="CF49" s="25" t="s">
        <v>117</v>
      </c>
      <c r="CG49" s="26">
        <v>0.83399999999999996</v>
      </c>
      <c r="CH49" s="26">
        <v>0.16600000000000001</v>
      </c>
      <c r="CI49" s="25" t="s">
        <v>120</v>
      </c>
      <c r="CJ49" s="26">
        <v>0.92600000000000005</v>
      </c>
      <c r="CK49" s="26">
        <v>7.3999999999999996E-2</v>
      </c>
      <c r="CL49" s="25" t="s">
        <v>123</v>
      </c>
      <c r="CM49" s="26">
        <v>0.46400000000000002</v>
      </c>
      <c r="CN49" s="26">
        <v>0.53600000000000003</v>
      </c>
      <c r="CO49" s="25" t="s">
        <v>126</v>
      </c>
      <c r="CP49" s="26">
        <v>0.96799999999999997</v>
      </c>
      <c r="CQ49" s="26">
        <v>1E-3</v>
      </c>
      <c r="CR49" s="26">
        <v>5.0000000000000001E-3</v>
      </c>
      <c r="CS49" s="26" t="s">
        <v>201</v>
      </c>
      <c r="CT49" s="26" t="s">
        <v>201</v>
      </c>
      <c r="CU49" s="26" t="s">
        <v>201</v>
      </c>
      <c r="CV49" s="26" t="s">
        <v>201</v>
      </c>
      <c r="CW49" s="26" t="s">
        <v>201</v>
      </c>
      <c r="CX49" s="26">
        <v>1E-3</v>
      </c>
      <c r="CY49" s="26">
        <v>7.0000000000000001E-3</v>
      </c>
      <c r="CZ49" s="26">
        <v>1.7000000000000001E-2</v>
      </c>
      <c r="DA49" s="26" t="s">
        <v>201</v>
      </c>
      <c r="DB49" s="26" t="s">
        <v>201</v>
      </c>
      <c r="DC49" s="28" t="s">
        <v>127</v>
      </c>
      <c r="DD49" s="26">
        <v>3.2000000000000001E-2</v>
      </c>
      <c r="DE49" s="26">
        <v>0.115</v>
      </c>
      <c r="DF49" s="26">
        <v>0.28399999999999997</v>
      </c>
      <c r="DG49" s="26">
        <v>0.32400000000000001</v>
      </c>
      <c r="DH49" s="26">
        <v>0.11</v>
      </c>
      <c r="DI49" s="26">
        <v>4.9000000000000002E-2</v>
      </c>
      <c r="DJ49" s="26">
        <v>8.5000000000000006E-2</v>
      </c>
      <c r="DK49" s="28" t="s">
        <v>306</v>
      </c>
      <c r="DL49" s="26">
        <v>1.0729613733905579E-3</v>
      </c>
      <c r="DM49" s="26">
        <v>0.92274678111587982</v>
      </c>
      <c r="DN49" s="26">
        <v>2.3605150214592276E-2</v>
      </c>
      <c r="DO49" s="26">
        <v>5.257510729613734E-2</v>
      </c>
      <c r="DP49" s="28" t="s">
        <v>311</v>
      </c>
      <c r="DQ49" s="26">
        <v>3.2188841201716736E-2</v>
      </c>
      <c r="DR49" s="26">
        <v>0.96781115879828328</v>
      </c>
      <c r="DS49" s="28" t="s">
        <v>312</v>
      </c>
      <c r="DT49" s="26">
        <v>0.17596566523605151</v>
      </c>
      <c r="DU49" s="26">
        <v>1.7167381974248927E-2</v>
      </c>
      <c r="DV49" s="26">
        <v>1.0729613733905579E-3</v>
      </c>
      <c r="DW49" s="26">
        <v>0.49678111587982832</v>
      </c>
      <c r="DX49" s="26">
        <v>0.30901287553648071</v>
      </c>
      <c r="DY49" s="28" t="s">
        <v>318</v>
      </c>
      <c r="DZ49" s="26">
        <v>7.5107296137339061E-2</v>
      </c>
      <c r="EA49" s="26">
        <v>8.7982832618025753E-2</v>
      </c>
      <c r="EB49" s="26">
        <v>8.5836909871244635E-3</v>
      </c>
      <c r="EC49" s="26">
        <v>0.8283261802575107</v>
      </c>
      <c r="ED49" s="26">
        <v>0</v>
      </c>
      <c r="EE49" s="28" t="s">
        <v>324</v>
      </c>
      <c r="EF49" s="26">
        <v>0.16952789699570817</v>
      </c>
      <c r="EG49" s="26">
        <v>0.26394849785407726</v>
      </c>
      <c r="EH49" s="26">
        <v>0.1148068669527897</v>
      </c>
      <c r="EI49" s="26">
        <v>0.45171673819742492</v>
      </c>
    </row>
    <row r="50" spans="1:139" x14ac:dyDescent="0.3">
      <c r="A50" s="22">
        <v>3140251</v>
      </c>
      <c r="B50" s="22">
        <v>251</v>
      </c>
      <c r="C50" s="22" t="s">
        <v>70</v>
      </c>
      <c r="D50" s="22" t="s">
        <v>177</v>
      </c>
      <c r="E50" s="22" t="s">
        <v>178</v>
      </c>
      <c r="F50" s="22" t="s">
        <v>151</v>
      </c>
      <c r="G50" s="23">
        <v>501400</v>
      </c>
      <c r="H50" s="23">
        <v>69691830</v>
      </c>
      <c r="I50" s="23">
        <v>172307</v>
      </c>
      <c r="J50" s="22" t="s">
        <v>12</v>
      </c>
      <c r="K50" s="24">
        <f t="shared" si="1"/>
        <v>0.34365177502991623</v>
      </c>
      <c r="L50" s="25" t="s">
        <v>61</v>
      </c>
      <c r="M50" s="26">
        <v>0.71900000000000008</v>
      </c>
      <c r="N50" s="26">
        <v>7.6999999999999999E-2</v>
      </c>
      <c r="O50" s="26">
        <v>0.03</v>
      </c>
      <c r="P50" s="26">
        <v>0.124</v>
      </c>
      <c r="Q50" s="25" t="s">
        <v>65</v>
      </c>
      <c r="R50" s="26">
        <v>0.37</v>
      </c>
      <c r="S50" s="26">
        <v>7.2000000000000008E-2</v>
      </c>
      <c r="T50" s="26">
        <v>8.900000000000001E-2</v>
      </c>
      <c r="U50" s="26" t="s">
        <v>201</v>
      </c>
      <c r="V50" s="26">
        <v>0.14000000000000001</v>
      </c>
      <c r="W50" s="26">
        <v>0.317</v>
      </c>
      <c r="X50" s="26">
        <v>0</v>
      </c>
      <c r="Y50" s="26" t="s">
        <v>201</v>
      </c>
      <c r="Z50" s="25" t="s">
        <v>64</v>
      </c>
      <c r="AA50" s="26">
        <v>0.47100000000000003</v>
      </c>
      <c r="AB50" s="26">
        <v>0.111</v>
      </c>
      <c r="AC50" s="26">
        <v>7.0000000000000007E-2</v>
      </c>
      <c r="AD50" s="26">
        <v>0.105</v>
      </c>
      <c r="AE50" s="26">
        <v>0.08</v>
      </c>
      <c r="AF50" s="25" t="s">
        <v>77</v>
      </c>
      <c r="AG50" s="26">
        <v>7.9000000000000001E-2</v>
      </c>
      <c r="AH50" s="26">
        <v>0.39700000000000002</v>
      </c>
      <c r="AI50" s="26">
        <v>0.26600000000000001</v>
      </c>
      <c r="AJ50" s="26">
        <v>8.5999999999999993E-2</v>
      </c>
      <c r="AK50" s="26">
        <v>5.3999999999999999E-2</v>
      </c>
      <c r="AL50" s="26">
        <v>3.2000000000000001E-2</v>
      </c>
      <c r="AM50" s="26">
        <v>2.7E-2</v>
      </c>
      <c r="AN50" s="26">
        <v>0.02</v>
      </c>
      <c r="AO50" s="26">
        <v>3.9E-2</v>
      </c>
      <c r="AP50" s="25" t="s">
        <v>78</v>
      </c>
      <c r="AQ50" s="26">
        <v>0.83099999999999996</v>
      </c>
      <c r="AR50" s="26">
        <v>5.5E-2</v>
      </c>
      <c r="AS50" s="26">
        <v>2.3E-2</v>
      </c>
      <c r="AT50" s="26">
        <v>1.4E-2</v>
      </c>
      <c r="AU50" s="26">
        <v>7.0000000000000001E-3</v>
      </c>
      <c r="AV50" s="26">
        <v>6.5000000000000002E-2</v>
      </c>
      <c r="AW50" s="26">
        <v>7.0000000000000001E-3</v>
      </c>
      <c r="AX50" s="28" t="s">
        <v>95</v>
      </c>
      <c r="AY50" s="26">
        <v>8.2000000000000003E-2</v>
      </c>
      <c r="AZ50" s="26">
        <v>0.377</v>
      </c>
      <c r="BA50" s="26">
        <v>0.23300000000000001</v>
      </c>
      <c r="BB50" s="26">
        <v>0.128</v>
      </c>
      <c r="BC50" s="26">
        <v>0.123</v>
      </c>
      <c r="BD50" s="26">
        <v>4.1000000000000002E-2</v>
      </c>
      <c r="BE50" s="26">
        <v>1.0999999999999999E-2</v>
      </c>
      <c r="BF50" s="26">
        <v>4.0000000000000001E-3</v>
      </c>
      <c r="BG50" s="28" t="s">
        <v>104</v>
      </c>
      <c r="BH50" s="26">
        <v>0.20699999999999999</v>
      </c>
      <c r="BI50" s="26">
        <v>0.50600000000000001</v>
      </c>
      <c r="BJ50" s="26">
        <v>0.17199999999999999</v>
      </c>
      <c r="BK50" s="26">
        <v>7.4999999999999997E-2</v>
      </c>
      <c r="BL50" s="26">
        <v>1.7999999999999999E-2</v>
      </c>
      <c r="BM50" s="26">
        <v>2.1000000000000001E-2</v>
      </c>
      <c r="BN50" s="28" t="s">
        <v>106</v>
      </c>
      <c r="BO50" s="26">
        <v>0.98</v>
      </c>
      <c r="BP50" s="26">
        <v>1.2E-2</v>
      </c>
      <c r="BQ50" s="26" t="s">
        <v>201</v>
      </c>
      <c r="BR50" s="26" t="s">
        <v>201</v>
      </c>
      <c r="BS50" s="26">
        <v>3.0000000000000001E-3</v>
      </c>
      <c r="BT50" s="26" t="s">
        <v>201</v>
      </c>
      <c r="BU50" s="26">
        <v>6.0000000000000001E-3</v>
      </c>
      <c r="BV50" s="25" t="s">
        <v>125</v>
      </c>
      <c r="BW50" s="26">
        <v>9.0999999999999998E-2</v>
      </c>
      <c r="BX50" s="26">
        <v>0.35899999999999999</v>
      </c>
      <c r="BY50" s="26">
        <v>0.42599999999999999</v>
      </c>
      <c r="BZ50" s="26">
        <v>0.123</v>
      </c>
      <c r="CA50" s="25" t="s">
        <v>124</v>
      </c>
      <c r="CB50" s="26">
        <v>0.13500000000000001</v>
      </c>
      <c r="CC50" s="26">
        <v>0.435</v>
      </c>
      <c r="CD50" s="26">
        <v>0.34599999999999997</v>
      </c>
      <c r="CE50" s="26">
        <v>8.4000000000000005E-2</v>
      </c>
      <c r="CF50" s="25" t="s">
        <v>117</v>
      </c>
      <c r="CG50" s="26">
        <v>0.68300000000000005</v>
      </c>
      <c r="CH50" s="26">
        <v>0.316</v>
      </c>
      <c r="CI50" s="25" t="s">
        <v>120</v>
      </c>
      <c r="CJ50" s="26">
        <v>0.752</v>
      </c>
      <c r="CK50" s="26">
        <v>0.248</v>
      </c>
      <c r="CL50" s="25" t="s">
        <v>123</v>
      </c>
      <c r="CM50" s="26">
        <v>0.90200000000000002</v>
      </c>
      <c r="CN50" s="26">
        <v>9.8000000000000004E-2</v>
      </c>
      <c r="CO50" s="25" t="s">
        <v>126</v>
      </c>
      <c r="CP50" s="26">
        <v>0.92500000000000004</v>
      </c>
      <c r="CQ50" s="26">
        <v>1E-3</v>
      </c>
      <c r="CR50" s="26" t="s">
        <v>201</v>
      </c>
      <c r="CS50" s="26" t="s">
        <v>201</v>
      </c>
      <c r="CT50" s="26">
        <v>4.0000000000000001E-3</v>
      </c>
      <c r="CU50" s="26" t="s">
        <v>201</v>
      </c>
      <c r="CV50" s="26" t="s">
        <v>201</v>
      </c>
      <c r="CW50" s="26" t="s">
        <v>201</v>
      </c>
      <c r="CX50" s="26">
        <v>1E-3</v>
      </c>
      <c r="CY50" s="26">
        <v>4.2000000000000003E-2</v>
      </c>
      <c r="CZ50" s="26">
        <v>2.5999999999999999E-2</v>
      </c>
      <c r="DA50" s="26" t="s">
        <v>201</v>
      </c>
      <c r="DB50" s="26">
        <v>1E-3</v>
      </c>
      <c r="DC50" s="28" t="s">
        <v>127</v>
      </c>
      <c r="DD50" s="26">
        <v>7.3999999999999996E-2</v>
      </c>
      <c r="DE50" s="26">
        <v>0.26200000000000001</v>
      </c>
      <c r="DF50" s="26">
        <v>0.26100000000000001</v>
      </c>
      <c r="DG50" s="26">
        <v>0.13500000000000001</v>
      </c>
      <c r="DH50" s="26">
        <v>6.0999999999999999E-2</v>
      </c>
      <c r="DI50" s="26">
        <v>7.4999999999999997E-2</v>
      </c>
      <c r="DJ50" s="26">
        <v>0.13300000000000001</v>
      </c>
      <c r="DK50" s="28" t="s">
        <v>306</v>
      </c>
      <c r="DL50" s="26">
        <v>9.5465393794749408E-3</v>
      </c>
      <c r="DM50" s="26">
        <v>0.77207637231503579</v>
      </c>
      <c r="DN50" s="26">
        <v>0.19570405727923629</v>
      </c>
      <c r="DO50" s="26">
        <v>2.2673031026252982E-2</v>
      </c>
      <c r="DP50" s="28" t="s">
        <v>311</v>
      </c>
      <c r="DQ50" s="26">
        <v>2.6252983293556086E-2</v>
      </c>
      <c r="DR50" s="26">
        <v>0.97374701670644392</v>
      </c>
      <c r="DS50" s="28" t="s">
        <v>312</v>
      </c>
      <c r="DT50" s="26">
        <v>0.10739856801909307</v>
      </c>
      <c r="DU50" s="26">
        <v>5.9665871121718374E-2</v>
      </c>
      <c r="DV50" s="26">
        <v>5.9665871121718375E-3</v>
      </c>
      <c r="DW50" s="26">
        <v>0.40453460620525061</v>
      </c>
      <c r="DX50" s="26">
        <v>0.42243436754176611</v>
      </c>
      <c r="DY50" s="28" t="s">
        <v>318</v>
      </c>
      <c r="DZ50" s="26">
        <v>0.10023866348448687</v>
      </c>
      <c r="EA50" s="26">
        <v>0.16467780429594273</v>
      </c>
      <c r="EB50" s="26">
        <v>6.4439140811455853E-2</v>
      </c>
      <c r="EC50" s="26">
        <v>0.66945107398568016</v>
      </c>
      <c r="ED50" s="26">
        <v>1.1933174224343676E-3</v>
      </c>
      <c r="EE50" s="28" t="s">
        <v>324</v>
      </c>
      <c r="EF50" s="26">
        <v>0.23031026252983294</v>
      </c>
      <c r="EG50" s="26">
        <v>0.2052505966587112</v>
      </c>
      <c r="EH50" s="26">
        <v>6.205250596658711E-2</v>
      </c>
      <c r="EI50" s="26">
        <v>0.50238663484486878</v>
      </c>
    </row>
    <row r="51" spans="1:139" x14ac:dyDescent="0.3">
      <c r="A51" s="114">
        <v>3140257</v>
      </c>
      <c r="B51" s="114">
        <v>257</v>
      </c>
      <c r="C51" t="s">
        <v>341</v>
      </c>
      <c r="D51" s="114" t="s">
        <v>152</v>
      </c>
      <c r="E51" s="114" t="s">
        <v>343</v>
      </c>
      <c r="F51" s="114" t="s">
        <v>24</v>
      </c>
      <c r="G51" s="112">
        <v>32286</v>
      </c>
      <c r="H51" s="11">
        <v>138131200</v>
      </c>
      <c r="I51" s="11">
        <v>378428</v>
      </c>
      <c r="J51" t="s">
        <v>24</v>
      </c>
      <c r="K51" s="113">
        <f t="shared" si="1"/>
        <v>11.721117512234406</v>
      </c>
      <c r="L51" s="25" t="s">
        <v>61</v>
      </c>
      <c r="M51" s="67">
        <v>0.70199999999999996</v>
      </c>
      <c r="N51" s="67">
        <v>5.3999999999999999E-2</v>
      </c>
      <c r="O51" s="67">
        <v>0.115</v>
      </c>
      <c r="P51" s="67">
        <v>8.0000000000000002E-3</v>
      </c>
      <c r="Q51" s="25" t="s">
        <v>65</v>
      </c>
      <c r="R51" s="67">
        <v>0.63</v>
      </c>
      <c r="S51" s="67">
        <v>0.157</v>
      </c>
      <c r="T51" s="67"/>
      <c r="U51" s="67"/>
      <c r="V51" s="67">
        <v>2.7E-2</v>
      </c>
      <c r="W51" s="67">
        <v>0.184</v>
      </c>
      <c r="X51" s="67">
        <v>0</v>
      </c>
      <c r="Y51" s="67" t="s">
        <v>201</v>
      </c>
      <c r="Z51" s="25" t="s">
        <v>64</v>
      </c>
      <c r="AA51" s="67">
        <v>0.60299999999999998</v>
      </c>
      <c r="AB51" s="67">
        <v>4.5999999999999999E-2</v>
      </c>
      <c r="AC51" s="67">
        <v>0.01</v>
      </c>
      <c r="AD51" s="67">
        <v>3.5000000000000003E-2</v>
      </c>
      <c r="AE51" s="67">
        <v>1E-3</v>
      </c>
      <c r="AF51" s="25" t="s">
        <v>77</v>
      </c>
      <c r="AG51" s="67">
        <v>1.9E-2</v>
      </c>
      <c r="AH51" s="67">
        <v>0.22600000000000001</v>
      </c>
      <c r="AI51" s="67">
        <v>0.31</v>
      </c>
      <c r="AJ51" s="67">
        <v>0.26900000000000002</v>
      </c>
      <c r="AK51" s="67">
        <v>0.16900000000000001</v>
      </c>
      <c r="AL51" s="67">
        <v>7.1999999999999995E-2</v>
      </c>
      <c r="AM51" s="67">
        <v>3.6999999999999998E-2</v>
      </c>
      <c r="AN51" s="67">
        <v>1.4999999999999999E-2</v>
      </c>
      <c r="AO51" s="67">
        <v>2.5000000000000001E-2</v>
      </c>
      <c r="AP51" s="25" t="s">
        <v>78</v>
      </c>
      <c r="AQ51" s="67">
        <v>0.872</v>
      </c>
      <c r="AR51" s="67">
        <v>6.4000000000000001E-2</v>
      </c>
      <c r="AS51" s="67">
        <v>4.4999999999999998E-2</v>
      </c>
      <c r="AT51" s="67">
        <v>1E-3</v>
      </c>
      <c r="AU51" s="67">
        <v>3.3000000000000002E-2</v>
      </c>
      <c r="AV51" s="67">
        <v>6.6000000000000003E-2</v>
      </c>
      <c r="AW51" s="67">
        <v>8.0000000000000002E-3</v>
      </c>
      <c r="AX51" s="28" t="s">
        <v>95</v>
      </c>
      <c r="AY51" s="67">
        <v>4.7E-2</v>
      </c>
      <c r="AZ51" s="67">
        <v>0.26</v>
      </c>
      <c r="BA51" s="67">
        <v>0.35399999999999998</v>
      </c>
      <c r="BB51" s="67">
        <v>0.19400000000000001</v>
      </c>
      <c r="BC51" s="67">
        <v>0.108</v>
      </c>
      <c r="BD51" s="67">
        <v>2.9000000000000001E-2</v>
      </c>
      <c r="BE51" s="67">
        <v>8.0000000000000002E-3</v>
      </c>
      <c r="BF51" s="67" t="s">
        <v>201</v>
      </c>
      <c r="BG51" s="28" t="s">
        <v>104</v>
      </c>
      <c r="BH51" s="67">
        <v>8.5000000000000006E-2</v>
      </c>
      <c r="BI51" s="67">
        <v>0.38200000000000001</v>
      </c>
      <c r="BJ51" s="67">
        <v>0.28699999999999998</v>
      </c>
      <c r="BK51" s="67">
        <v>0.14899999999999999</v>
      </c>
      <c r="BL51" s="67">
        <v>6.7000000000000004E-2</v>
      </c>
      <c r="BM51" s="67">
        <v>0.03</v>
      </c>
      <c r="BN51" s="28" t="s">
        <v>106</v>
      </c>
      <c r="BO51" s="67">
        <v>0.65500000000000003</v>
      </c>
      <c r="BP51" s="67">
        <v>0.22800000000000001</v>
      </c>
      <c r="BQ51" s="67">
        <v>0.114</v>
      </c>
      <c r="BR51" s="67">
        <v>1E-3</v>
      </c>
      <c r="BS51" s="67"/>
      <c r="BT51" s="67"/>
      <c r="BU51" s="67">
        <v>2E-3</v>
      </c>
      <c r="BV51" s="25" t="s">
        <v>125</v>
      </c>
      <c r="BW51" s="67">
        <v>3.7999999999999999E-2</v>
      </c>
      <c r="BX51" s="67">
        <v>0.54100000000000004</v>
      </c>
      <c r="BY51" s="67">
        <v>0.39600000000000002</v>
      </c>
      <c r="BZ51" s="67">
        <v>2.5000000000000001E-2</v>
      </c>
      <c r="CA51" s="25" t="s">
        <v>124</v>
      </c>
      <c r="CB51" s="67">
        <v>0.17599999999999999</v>
      </c>
      <c r="CC51" s="67">
        <v>0.73099999999999998</v>
      </c>
      <c r="CD51" s="67">
        <v>9.1999999999999998E-2</v>
      </c>
      <c r="CE51" s="67"/>
      <c r="CF51" s="25" t="s">
        <v>117</v>
      </c>
      <c r="CG51" s="67">
        <v>0.81</v>
      </c>
      <c r="CH51" s="67">
        <v>0.19</v>
      </c>
      <c r="CI51" s="25" t="s">
        <v>120</v>
      </c>
      <c r="CJ51" s="67">
        <v>0.93</v>
      </c>
      <c r="CK51" s="67">
        <v>7.0000000000000007E-2</v>
      </c>
      <c r="CL51" s="25" t="s">
        <v>123</v>
      </c>
      <c r="CM51" s="67">
        <v>0</v>
      </c>
      <c r="CN51" s="67">
        <v>1</v>
      </c>
      <c r="CO51" s="25" t="s">
        <v>126</v>
      </c>
      <c r="CP51" s="67">
        <v>0.86199999999999999</v>
      </c>
      <c r="CQ51" s="67">
        <v>6.4000000000000001E-2</v>
      </c>
      <c r="CR51" s="67">
        <v>6.0000000000000001E-3</v>
      </c>
      <c r="CS51" s="67">
        <v>1.2E-2</v>
      </c>
      <c r="CT51" s="67"/>
      <c r="CU51" s="67"/>
      <c r="CV51" s="67"/>
      <c r="CW51" s="67"/>
      <c r="CX51" s="67">
        <v>1E-3</v>
      </c>
      <c r="CY51" s="67">
        <v>3.6999999999999998E-2</v>
      </c>
      <c r="CZ51" s="67">
        <v>1.4E-2</v>
      </c>
      <c r="DA51" s="67">
        <v>2E-3</v>
      </c>
      <c r="DB51" s="67" t="s">
        <v>201</v>
      </c>
      <c r="DC51" s="28" t="s">
        <v>127</v>
      </c>
      <c r="DD51" s="67">
        <v>0.13900000000000001</v>
      </c>
      <c r="DE51" s="67">
        <v>0.39600000000000002</v>
      </c>
      <c r="DF51" s="67">
        <v>0.24399999999999999</v>
      </c>
      <c r="DG51" s="67">
        <v>7.2999999999999995E-2</v>
      </c>
      <c r="DH51" s="67">
        <v>6.7000000000000004E-2</v>
      </c>
      <c r="DI51" s="67">
        <v>4.5999999999999999E-2</v>
      </c>
      <c r="DJ51" s="67">
        <v>3.4000000000000002E-2</v>
      </c>
      <c r="DK51" s="28" t="s">
        <v>306</v>
      </c>
      <c r="DL51" s="67">
        <v>1.2422360248447205E-3</v>
      </c>
      <c r="DM51" s="67">
        <v>0.34534161490683229</v>
      </c>
      <c r="DN51" s="67">
        <v>0.38260869565217392</v>
      </c>
      <c r="DO51" s="67">
        <v>0.27080745341614909</v>
      </c>
      <c r="DP51" s="28" t="s">
        <v>311</v>
      </c>
      <c r="DQ51" s="67">
        <v>0</v>
      </c>
      <c r="DR51" s="67">
        <v>1</v>
      </c>
      <c r="DS51" s="28" t="s">
        <v>312</v>
      </c>
      <c r="DT51" s="67">
        <v>0.23478260869565218</v>
      </c>
      <c r="DU51" s="67">
        <v>4.2236024844720499E-2</v>
      </c>
      <c r="DV51" s="67">
        <v>7.4534161490683228E-3</v>
      </c>
      <c r="DW51" s="67">
        <v>0.52919254658385095</v>
      </c>
      <c r="DX51" s="67">
        <v>0.18633540372670807</v>
      </c>
      <c r="DY51" s="28" t="s">
        <v>318</v>
      </c>
      <c r="DZ51" s="67">
        <v>0.15279503105590062</v>
      </c>
      <c r="EA51" s="67">
        <v>0.23975155279503105</v>
      </c>
      <c r="EB51" s="67">
        <v>8.9440993788819881E-2</v>
      </c>
      <c r="EC51" s="67">
        <v>0.51180124223602486</v>
      </c>
      <c r="ED51" s="67">
        <v>6.2111801242236021E-3</v>
      </c>
      <c r="EE51" s="28" t="s">
        <v>324</v>
      </c>
      <c r="EF51" s="67">
        <v>4.2236024844720499E-2</v>
      </c>
      <c r="EG51" s="67">
        <v>9.6894409937888198E-2</v>
      </c>
      <c r="EH51" s="67">
        <v>2.4844720496894411E-3</v>
      </c>
      <c r="EI51" s="67">
        <v>0.85838509316770184</v>
      </c>
    </row>
    <row r="52" spans="1:139" s="1" customFormat="1" x14ac:dyDescent="0.3">
      <c r="A52"/>
      <c r="D52"/>
      <c r="E52" t="s">
        <v>181</v>
      </c>
      <c r="F52"/>
      <c r="H52"/>
      <c r="K52" s="21"/>
      <c r="L52" s="4"/>
      <c r="M52" s="3">
        <f>AVERAGE(M2:M51)</f>
        <v>0.62845999999999991</v>
      </c>
      <c r="N52" s="3">
        <f>AVERAGE(N2:N51)</f>
        <v>0.10163999999999998</v>
      </c>
      <c r="O52" s="3">
        <f>AVERAGE(O2:O51)</f>
        <v>0.11562000000000001</v>
      </c>
      <c r="P52" s="3">
        <f>AVERAGE(P2:P51)</f>
        <v>4.5780000000000001E-2</v>
      </c>
      <c r="Q52" s="4"/>
      <c r="R52" s="3">
        <f t="shared" ref="R52:Y52" si="2">AVERAGE(R2:R51)</f>
        <v>0.36664000000000002</v>
      </c>
      <c r="S52" s="3">
        <f t="shared" si="2"/>
        <v>0.23979591836734698</v>
      </c>
      <c r="T52" s="3">
        <f t="shared" si="2"/>
        <v>5.43125E-2</v>
      </c>
      <c r="U52" s="3">
        <f t="shared" si="2"/>
        <v>0.13386363636363632</v>
      </c>
      <c r="V52" s="3">
        <f t="shared" si="2"/>
        <v>8.8200000000000001E-2</v>
      </c>
      <c r="W52" s="3">
        <f t="shared" si="2"/>
        <v>0.22959999999999997</v>
      </c>
      <c r="X52" s="3">
        <f t="shared" si="2"/>
        <v>9.6000000000000009E-3</v>
      </c>
      <c r="Y52" s="3">
        <f t="shared" si="2"/>
        <v>1.9E-2</v>
      </c>
      <c r="Z52" s="49"/>
      <c r="AA52" s="3">
        <f>AVERAGE(AA2:AA51)</f>
        <v>0.41915999999999998</v>
      </c>
      <c r="AB52" s="3">
        <f>AVERAGE(AB2:AB51)</f>
        <v>9.7920000000000021E-2</v>
      </c>
      <c r="AC52" s="3">
        <f>AVERAGE(AC2:AC51)</f>
        <v>9.8779999999999979E-2</v>
      </c>
      <c r="AD52" s="3">
        <f>AVERAGE(AD2:AD51)</f>
        <v>0.15465400000000001</v>
      </c>
      <c r="AE52" s="3">
        <f>AVERAGE(AE2:AE51)</f>
        <v>2.4687500000000001E-2</v>
      </c>
      <c r="AF52" s="3"/>
      <c r="AG52" s="3">
        <f t="shared" ref="AG52:AO52" si="3">AVERAGE(AG2:AG51)</f>
        <v>4.1166666666666664E-2</v>
      </c>
      <c r="AH52" s="3">
        <f t="shared" si="3"/>
        <v>0.21062000000000006</v>
      </c>
      <c r="AI52" s="3">
        <f t="shared" si="3"/>
        <v>0.23550000000000001</v>
      </c>
      <c r="AJ52" s="3">
        <f t="shared" si="3"/>
        <v>0.19682000000000002</v>
      </c>
      <c r="AK52" s="3">
        <f t="shared" si="3"/>
        <v>0.15356000000000003</v>
      </c>
      <c r="AL52" s="3">
        <f t="shared" si="3"/>
        <v>7.4306122448979578E-2</v>
      </c>
      <c r="AM52" s="3">
        <f t="shared" si="3"/>
        <v>3.8799999999999973E-2</v>
      </c>
      <c r="AN52" s="3">
        <f t="shared" si="3"/>
        <v>2.0530612244897967E-2</v>
      </c>
      <c r="AO52" s="3">
        <f t="shared" si="3"/>
        <v>3.5857142857142844E-2</v>
      </c>
      <c r="AP52" s="3"/>
      <c r="AQ52" s="50">
        <f t="shared" ref="AQ52:AW52" si="4">AVERAGE(AQ2:AQ51)</f>
        <v>0.69648000000000021</v>
      </c>
      <c r="AR52" s="3">
        <f t="shared" si="4"/>
        <v>7.8880000000000006E-2</v>
      </c>
      <c r="AS52" s="3">
        <f t="shared" si="4"/>
        <v>7.963333333333332E-2</v>
      </c>
      <c r="AT52" s="3">
        <f t="shared" si="4"/>
        <v>1.3875000000000005E-2</v>
      </c>
      <c r="AU52" s="3">
        <f t="shared" si="4"/>
        <v>3.8079999999999989E-2</v>
      </c>
      <c r="AV52" s="3">
        <f t="shared" si="4"/>
        <v>8.7099999999999969E-2</v>
      </c>
      <c r="AW52" s="3">
        <f t="shared" si="4"/>
        <v>5.4189189189189163E-2</v>
      </c>
      <c r="AX52" s="3"/>
      <c r="AY52" s="3">
        <f t="shared" ref="AY52:BF52" si="5">AVERAGE(AY2:AY51)</f>
        <v>4.5159999999999999E-2</v>
      </c>
      <c r="AZ52" s="3">
        <f t="shared" si="5"/>
        <v>0.28365999999999997</v>
      </c>
      <c r="BA52" s="3">
        <f t="shared" si="5"/>
        <v>0.34730000000000005</v>
      </c>
      <c r="BB52" s="3">
        <f t="shared" si="5"/>
        <v>0.19191999999999998</v>
      </c>
      <c r="BC52" s="3">
        <f t="shared" si="5"/>
        <v>0.10077999999999998</v>
      </c>
      <c r="BD52" s="3">
        <f t="shared" si="5"/>
        <v>2.6440000000000002E-2</v>
      </c>
      <c r="BE52" s="3">
        <f t="shared" si="5"/>
        <v>4.047619047619049E-3</v>
      </c>
      <c r="BF52" s="3">
        <f t="shared" si="5"/>
        <v>2.2222222222222227E-3</v>
      </c>
      <c r="BG52" s="3"/>
      <c r="BH52" s="3">
        <f t="shared" ref="BH52:BM52" si="6">AVERAGE(BH2:BH51)</f>
        <v>0.15840000000000001</v>
      </c>
      <c r="BI52" s="3">
        <f t="shared" si="6"/>
        <v>0.47652000000000005</v>
      </c>
      <c r="BJ52" s="3">
        <f t="shared" si="6"/>
        <v>0.22856000000000001</v>
      </c>
      <c r="BK52" s="3">
        <f t="shared" si="6"/>
        <v>9.5560000000000006E-2</v>
      </c>
      <c r="BL52" s="3">
        <f t="shared" si="6"/>
        <v>2.7265306122448985E-2</v>
      </c>
      <c r="BM52" s="3">
        <f t="shared" si="6"/>
        <v>1.4428571428571435E-2</v>
      </c>
      <c r="BN52" s="3"/>
      <c r="BO52" s="50">
        <f t="shared" ref="BO52:BU52" si="7">AVERAGE(BO2:BO51)</f>
        <v>0.85369999999999979</v>
      </c>
      <c r="BP52" s="3">
        <f t="shared" si="7"/>
        <v>0.12622222222222221</v>
      </c>
      <c r="BQ52" s="3">
        <f t="shared" si="7"/>
        <v>7.7729729729729719E-2</v>
      </c>
      <c r="BR52" s="3">
        <f t="shared" si="7"/>
        <v>8.7999999999999988E-3</v>
      </c>
      <c r="BS52" s="3">
        <f t="shared" si="7"/>
        <v>1.1131578947368423E-2</v>
      </c>
      <c r="BT52" s="3">
        <f t="shared" si="7"/>
        <v>2.3749999999999997E-2</v>
      </c>
      <c r="BU52" s="3">
        <f t="shared" si="7"/>
        <v>8.0652173913043513E-3</v>
      </c>
      <c r="BV52" s="3"/>
      <c r="BW52" s="3">
        <f>AVERAGE(BW2:BW51)</f>
        <v>8.1000000000000016E-2</v>
      </c>
      <c r="BX52" s="3">
        <f>AVERAGE(BX2:BX51)</f>
        <v>0.37309999999999993</v>
      </c>
      <c r="BY52" s="3">
        <f>AVERAGE(BY2:BY51)</f>
        <v>0.46014000000000016</v>
      </c>
      <c r="BZ52" s="3">
        <f>AVERAGE(BZ2:BZ51)</f>
        <v>8.5679999999999992E-2</v>
      </c>
      <c r="CA52" s="3"/>
      <c r="CB52" s="3">
        <f>AVERAGE(CB2:CB51)</f>
        <v>0.19701999999999997</v>
      </c>
      <c r="CC52" s="3">
        <f>AVERAGE(CC2:CC51)</f>
        <v>0.55976000000000004</v>
      </c>
      <c r="CD52" s="3">
        <f>AVERAGE(CD2:CD51)</f>
        <v>0.23150000000000009</v>
      </c>
      <c r="CE52" s="3">
        <f>AVERAGE(CE2:CE51)</f>
        <v>1.7147058823529415E-2</v>
      </c>
      <c r="CF52" s="3"/>
      <c r="CG52" s="3">
        <f>AVERAGE(CG2:CG51)</f>
        <v>0.68236000000000019</v>
      </c>
      <c r="CH52" s="3">
        <f>AVERAGE(CH2:CH51)</f>
        <v>0.31716000000000005</v>
      </c>
      <c r="CI52" s="3"/>
      <c r="CJ52" s="3">
        <f>AVERAGE(CJ2:CJ51)</f>
        <v>0.85248000000000002</v>
      </c>
      <c r="CK52" s="3">
        <f>AVERAGE(CK2:CK51)</f>
        <v>0.14752000000000001</v>
      </c>
      <c r="CL52" s="3"/>
      <c r="CM52" s="3">
        <f>AVERAGE(CM2:CM51)</f>
        <v>0.45006250000000003</v>
      </c>
      <c r="CN52" s="3">
        <f>AVERAGE(CN2:CN51)</f>
        <v>0.56794</v>
      </c>
      <c r="CO52" s="3"/>
      <c r="CP52" s="3">
        <f t="shared" ref="CP52:DB52" si="8">AVERAGE(CP2:CP51)</f>
        <v>0.89426000000000005</v>
      </c>
      <c r="CQ52" s="3">
        <f t="shared" si="8"/>
        <v>1.8163265306122455E-2</v>
      </c>
      <c r="CR52" s="3">
        <f t="shared" si="8"/>
        <v>9.4255319148936201E-3</v>
      </c>
      <c r="CS52" s="3">
        <f t="shared" si="8"/>
        <v>1.1459459459459462E-2</v>
      </c>
      <c r="CT52" s="3">
        <f t="shared" si="8"/>
        <v>2.8928571428571436E-3</v>
      </c>
      <c r="CU52" s="3">
        <f t="shared" si="8"/>
        <v>1.9090909090909095E-3</v>
      </c>
      <c r="CV52" s="3">
        <f t="shared" si="8"/>
        <v>1E-3</v>
      </c>
      <c r="CW52" s="3">
        <f t="shared" si="8"/>
        <v>1E-3</v>
      </c>
      <c r="CX52" s="3">
        <f t="shared" si="8"/>
        <v>3.7142857142857147E-3</v>
      </c>
      <c r="CY52" s="3">
        <f t="shared" si="8"/>
        <v>2.6224489795918366E-2</v>
      </c>
      <c r="CZ52" s="3">
        <f t="shared" si="8"/>
        <v>3.7759999999999995E-2</v>
      </c>
      <c r="DA52" s="3">
        <f t="shared" si="8"/>
        <v>3.6250000000000011E-3</v>
      </c>
      <c r="DB52" s="3">
        <f t="shared" si="8"/>
        <v>3.5263157894736851E-3</v>
      </c>
      <c r="DC52" s="3"/>
      <c r="DD52" s="3">
        <f t="shared" ref="DD52:DJ52" si="9">AVERAGE(DD2:DD51)</f>
        <v>0.18843999999999994</v>
      </c>
      <c r="DE52" s="3">
        <f t="shared" si="9"/>
        <v>0.2632000000000001</v>
      </c>
      <c r="DF52" s="3">
        <f t="shared" si="9"/>
        <v>0.1964199999999999</v>
      </c>
      <c r="DG52" s="3">
        <f t="shared" si="9"/>
        <v>0.13053999999999996</v>
      </c>
      <c r="DH52" s="3">
        <f t="shared" si="9"/>
        <v>7.1859999999999979E-2</v>
      </c>
      <c r="DI52" s="3">
        <f t="shared" si="9"/>
        <v>5.387999999999997E-2</v>
      </c>
      <c r="DJ52" s="3">
        <f t="shared" si="9"/>
        <v>9.5740000000000033E-2</v>
      </c>
      <c r="DK52" s="28"/>
      <c r="DL52" s="3">
        <f>AVERAGE(DL2:DL51)</f>
        <v>6.8825794587226811E-3</v>
      </c>
      <c r="DM52" s="3">
        <f>AVERAGE(DM2:DM51)</f>
        <v>0.51660807182683677</v>
      </c>
      <c r="DN52" s="3">
        <f>AVERAGE(DN2:DN51)</f>
        <v>0.31189954251906138</v>
      </c>
      <c r="DO52" s="3">
        <f>AVERAGE(DO2:DO51)</f>
        <v>0.16460980619537918</v>
      </c>
      <c r="DQ52" s="3">
        <f>AVERAGE(DQ2:DQ51)</f>
        <v>4.7908045485815426E-2</v>
      </c>
      <c r="DR52" s="3">
        <f>AVERAGE(DR2:DR51)</f>
        <v>0.95209195451418482</v>
      </c>
      <c r="DT52" s="3">
        <f>AVERAGE(DT2:DT51)</f>
        <v>0.16712323154449005</v>
      </c>
      <c r="DU52" s="3">
        <f>AVERAGE(DU2:DU51)</f>
        <v>6.6058885105056767E-2</v>
      </c>
      <c r="DV52" s="3">
        <f>AVERAGE(DV2:DV51)</f>
        <v>2.9006478898059157E-3</v>
      </c>
      <c r="DW52" s="3">
        <f>AVERAGE(DW2:DW51)</f>
        <v>0.47816356106590924</v>
      </c>
      <c r="DX52" s="3">
        <f>AVERAGE(DX2:DX51)</f>
        <v>0.28575367439473803</v>
      </c>
      <c r="DZ52" s="3">
        <f>AVERAGE(DZ2:DZ51)</f>
        <v>0.14383928557327064</v>
      </c>
      <c r="EA52" s="3">
        <f>AVERAGE(EA2:EA51)</f>
        <v>0.16406280066965589</v>
      </c>
      <c r="EB52" s="3">
        <f>AVERAGE(EB2:EB51)</f>
        <v>6.2465682843484638E-2</v>
      </c>
      <c r="EC52" s="3">
        <f>AVERAGE(EC2:EC51)</f>
        <v>0.62601940698901948</v>
      </c>
      <c r="ED52" s="3">
        <f>AVERAGE(ED2:ED51)</f>
        <v>3.6128239245694716E-3</v>
      </c>
      <c r="EE52" s="28" t="s">
        <v>324</v>
      </c>
      <c r="EF52" s="3">
        <f>AVERAGE(EF2:EF51)</f>
        <v>0.16766894341263103</v>
      </c>
      <c r="EG52" s="3">
        <f>AVERAGE(EG2:EG51)</f>
        <v>0.14365139178737407</v>
      </c>
      <c r="EH52" s="3">
        <f>AVERAGE(EH2:EH51)</f>
        <v>3.2473573733727251E-2</v>
      </c>
      <c r="EI52" s="3">
        <f>AVERAGE(EI2:EI51)</f>
        <v>0.6562060910662677</v>
      </c>
    </row>
    <row r="53" spans="1:139" s="33" customFormat="1" ht="18" x14ac:dyDescent="0.35">
      <c r="B53" s="33" t="s">
        <v>24</v>
      </c>
      <c r="C53" s="33" t="s">
        <v>71</v>
      </c>
      <c r="K53" s="34"/>
      <c r="L53" s="33" t="s">
        <v>61</v>
      </c>
      <c r="M53" s="35">
        <v>0.625</v>
      </c>
      <c r="N53" s="35">
        <v>0.11800000000000001</v>
      </c>
      <c r="O53" s="35">
        <v>8.5999999999999993E-2</v>
      </c>
      <c r="P53" s="35">
        <v>2.2000000000000002E-2</v>
      </c>
      <c r="Q53" s="33" t="s">
        <v>65</v>
      </c>
      <c r="R53" s="35">
        <v>0.60599999999999998</v>
      </c>
      <c r="S53" s="35">
        <v>0.16300000000000001</v>
      </c>
      <c r="T53" s="35">
        <v>3.0000000000000001E-3</v>
      </c>
      <c r="U53" s="35">
        <v>0.01</v>
      </c>
      <c r="V53" s="35">
        <v>4.4000000000000004E-2</v>
      </c>
      <c r="W53" s="35">
        <v>0.16899999999999998</v>
      </c>
      <c r="X53" s="35">
        <v>4.0000000000000001E-3</v>
      </c>
      <c r="Y53" s="35" t="s">
        <v>201</v>
      </c>
      <c r="Z53" s="33" t="s">
        <v>64</v>
      </c>
      <c r="AA53" s="35">
        <v>0.51</v>
      </c>
      <c r="AB53" s="35">
        <v>9.0999999999999998E-2</v>
      </c>
      <c r="AC53" s="35">
        <v>8.3000000000000004E-2</v>
      </c>
      <c r="AD53" s="35">
        <v>9.1999999999999998E-2</v>
      </c>
      <c r="AE53" s="35">
        <v>0.9</v>
      </c>
      <c r="AF53" s="33" t="s">
        <v>77</v>
      </c>
      <c r="AG53" s="36">
        <v>3.6000000000000004E-2</v>
      </c>
      <c r="AH53" s="36">
        <v>0.20100000000000001</v>
      </c>
      <c r="AI53" s="36">
        <v>0.22600000000000001</v>
      </c>
      <c r="AJ53" s="36">
        <v>0.218</v>
      </c>
      <c r="AK53" s="36">
        <v>0.16899999999999998</v>
      </c>
      <c r="AL53" s="36">
        <v>7.2000000000000008E-2</v>
      </c>
      <c r="AM53" s="36">
        <v>3.7000000000000005E-2</v>
      </c>
      <c r="AN53" s="36">
        <v>1.4999999999999999E-2</v>
      </c>
      <c r="AO53" s="36">
        <v>2.5000000000000001E-2</v>
      </c>
      <c r="AP53" s="33" t="s">
        <v>78</v>
      </c>
      <c r="AQ53" s="37">
        <v>0.76200000000000001</v>
      </c>
      <c r="AR53" s="37">
        <v>7.4999999999999997E-2</v>
      </c>
      <c r="AS53" s="37">
        <v>4.2999999999999997E-2</v>
      </c>
      <c r="AT53" s="37">
        <v>1.2E-2</v>
      </c>
      <c r="AU53" s="37">
        <v>3.3000000000000002E-2</v>
      </c>
      <c r="AV53" s="37">
        <v>6.6000000000000003E-2</v>
      </c>
      <c r="AW53" s="37">
        <v>8.0000000000000002E-3</v>
      </c>
      <c r="AX53" s="33" t="s">
        <v>95</v>
      </c>
      <c r="AY53" s="35">
        <v>3.3000000000000002E-2</v>
      </c>
      <c r="AZ53" s="35">
        <v>0.24399999999999999</v>
      </c>
      <c r="BA53" s="35">
        <v>0.38300000000000001</v>
      </c>
      <c r="BB53" s="35">
        <v>0.21299999999999999</v>
      </c>
      <c r="BC53" s="35">
        <v>9.8000000000000004E-2</v>
      </c>
      <c r="BD53" s="35">
        <v>2.5000000000000001E-2</v>
      </c>
      <c r="BE53" s="35">
        <v>3.0000000000000001E-3</v>
      </c>
      <c r="BF53" s="35">
        <v>1E-3</v>
      </c>
      <c r="BG53" s="33" t="s">
        <v>104</v>
      </c>
      <c r="BH53" s="35">
        <v>0.158</v>
      </c>
      <c r="BI53" s="35">
        <v>0.45400000000000001</v>
      </c>
      <c r="BJ53" s="35">
        <v>0.22800000000000001</v>
      </c>
      <c r="BK53" s="35">
        <v>0.109</v>
      </c>
      <c r="BL53" s="35">
        <v>3.4000000000000002E-2</v>
      </c>
      <c r="BM53" s="35">
        <v>1.6E-2</v>
      </c>
      <c r="BN53" s="33" t="s">
        <v>106</v>
      </c>
      <c r="BO53" s="37">
        <v>0.58499999999999996</v>
      </c>
      <c r="BP53" s="37">
        <v>0.248</v>
      </c>
      <c r="BQ53" s="37">
        <v>0.14599999999999999</v>
      </c>
      <c r="BR53" s="37">
        <v>1E-3</v>
      </c>
      <c r="BS53" s="37">
        <v>1.2E-2</v>
      </c>
      <c r="BT53" s="37">
        <v>7.0000000000000001E-3</v>
      </c>
      <c r="BU53" s="37">
        <v>1E-3</v>
      </c>
      <c r="BV53" s="33" t="s">
        <v>125</v>
      </c>
      <c r="BW53" s="36">
        <v>0.113</v>
      </c>
      <c r="BX53" s="36">
        <v>0.47200000000000003</v>
      </c>
      <c r="BY53" s="36">
        <v>0.36299999999999999</v>
      </c>
      <c r="BZ53" s="36">
        <v>5.2000000000000005E-2</v>
      </c>
      <c r="CA53" s="33" t="s">
        <v>124</v>
      </c>
      <c r="CB53" s="36">
        <v>0.28399999999999997</v>
      </c>
      <c r="CC53" s="36">
        <v>0.57100000000000006</v>
      </c>
      <c r="CD53" s="36">
        <v>0.14199999999999999</v>
      </c>
      <c r="CE53" s="36">
        <v>3.0000000000000001E-3</v>
      </c>
      <c r="CF53" s="33" t="s">
        <v>117</v>
      </c>
      <c r="CG53" s="38">
        <v>0.73699999999999999</v>
      </c>
      <c r="CH53" s="38">
        <v>0.26200000000000001</v>
      </c>
      <c r="CI53" s="33" t="s">
        <v>120</v>
      </c>
      <c r="CJ53" s="38">
        <v>0.88200000000000001</v>
      </c>
      <c r="CK53" s="38">
        <v>0.11800000000000001</v>
      </c>
      <c r="CL53" s="33" t="s">
        <v>123</v>
      </c>
      <c r="CM53" s="38">
        <v>0.54200000000000004</v>
      </c>
      <c r="CN53" s="38">
        <v>0.45799999999999996</v>
      </c>
      <c r="CO53" s="33" t="s">
        <v>126</v>
      </c>
      <c r="CP53" s="36">
        <v>0.90599999999999992</v>
      </c>
      <c r="CQ53" s="36">
        <v>2.2000000000000002E-2</v>
      </c>
      <c r="CR53" s="36">
        <v>8.9999999999999993E-3</v>
      </c>
      <c r="CS53" s="36">
        <v>6.0000000000000001E-3</v>
      </c>
      <c r="CT53" s="36">
        <v>0</v>
      </c>
      <c r="CU53" s="36">
        <v>0</v>
      </c>
      <c r="CV53" s="36">
        <v>0</v>
      </c>
      <c r="CW53" s="36">
        <v>0</v>
      </c>
      <c r="CX53" s="35">
        <v>3.0000000000000001E-3</v>
      </c>
      <c r="CY53" s="35">
        <v>2.3E-2</v>
      </c>
      <c r="CZ53" s="35">
        <v>2.8000000000000001E-2</v>
      </c>
      <c r="DA53" s="35">
        <v>1E-3</v>
      </c>
      <c r="DB53" s="35">
        <v>0</v>
      </c>
      <c r="DC53" s="33" t="s">
        <v>127</v>
      </c>
      <c r="DD53" s="39">
        <v>0.23800000000000002</v>
      </c>
      <c r="DE53" s="39">
        <v>0.28100000000000003</v>
      </c>
      <c r="DF53" s="39">
        <v>0.20599999999999999</v>
      </c>
      <c r="DG53" s="39">
        <v>0.11199999999999999</v>
      </c>
      <c r="DH53" s="39">
        <v>6.5000000000000002E-2</v>
      </c>
      <c r="DI53" s="39">
        <v>4.4000000000000004E-2</v>
      </c>
      <c r="DJ53" s="39">
        <v>5.2999999999999999E-2</v>
      </c>
      <c r="DL53" s="35">
        <f>AVERAGEIF($F$2:$F$50,"DT",DL2:DL50)</f>
        <v>6.2860969649337012E-3</v>
      </c>
      <c r="DM53" s="35">
        <f>AVERAGEIF($F$2:$F$50,"DT",DM2:DM50)</f>
        <v>0.46416581260521306</v>
      </c>
      <c r="DN53" s="35">
        <f>AVERAGEIF($F$2:$F$50,"DT",DN2:DN50)</f>
        <v>0.2998073473058715</v>
      </c>
      <c r="DO53" s="35">
        <f>AVERAGEIF($F$2:$F$50,"DT",DO2:DO50)</f>
        <v>0.22974074312398185</v>
      </c>
      <c r="DQ53" s="35">
        <v>4.9000000000000002E-2</v>
      </c>
      <c r="DR53" s="35">
        <v>0.95099999999999996</v>
      </c>
      <c r="DT53" s="109">
        <v>0.23</v>
      </c>
      <c r="DU53" s="109">
        <v>5.6000000000000001E-2</v>
      </c>
      <c r="DV53" s="109">
        <v>3.0000000000000001E-3</v>
      </c>
      <c r="DW53" s="109">
        <v>0.496</v>
      </c>
      <c r="DX53" s="109">
        <v>0.215</v>
      </c>
      <c r="DZ53" s="35">
        <v>0.18653733850704704</v>
      </c>
      <c r="EA53" s="35">
        <v>0.18796924501584791</v>
      </c>
      <c r="EB53" s="35">
        <v>7.8299119695481978E-2</v>
      </c>
      <c r="EC53" s="35">
        <v>0.5406032811939343</v>
      </c>
      <c r="ED53" s="35">
        <v>6.5910155876887202E-3</v>
      </c>
      <c r="EF53" s="109">
        <v>0.19078332067199402</v>
      </c>
      <c r="EG53" s="109">
        <v>0.12763662666007905</v>
      </c>
      <c r="EH53" s="109">
        <v>3.7047024748710793E-2</v>
      </c>
      <c r="EI53" s="109">
        <v>0.64453302791921607</v>
      </c>
    </row>
    <row r="54" spans="1:139" s="40" customFormat="1" ht="18" x14ac:dyDescent="0.35">
      <c r="B54" s="40" t="s">
        <v>206</v>
      </c>
      <c r="C54" s="40" t="s">
        <v>71</v>
      </c>
      <c r="L54" s="41" t="s">
        <v>61</v>
      </c>
      <c r="M54" s="42">
        <v>0.63100000000000001</v>
      </c>
      <c r="N54" s="42">
        <v>9.7000000000000003E-2</v>
      </c>
      <c r="O54" s="42">
        <v>0.124</v>
      </c>
      <c r="P54" s="42">
        <v>4.8000000000000001E-2</v>
      </c>
      <c r="Q54" s="41" t="s">
        <v>65</v>
      </c>
      <c r="R54" s="42">
        <v>0.29099999999999998</v>
      </c>
      <c r="S54" s="42">
        <v>0.25600000000000001</v>
      </c>
      <c r="T54" s="42">
        <v>2.4E-2</v>
      </c>
      <c r="U54" s="42">
        <v>7.0999999999999994E-2</v>
      </c>
      <c r="V54" s="42">
        <v>9.8000000000000004E-2</v>
      </c>
      <c r="W54" s="42">
        <v>0.249</v>
      </c>
      <c r="X54" s="42">
        <v>0.01</v>
      </c>
      <c r="Y54" s="42">
        <v>1E-3</v>
      </c>
      <c r="Z54" s="41" t="s">
        <v>64</v>
      </c>
      <c r="AA54" s="42">
        <v>0.38900000000000001</v>
      </c>
      <c r="AB54" s="42">
        <v>0.1</v>
      </c>
      <c r="AC54" s="42">
        <v>0.104</v>
      </c>
      <c r="AD54" s="42">
        <v>0.17399999999999999</v>
      </c>
      <c r="AE54" s="42">
        <v>2.5999999999999999E-2</v>
      </c>
      <c r="AF54" s="40" t="s">
        <v>77</v>
      </c>
      <c r="AG54" s="42">
        <v>4.1000000000000002E-2</v>
      </c>
      <c r="AH54" s="42">
        <v>0.214</v>
      </c>
      <c r="AI54" s="42">
        <v>0.23899999999999999</v>
      </c>
      <c r="AJ54" s="42">
        <v>0.19</v>
      </c>
      <c r="AK54" s="42">
        <v>0.14799999999999999</v>
      </c>
      <c r="AL54" s="42">
        <v>7.1999999999999995E-2</v>
      </c>
      <c r="AM54" s="42">
        <v>3.9E-2</v>
      </c>
      <c r="AN54" s="42">
        <v>2.1000000000000001E-2</v>
      </c>
      <c r="AO54" s="42">
        <v>3.7999999999999999E-2</v>
      </c>
      <c r="AP54" s="40" t="s">
        <v>78</v>
      </c>
      <c r="AQ54" s="43">
        <v>0.67600000000000005</v>
      </c>
      <c r="AR54" s="43">
        <v>0.08</v>
      </c>
      <c r="AS54" s="43">
        <v>0.05</v>
      </c>
      <c r="AT54" s="43">
        <v>1.4E-2</v>
      </c>
      <c r="AU54" s="43">
        <v>3.9E-2</v>
      </c>
      <c r="AV54" s="43">
        <v>9.1999999999999998E-2</v>
      </c>
      <c r="AW54" s="43">
        <v>0.05</v>
      </c>
      <c r="AX54" s="40" t="s">
        <v>95</v>
      </c>
      <c r="AY54" s="42">
        <v>4.9000000000000002E-2</v>
      </c>
      <c r="AZ54" s="42">
        <v>0.29699999999999999</v>
      </c>
      <c r="BA54" s="42">
        <v>0.33600000000000002</v>
      </c>
      <c r="BB54" s="42">
        <v>0.185</v>
      </c>
      <c r="BC54" s="42">
        <v>0.10199999999999999</v>
      </c>
      <c r="BD54" s="42">
        <v>2.7E-2</v>
      </c>
      <c r="BE54" s="42">
        <v>4.0000000000000001E-3</v>
      </c>
      <c r="BF54" s="42">
        <v>1E-3</v>
      </c>
      <c r="BG54" s="40" t="s">
        <v>104</v>
      </c>
      <c r="BH54" s="42">
        <v>0.159</v>
      </c>
      <c r="BI54" s="42">
        <v>0.48399999999999999</v>
      </c>
      <c r="BJ54" s="42">
        <v>0.22800000000000001</v>
      </c>
      <c r="BK54" s="42">
        <v>9.0999999999999998E-2</v>
      </c>
      <c r="BL54" s="42">
        <v>2.4E-2</v>
      </c>
      <c r="BM54" s="42">
        <v>1.2999999999999999E-2</v>
      </c>
      <c r="BN54" s="40" t="s">
        <v>106</v>
      </c>
      <c r="BO54" s="43">
        <v>0.98299999999999998</v>
      </c>
      <c r="BP54" s="43">
        <v>1.2999999999999999E-2</v>
      </c>
      <c r="BQ54" s="43">
        <v>3.2000000000000001E-2</v>
      </c>
      <c r="BR54" s="43">
        <v>1E-3</v>
      </c>
      <c r="BS54" s="43">
        <v>8.0000000000000002E-3</v>
      </c>
      <c r="BT54" s="43">
        <v>5.0000000000000001E-3</v>
      </c>
      <c r="BU54" s="43">
        <v>1E-3</v>
      </c>
      <c r="BV54" s="40" t="s">
        <v>125</v>
      </c>
      <c r="BW54" s="42">
        <v>7.0999999999999994E-2</v>
      </c>
      <c r="BX54" s="42">
        <v>0.34200000000000003</v>
      </c>
      <c r="BY54" s="42">
        <v>0.49</v>
      </c>
      <c r="BZ54" s="42">
        <v>9.7000000000000003E-2</v>
      </c>
      <c r="CA54" s="40" t="s">
        <v>124</v>
      </c>
      <c r="CB54" s="42">
        <v>0.17</v>
      </c>
      <c r="CC54" s="42">
        <v>0.55500000000000005</v>
      </c>
      <c r="CD54" s="42">
        <v>0.26</v>
      </c>
      <c r="CE54" s="42">
        <v>1.4999999999999999E-2</v>
      </c>
      <c r="CF54" s="40" t="s">
        <v>117</v>
      </c>
      <c r="CG54" s="42">
        <v>0.66500000000000004</v>
      </c>
      <c r="CH54" s="42">
        <v>0.33500000000000002</v>
      </c>
      <c r="CI54" s="40" t="s">
        <v>120</v>
      </c>
      <c r="CJ54" s="42">
        <v>0.85199999999999998</v>
      </c>
      <c r="CK54" s="42">
        <v>0.14799999999999999</v>
      </c>
      <c r="CL54" s="40" t="s">
        <v>123</v>
      </c>
      <c r="CM54" s="42">
        <v>0.46100000000000002</v>
      </c>
      <c r="CN54" s="42">
        <v>0.53900000000000003</v>
      </c>
      <c r="CO54" s="40" t="s">
        <v>126</v>
      </c>
      <c r="CP54" s="42">
        <v>0.89100000000000001</v>
      </c>
      <c r="CQ54" s="42">
        <v>1.6E-2</v>
      </c>
      <c r="CR54" s="42">
        <v>8.9999999999999993E-3</v>
      </c>
      <c r="CS54" s="42">
        <v>8.9999999999999993E-3</v>
      </c>
      <c r="CT54" s="42">
        <v>2E-3</v>
      </c>
      <c r="CU54" s="42">
        <v>0</v>
      </c>
      <c r="CV54" s="42">
        <v>0</v>
      </c>
      <c r="CW54" s="42">
        <v>0</v>
      </c>
      <c r="CX54" s="42">
        <v>2E-3</v>
      </c>
      <c r="CY54" s="42">
        <v>2.5999999999999999E-2</v>
      </c>
      <c r="CZ54" s="42">
        <v>4.1000000000000002E-2</v>
      </c>
      <c r="DA54" s="42">
        <v>1E-3</v>
      </c>
      <c r="DB54" s="42">
        <v>2E-3</v>
      </c>
      <c r="DC54" s="40" t="s">
        <v>127</v>
      </c>
      <c r="DD54" s="44">
        <v>0.17100000000000001</v>
      </c>
      <c r="DE54" s="44">
        <v>0.25700000000000001</v>
      </c>
      <c r="DF54" s="44">
        <v>0.193</v>
      </c>
      <c r="DG54" s="44">
        <v>0.13699999999999998</v>
      </c>
      <c r="DH54" s="44">
        <v>7.400000000000001E-2</v>
      </c>
      <c r="DI54" s="44">
        <v>5.7000000000000002E-2</v>
      </c>
      <c r="DJ54" s="44">
        <v>0.109</v>
      </c>
      <c r="DL54" s="42">
        <v>7.0000000000000001E-3</v>
      </c>
      <c r="DM54" s="42">
        <v>0.53600000000000003</v>
      </c>
      <c r="DN54" s="42">
        <v>0.314</v>
      </c>
      <c r="DO54" s="42">
        <v>0.14299999999999999</v>
      </c>
      <c r="DQ54" s="42">
        <v>4.8000000000000001E-2</v>
      </c>
      <c r="DR54" s="42">
        <v>0.95199999999999996</v>
      </c>
      <c r="DT54" s="40">
        <v>0.14599999999999999</v>
      </c>
      <c r="DU54" s="40">
        <v>7.0000000000000007E-2</v>
      </c>
      <c r="DV54" s="40">
        <v>3.0000000000000001E-3</v>
      </c>
      <c r="DW54" s="40">
        <v>0.47099999999999997</v>
      </c>
      <c r="DX54" s="40">
        <v>0.31</v>
      </c>
      <c r="DZ54" s="42">
        <v>0.13251731449185292</v>
      </c>
      <c r="EA54" s="42">
        <v>0.15547383712726159</v>
      </c>
      <c r="EB54" s="42">
        <v>5.8080230804707235E-2</v>
      </c>
      <c r="EC54" s="42">
        <v>0.65134309350055219</v>
      </c>
      <c r="ED54" s="42">
        <v>2.5855240756259938E-3</v>
      </c>
      <c r="EF54" s="40">
        <v>0.186924932631959</v>
      </c>
      <c r="EG54" s="40">
        <v>0.12974767929595399</v>
      </c>
      <c r="EH54" s="40">
        <v>3.8498453545189687E-2</v>
      </c>
      <c r="EI54" s="40">
        <v>0.64482893452689738</v>
      </c>
    </row>
    <row r="56" spans="1:139" x14ac:dyDescent="0.3">
      <c r="EE56" s="111"/>
      <c r="EF56" s="67"/>
      <c r="EG56" s="67"/>
      <c r="EH56" s="67"/>
      <c r="EI56" s="67"/>
    </row>
    <row r="57" spans="1:139" x14ac:dyDescent="0.3">
      <c r="EE57" s="111"/>
      <c r="EF57" s="67"/>
      <c r="EG57" s="67"/>
      <c r="EH57" s="67"/>
      <c r="EI57" s="67"/>
    </row>
    <row r="58" spans="1:139" x14ac:dyDescent="0.3">
      <c r="DT58" s="65"/>
      <c r="DU58" s="110"/>
      <c r="DV58" s="110"/>
      <c r="DW58" s="110"/>
      <c r="DX58" s="110"/>
    </row>
    <row r="59" spans="1:139" x14ac:dyDescent="0.3">
      <c r="DU59" s="110"/>
      <c r="DV59" s="110"/>
      <c r="DW59" s="110"/>
      <c r="DX59" s="110"/>
      <c r="DZ59" s="67"/>
      <c r="EA59" s="67"/>
      <c r="EB59" s="67"/>
      <c r="EC59" s="67"/>
      <c r="ED59" s="67"/>
    </row>
    <row r="62" spans="1:139" x14ac:dyDescent="0.3">
      <c r="DZ62" s="65"/>
      <c r="EA62" s="65"/>
      <c r="EB62" s="65"/>
      <c r="EC62" s="65"/>
      <c r="ED62" s="65"/>
    </row>
    <row r="63" spans="1:139" x14ac:dyDescent="0.3">
      <c r="DZ63" s="65"/>
      <c r="EA63" s="65"/>
      <c r="EB63" s="65"/>
      <c r="EC63" s="65"/>
      <c r="ED63" s="65"/>
    </row>
    <row r="70" spans="7:7" x14ac:dyDescent="0.3">
      <c r="G70" s="11"/>
    </row>
    <row r="71" spans="7:7" x14ac:dyDescent="0.3">
      <c r="G71" s="12"/>
    </row>
  </sheetData>
  <conditionalFormatting sqref="M2:M51">
    <cfRule type="top10" dxfId="320" priority="117" rank="5"/>
  </conditionalFormatting>
  <conditionalFormatting sqref="N2:N51">
    <cfRule type="top10" dxfId="319" priority="116" rank="5"/>
  </conditionalFormatting>
  <conditionalFormatting sqref="O2:O51">
    <cfRule type="top10" dxfId="318" priority="115" rank="5"/>
  </conditionalFormatting>
  <conditionalFormatting sqref="P2:P51">
    <cfRule type="top10" dxfId="317" priority="114" rank="5"/>
  </conditionalFormatting>
  <conditionalFormatting sqref="R2:R51">
    <cfRule type="top10" dxfId="316" priority="113" rank="5"/>
  </conditionalFormatting>
  <conditionalFormatting sqref="S2:S51">
    <cfRule type="top10" dxfId="315" priority="112" rank="5"/>
  </conditionalFormatting>
  <conditionalFormatting sqref="T2:T51">
    <cfRule type="top10" dxfId="314" priority="111" rank="5"/>
  </conditionalFormatting>
  <conditionalFormatting sqref="U2:U51">
    <cfRule type="top10" dxfId="313" priority="110" rank="5"/>
  </conditionalFormatting>
  <conditionalFormatting sqref="V2:V51">
    <cfRule type="top10" dxfId="312" priority="109" rank="5"/>
  </conditionalFormatting>
  <conditionalFormatting sqref="W2:W51">
    <cfRule type="top10" dxfId="311" priority="108" rank="5"/>
  </conditionalFormatting>
  <conditionalFormatting sqref="X2:X51">
    <cfRule type="top10" dxfId="310" priority="107" rank="5"/>
  </conditionalFormatting>
  <conditionalFormatting sqref="Y2:Y51">
    <cfRule type="top10" dxfId="309" priority="106" rank="5"/>
  </conditionalFormatting>
  <conditionalFormatting sqref="AA2:AA51">
    <cfRule type="top10" dxfId="308" priority="105" rank="5"/>
  </conditionalFormatting>
  <conditionalFormatting sqref="AB2:AB51">
    <cfRule type="top10" dxfId="307" priority="104" rank="5"/>
  </conditionalFormatting>
  <conditionalFormatting sqref="AC2:AC51">
    <cfRule type="top10" dxfId="306" priority="103" rank="5"/>
  </conditionalFormatting>
  <conditionalFormatting sqref="AD2:AD51">
    <cfRule type="top10" dxfId="305" priority="102" rank="5"/>
  </conditionalFormatting>
  <conditionalFormatting sqref="AE2:AE51">
    <cfRule type="top10" dxfId="304" priority="101" rank="5"/>
  </conditionalFormatting>
  <conditionalFormatting sqref="AG2:AG51">
    <cfRule type="top10" dxfId="303" priority="100" rank="5"/>
  </conditionalFormatting>
  <conditionalFormatting sqref="AH2:AH51">
    <cfRule type="top10" dxfId="302" priority="99" rank="5"/>
  </conditionalFormatting>
  <conditionalFormatting sqref="AI2:AI51">
    <cfRule type="top10" dxfId="301" priority="98" rank="5"/>
  </conditionalFormatting>
  <conditionalFormatting sqref="AJ2:AJ51">
    <cfRule type="top10" dxfId="300" priority="97" rank="5"/>
  </conditionalFormatting>
  <conditionalFormatting sqref="AK2:AK51">
    <cfRule type="top10" dxfId="299" priority="96" rank="5"/>
  </conditionalFormatting>
  <conditionalFormatting sqref="AL2:AL51">
    <cfRule type="top10" dxfId="298" priority="95" rank="5"/>
  </conditionalFormatting>
  <conditionalFormatting sqref="AM2:AM51">
    <cfRule type="top10" dxfId="297" priority="94" rank="5"/>
  </conditionalFormatting>
  <conditionalFormatting sqref="AN2:AN51">
    <cfRule type="top10" dxfId="296" priority="93" rank="5"/>
  </conditionalFormatting>
  <conditionalFormatting sqref="AO2:AO51">
    <cfRule type="top10" dxfId="295" priority="92" rank="5"/>
  </conditionalFormatting>
  <conditionalFormatting sqref="AQ2:AQ51">
    <cfRule type="top10" dxfId="294" priority="91" rank="5"/>
  </conditionalFormatting>
  <conditionalFormatting sqref="AR2:AR51">
    <cfRule type="top10" dxfId="293" priority="90" rank="5"/>
  </conditionalFormatting>
  <conditionalFormatting sqref="AS2:AS51">
    <cfRule type="top10" dxfId="292" priority="89" rank="5"/>
  </conditionalFormatting>
  <conditionalFormatting sqref="AT2:AT51">
    <cfRule type="top10" dxfId="291" priority="88" rank="5"/>
  </conditionalFormatting>
  <conditionalFormatting sqref="AU2:AU51">
    <cfRule type="top10" dxfId="290" priority="87" rank="5"/>
  </conditionalFormatting>
  <conditionalFormatting sqref="AV2:AV51">
    <cfRule type="top10" dxfId="289" priority="86" rank="5"/>
  </conditionalFormatting>
  <conditionalFormatting sqref="AW2:AW51">
    <cfRule type="top10" dxfId="288" priority="85" rank="5"/>
  </conditionalFormatting>
  <conditionalFormatting sqref="AY2:AY51">
    <cfRule type="top10" dxfId="287" priority="84" rank="5"/>
  </conditionalFormatting>
  <conditionalFormatting sqref="AZ2:AZ51">
    <cfRule type="top10" dxfId="286" priority="83" rank="5"/>
  </conditionalFormatting>
  <conditionalFormatting sqref="BA2:BA51">
    <cfRule type="top10" dxfId="285" priority="82" rank="5"/>
  </conditionalFormatting>
  <conditionalFormatting sqref="BB2:BB51">
    <cfRule type="top10" dxfId="284" priority="81" rank="5"/>
  </conditionalFormatting>
  <conditionalFormatting sqref="BC2:BC51">
    <cfRule type="top10" dxfId="283" priority="80" rank="5"/>
  </conditionalFormatting>
  <conditionalFormatting sqref="BD2:BD51">
    <cfRule type="top10" dxfId="282" priority="71" rank="5"/>
  </conditionalFormatting>
  <conditionalFormatting sqref="BE2:BE51">
    <cfRule type="top10" dxfId="281" priority="70" rank="5"/>
  </conditionalFormatting>
  <conditionalFormatting sqref="BF2:BF51">
    <cfRule type="top10" dxfId="280" priority="69" rank="5"/>
  </conditionalFormatting>
  <conditionalFormatting sqref="BH2:BH51">
    <cfRule type="top10" dxfId="279" priority="68" rank="5"/>
  </conditionalFormatting>
  <conditionalFormatting sqref="BI2:BI51">
    <cfRule type="top10" dxfId="278" priority="67" rank="5"/>
  </conditionalFormatting>
  <conditionalFormatting sqref="BJ2:BJ51">
    <cfRule type="top10" dxfId="277" priority="66" rank="5"/>
  </conditionalFormatting>
  <conditionalFormatting sqref="BK2:BK51">
    <cfRule type="top10" dxfId="276" priority="65" rank="5"/>
  </conditionalFormatting>
  <conditionalFormatting sqref="BL2:BL51">
    <cfRule type="top10" dxfId="275" priority="64" rank="5"/>
  </conditionalFormatting>
  <conditionalFormatting sqref="BM2:BM51">
    <cfRule type="top10" dxfId="274" priority="63" rank="5"/>
  </conditionalFormatting>
  <conditionalFormatting sqref="BO2:BO51">
    <cfRule type="top10" dxfId="273" priority="62" rank="5"/>
  </conditionalFormatting>
  <conditionalFormatting sqref="BP2:BP51">
    <cfRule type="top10" dxfId="272" priority="60" rank="5"/>
  </conditionalFormatting>
  <conditionalFormatting sqref="BQ2:BQ51">
    <cfRule type="top10" dxfId="271" priority="59" rank="5"/>
  </conditionalFormatting>
  <conditionalFormatting sqref="BR2:BR51">
    <cfRule type="top10" dxfId="270" priority="58" rank="5"/>
  </conditionalFormatting>
  <conditionalFormatting sqref="BS2:BS51">
    <cfRule type="top10" dxfId="269" priority="57" rank="5"/>
  </conditionalFormatting>
  <conditionalFormatting sqref="BT2:BT51">
    <cfRule type="top10" dxfId="268" priority="56" rank="5"/>
  </conditionalFormatting>
  <conditionalFormatting sqref="BU2:BU51">
    <cfRule type="top10" dxfId="267" priority="55" rank="5"/>
  </conditionalFormatting>
  <conditionalFormatting sqref="BW2:BW51">
    <cfRule type="top10" dxfId="266" priority="54" rank="5"/>
  </conditionalFormatting>
  <conditionalFormatting sqref="BX2:BX51">
    <cfRule type="top10" dxfId="265" priority="53" rank="5"/>
  </conditionalFormatting>
  <conditionalFormatting sqref="BY2:BY51">
    <cfRule type="top10" dxfId="264" priority="52" rank="5"/>
  </conditionalFormatting>
  <conditionalFormatting sqref="BZ2:BZ51">
    <cfRule type="top10" dxfId="263" priority="51" rank="5"/>
  </conditionalFormatting>
  <conditionalFormatting sqref="CB2:CB51">
    <cfRule type="top10" dxfId="262" priority="50" rank="5"/>
  </conditionalFormatting>
  <conditionalFormatting sqref="CC2:CC51">
    <cfRule type="top10" dxfId="261" priority="49" rank="5"/>
  </conditionalFormatting>
  <conditionalFormatting sqref="CD2:CD51">
    <cfRule type="top10" dxfId="260" priority="48" rank="5"/>
  </conditionalFormatting>
  <conditionalFormatting sqref="CE2:CE51">
    <cfRule type="top10" dxfId="259" priority="47" rank="5"/>
  </conditionalFormatting>
  <conditionalFormatting sqref="CG2:CG51">
    <cfRule type="top10" dxfId="258" priority="46" rank="5"/>
  </conditionalFormatting>
  <conditionalFormatting sqref="CH2:CH51">
    <cfRule type="top10" dxfId="257" priority="45" rank="5"/>
  </conditionalFormatting>
  <conditionalFormatting sqref="CJ2:CJ51">
    <cfRule type="top10" dxfId="256" priority="44" rank="5"/>
  </conditionalFormatting>
  <conditionalFormatting sqref="CK2:CK51">
    <cfRule type="top10" dxfId="255" priority="43" rank="5"/>
  </conditionalFormatting>
  <conditionalFormatting sqref="CM2:CM51">
    <cfRule type="top10" dxfId="254" priority="42" rank="5"/>
  </conditionalFormatting>
  <conditionalFormatting sqref="CN2:CN51">
    <cfRule type="top10" dxfId="253" priority="41" rank="5"/>
  </conditionalFormatting>
  <conditionalFormatting sqref="CP2:CP51">
    <cfRule type="top10" dxfId="252" priority="40" rank="5"/>
  </conditionalFormatting>
  <conditionalFormatting sqref="CQ2:CQ51">
    <cfRule type="top10" dxfId="251" priority="39" rank="5"/>
  </conditionalFormatting>
  <conditionalFormatting sqref="CR2:CR51">
    <cfRule type="top10" dxfId="250" priority="38" rank="5"/>
  </conditionalFormatting>
  <conditionalFormatting sqref="CS2:CS51">
    <cfRule type="top10" dxfId="249" priority="37" rank="5"/>
  </conditionalFormatting>
  <conditionalFormatting sqref="CT2:CT51">
    <cfRule type="top10" dxfId="248" priority="36" rank="5"/>
  </conditionalFormatting>
  <conditionalFormatting sqref="CU2:CU51">
    <cfRule type="top10" dxfId="247" priority="35" rank="5"/>
  </conditionalFormatting>
  <conditionalFormatting sqref="CV2:CV51">
    <cfRule type="top10" dxfId="246" priority="34" rank="5"/>
  </conditionalFormatting>
  <conditionalFormatting sqref="CW2:CW51">
    <cfRule type="top10" dxfId="245" priority="33" rank="5"/>
  </conditionalFormatting>
  <conditionalFormatting sqref="CX2:CX51">
    <cfRule type="top10" dxfId="244" priority="32" rank="5"/>
  </conditionalFormatting>
  <conditionalFormatting sqref="CY2:CY51">
    <cfRule type="top10" dxfId="243" priority="31" rank="5"/>
  </conditionalFormatting>
  <conditionalFormatting sqref="CZ2:CZ51">
    <cfRule type="top10" dxfId="242" priority="30" rank="5"/>
  </conditionalFormatting>
  <conditionalFormatting sqref="DA2:DA51">
    <cfRule type="top10" dxfId="241" priority="29" rank="5"/>
  </conditionalFormatting>
  <conditionalFormatting sqref="DB2:DB51">
    <cfRule type="top10" dxfId="240" priority="28" rank="5"/>
  </conditionalFormatting>
  <conditionalFormatting sqref="DD2:DD51">
    <cfRule type="top10" dxfId="239" priority="27" rank="5"/>
  </conditionalFormatting>
  <conditionalFormatting sqref="DE2:DE51">
    <cfRule type="top10" dxfId="238" priority="26" rank="5"/>
  </conditionalFormatting>
  <conditionalFormatting sqref="DF2:DF51">
    <cfRule type="top10" dxfId="237" priority="25" rank="5"/>
  </conditionalFormatting>
  <conditionalFormatting sqref="DG2:DG51">
    <cfRule type="top10" dxfId="236" priority="24" rank="5"/>
  </conditionalFormatting>
  <conditionalFormatting sqref="DH2:DH51">
    <cfRule type="top10" dxfId="235" priority="23" rank="5"/>
  </conditionalFormatting>
  <conditionalFormatting sqref="DI2:DI51">
    <cfRule type="top10" dxfId="234" priority="22" rank="5"/>
  </conditionalFormatting>
  <conditionalFormatting sqref="DJ2:DJ51">
    <cfRule type="top10" dxfId="233" priority="21" rank="5"/>
  </conditionalFormatting>
  <conditionalFormatting sqref="DL2:DL51">
    <cfRule type="top10" dxfId="232" priority="20" rank="5"/>
  </conditionalFormatting>
  <conditionalFormatting sqref="DM2:DM51">
    <cfRule type="top10" dxfId="231" priority="19" rank="5"/>
  </conditionalFormatting>
  <conditionalFormatting sqref="DN2:DN51">
    <cfRule type="top10" dxfId="230" priority="18" rank="5"/>
  </conditionalFormatting>
  <conditionalFormatting sqref="DO2:DO51">
    <cfRule type="top10" dxfId="229" priority="17" rank="5"/>
  </conditionalFormatting>
  <conditionalFormatting sqref="DQ2:DQ51">
    <cfRule type="top10" dxfId="228" priority="16" rank="5"/>
  </conditionalFormatting>
  <conditionalFormatting sqref="DR2:DR51">
    <cfRule type="top10" dxfId="227" priority="15" rank="5"/>
  </conditionalFormatting>
  <conditionalFormatting sqref="DT2:DT51">
    <cfRule type="top10" dxfId="226" priority="14" rank="5"/>
  </conditionalFormatting>
  <conditionalFormatting sqref="DU2:DU51">
    <cfRule type="top10" dxfId="225" priority="13" rank="5"/>
  </conditionalFormatting>
  <conditionalFormatting sqref="DV2:DV51">
    <cfRule type="top10" dxfId="224" priority="12" rank="5"/>
  </conditionalFormatting>
  <conditionalFormatting sqref="DW2:DW51">
    <cfRule type="top10" dxfId="223" priority="11" rank="5"/>
  </conditionalFormatting>
  <conditionalFormatting sqref="DX2:DX51">
    <cfRule type="top10" dxfId="222" priority="10" rank="5"/>
  </conditionalFormatting>
  <conditionalFormatting sqref="DZ2:DZ51">
    <cfRule type="top10" dxfId="221" priority="9" rank="5"/>
  </conditionalFormatting>
  <conditionalFormatting sqref="EA2:EA51">
    <cfRule type="top10" dxfId="220" priority="8" rank="5"/>
  </conditionalFormatting>
  <conditionalFormatting sqref="EB2:EB51">
    <cfRule type="top10" dxfId="219" priority="7" rank="5"/>
  </conditionalFormatting>
  <conditionalFormatting sqref="EC2:EC51">
    <cfRule type="top10" dxfId="218" priority="6" rank="5"/>
  </conditionalFormatting>
  <conditionalFormatting sqref="ED2:ED51">
    <cfRule type="top10" dxfId="217" priority="5" rank="5"/>
  </conditionalFormatting>
  <conditionalFormatting sqref="EF2:EF51">
    <cfRule type="top10" dxfId="216" priority="4" rank="5"/>
  </conditionalFormatting>
  <conditionalFormatting sqref="EG2:EG51">
    <cfRule type="top10" dxfId="215" priority="3" rank="5"/>
  </conditionalFormatting>
  <conditionalFormatting sqref="EH2:EH51">
    <cfRule type="top10" dxfId="214" priority="2" rank="5"/>
  </conditionalFormatting>
  <conditionalFormatting sqref="EI2:EI51">
    <cfRule type="top10" dxfId="213" priority="1" rank="5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EW20"/>
  <sheetViews>
    <sheetView topLeftCell="XDT1" workbookViewId="0">
      <selection activeCell="XEC14" sqref="XEC14"/>
    </sheetView>
  </sheetViews>
  <sheetFormatPr defaultRowHeight="14.4" x14ac:dyDescent="0.3"/>
  <cols>
    <col min="1" max="1" width="13.44140625" bestFit="1" customWidth="1"/>
    <col min="2" max="5" width="10.88671875" customWidth="1"/>
  </cols>
  <sheetData>
    <row r="1" spans="1:139 16377:16377" ht="15" thickBot="1" x14ac:dyDescent="0.35">
      <c r="B1" s="2" t="s">
        <v>3</v>
      </c>
      <c r="C1" s="2"/>
      <c r="D1" s="2"/>
      <c r="E1" s="2"/>
      <c r="F1" s="2"/>
      <c r="G1" s="2"/>
      <c r="H1" s="2"/>
      <c r="I1" s="2"/>
      <c r="J1" s="2"/>
      <c r="K1" s="2"/>
      <c r="L1" s="2"/>
      <c r="M1" s="5"/>
      <c r="N1" s="2"/>
      <c r="O1" s="2"/>
      <c r="P1" s="2"/>
      <c r="Q1" s="2"/>
      <c r="R1" s="5"/>
      <c r="S1" s="2"/>
      <c r="T1" s="2"/>
      <c r="U1" s="2"/>
      <c r="V1" s="2"/>
      <c r="W1" s="2"/>
      <c r="X1" s="2"/>
      <c r="Y1" s="2"/>
      <c r="Z1" s="2"/>
      <c r="AA1" s="5"/>
      <c r="AB1" s="2"/>
      <c r="AC1" s="2"/>
      <c r="AD1" s="2"/>
      <c r="AE1" s="2"/>
      <c r="AF1" s="2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6" t="s">
        <v>0</v>
      </c>
      <c r="BA1" s="7" t="s">
        <v>1</v>
      </c>
      <c r="BB1" s="7" t="s">
        <v>2</v>
      </c>
      <c r="BC1" s="7" t="s">
        <v>76</v>
      </c>
      <c r="BD1" s="7" t="s">
        <v>4</v>
      </c>
      <c r="BE1" s="6" t="s">
        <v>0</v>
      </c>
      <c r="BF1" s="7" t="s">
        <v>79</v>
      </c>
      <c r="BG1" s="7" t="s">
        <v>80</v>
      </c>
      <c r="BH1" s="7" t="s">
        <v>81</v>
      </c>
      <c r="BI1" s="7" t="s">
        <v>82</v>
      </c>
      <c r="BJ1" s="7" t="s">
        <v>83</v>
      </c>
      <c r="BK1" s="7" t="s">
        <v>84</v>
      </c>
      <c r="BL1" s="7" t="s">
        <v>85</v>
      </c>
      <c r="BM1" s="7" t="s">
        <v>86</v>
      </c>
      <c r="BN1" s="7" t="s">
        <v>87</v>
      </c>
      <c r="BO1" s="6" t="s">
        <v>0</v>
      </c>
      <c r="BP1" s="10" t="s">
        <v>88</v>
      </c>
      <c r="BQ1" s="7" t="s">
        <v>89</v>
      </c>
      <c r="BR1" s="7" t="s">
        <v>90</v>
      </c>
      <c r="BS1" s="7" t="s">
        <v>91</v>
      </c>
      <c r="BT1" s="7" t="s">
        <v>92</v>
      </c>
      <c r="BU1" s="7" t="s">
        <v>93</v>
      </c>
      <c r="BV1" s="7" t="s">
        <v>94</v>
      </c>
      <c r="BW1" s="6" t="s">
        <v>0</v>
      </c>
      <c r="BX1" s="7" t="s">
        <v>96</v>
      </c>
      <c r="BY1" s="7" t="s">
        <v>97</v>
      </c>
      <c r="BZ1" s="7" t="s">
        <v>98</v>
      </c>
      <c r="CA1" s="7" t="s">
        <v>99</v>
      </c>
      <c r="CB1" s="7" t="s">
        <v>100</v>
      </c>
      <c r="CC1" s="7" t="s">
        <v>101</v>
      </c>
      <c r="CD1" s="7" t="s">
        <v>102</v>
      </c>
      <c r="CE1" s="7" t="s">
        <v>103</v>
      </c>
      <c r="CF1" s="7" t="s">
        <v>0</v>
      </c>
      <c r="CG1" s="7">
        <v>1</v>
      </c>
      <c r="CH1" s="7">
        <v>2</v>
      </c>
      <c r="CI1" s="7">
        <v>3</v>
      </c>
      <c r="CJ1" s="7">
        <v>4</v>
      </c>
      <c r="CK1" s="7">
        <v>5</v>
      </c>
      <c r="CL1" s="8" t="s">
        <v>105</v>
      </c>
      <c r="CM1" s="7" t="s">
        <v>0</v>
      </c>
      <c r="CN1" s="10" t="s">
        <v>107</v>
      </c>
      <c r="CO1" s="7" t="s">
        <v>108</v>
      </c>
      <c r="CP1" s="7" t="s">
        <v>109</v>
      </c>
      <c r="CQ1" s="7" t="s">
        <v>110</v>
      </c>
      <c r="CR1" s="7" t="s">
        <v>111</v>
      </c>
      <c r="CS1" s="7" t="s">
        <v>112</v>
      </c>
      <c r="CT1" s="7" t="s">
        <v>128</v>
      </c>
      <c r="CU1" s="7" t="s">
        <v>0</v>
      </c>
      <c r="CV1" s="7" t="s">
        <v>113</v>
      </c>
      <c r="CW1" s="7" t="s">
        <v>114</v>
      </c>
      <c r="CX1" s="7" t="s">
        <v>115</v>
      </c>
      <c r="CY1" s="7" t="s">
        <v>116</v>
      </c>
      <c r="CZ1" s="7" t="s">
        <v>0</v>
      </c>
      <c r="DA1" s="7" t="s">
        <v>113</v>
      </c>
      <c r="DB1" s="7" t="s">
        <v>114</v>
      </c>
      <c r="DC1" s="7" t="s">
        <v>115</v>
      </c>
      <c r="DD1" s="7" t="s">
        <v>116</v>
      </c>
      <c r="DE1" s="7" t="s">
        <v>0</v>
      </c>
      <c r="DF1" s="7" t="s">
        <v>118</v>
      </c>
      <c r="DG1" s="7" t="s">
        <v>119</v>
      </c>
      <c r="DH1" s="7" t="s">
        <v>0</v>
      </c>
      <c r="DI1" s="7" t="s">
        <v>121</v>
      </c>
      <c r="DJ1" s="7" t="s">
        <v>122</v>
      </c>
      <c r="DK1" s="7" t="s">
        <v>0</v>
      </c>
      <c r="DL1" s="7" t="s">
        <v>121</v>
      </c>
      <c r="DM1" s="7" t="s">
        <v>122</v>
      </c>
      <c r="DN1" s="7" t="s">
        <v>0</v>
      </c>
      <c r="DO1" s="2" t="s">
        <v>129</v>
      </c>
      <c r="DP1" s="2" t="s">
        <v>130</v>
      </c>
      <c r="DQ1" s="2" t="s">
        <v>131</v>
      </c>
      <c r="DR1" s="2" t="s">
        <v>132</v>
      </c>
      <c r="DS1" s="2" t="s">
        <v>133</v>
      </c>
      <c r="DT1" s="2" t="s">
        <v>134</v>
      </c>
      <c r="DU1" s="2" t="s">
        <v>135</v>
      </c>
      <c r="DV1" s="2" t="s">
        <v>136</v>
      </c>
      <c r="DW1" s="2" t="s">
        <v>137</v>
      </c>
      <c r="DX1" s="2" t="s">
        <v>138</v>
      </c>
      <c r="DY1" s="2" t="s">
        <v>139</v>
      </c>
      <c r="DZ1" s="2" t="s">
        <v>140</v>
      </c>
      <c r="EA1" s="2" t="s">
        <v>94</v>
      </c>
      <c r="EB1" s="7" t="s">
        <v>0</v>
      </c>
      <c r="EC1" s="2" t="s">
        <v>141</v>
      </c>
      <c r="ED1" s="2" t="s">
        <v>142</v>
      </c>
      <c r="EE1" s="2" t="s">
        <v>143</v>
      </c>
      <c r="EF1" s="2" t="s">
        <v>144</v>
      </c>
      <c r="EG1" s="2" t="s">
        <v>145</v>
      </c>
      <c r="EH1" s="2" t="s">
        <v>146</v>
      </c>
      <c r="EI1" s="2" t="s">
        <v>147</v>
      </c>
    </row>
    <row r="2" spans="1:139 16377:16377" x14ac:dyDescent="0.3">
      <c r="A2" s="13"/>
      <c r="B2" s="13" t="s">
        <v>150</v>
      </c>
      <c r="C2" s="13" t="s">
        <v>151</v>
      </c>
      <c r="D2" s="13" t="s">
        <v>24</v>
      </c>
      <c r="E2" s="13" t="s">
        <v>158</v>
      </c>
      <c r="F2" s="14" t="s">
        <v>181</v>
      </c>
    </row>
    <row r="3" spans="1:139 16377:16377" x14ac:dyDescent="0.3">
      <c r="A3" s="13" t="s">
        <v>149</v>
      </c>
      <c r="B3" s="15">
        <f>IFERROR(AVERAGEIFS(INDEX(Data!$A$2:$DJ$50,0,MATCH(Sheet4!$B$1,Data!$A$1:$DJ$1,0)),Data!$E$2:$E$50,Sheet4!$A3,Data!$F$2:$F$50,Sheet4!B$2),"-")</f>
        <v>0.14833333333333332</v>
      </c>
      <c r="C3" s="15">
        <f>IFERROR(AVERAGEIFS(INDEX(Data!$A$2:$DJ$50,0,MATCH(Sheet4!$B$1,Data!$A$1:$DJ$1,0)),Data!$E$2:$E$50,Sheet4!$A3,Data!$F$2:$F$50,Sheet4!C$2),"-")</f>
        <v>0.11000000000000001</v>
      </c>
      <c r="D3" s="15">
        <f>IFERROR(AVERAGEIFS(INDEX(Data!$A$2:$DJ$50,0,MATCH(Sheet4!$B$1,Data!$A$1:$DJ$1,0)),Data!$E$2:$E$50,Sheet4!$A3,Data!$F$2:$F$50,Sheet4!D$2),"-")</f>
        <v>8.5000000000000006E-2</v>
      </c>
      <c r="E3" s="15">
        <f>IFERROR(AVERAGEIFS(INDEX(Data!$A$2:$DJ$50,0,MATCH(Sheet4!$B$1,Data!$A$1:$DJ$1,0)),Data!$E$2:$E$50,Sheet4!$A3,Data!$F$2:$F$50,Sheet4!E$2),"-")</f>
        <v>6.3E-2</v>
      </c>
      <c r="F3" s="15">
        <f>AVERAGEIFS(INDEX(Data!$A$2:$DJ$50,0,MATCH(Sheet4!$B$1,Data!$A$1:$DJ$1,0)),Data!$E$2:$E$50,Sheet4!$A3)</f>
        <v>0.11539999999999997</v>
      </c>
    </row>
    <row r="4" spans="1:139 16377:16377" x14ac:dyDescent="0.3">
      <c r="A4" s="13" t="s">
        <v>153</v>
      </c>
      <c r="B4" s="15" t="str">
        <f>IFERROR(AVERAGEIFS(INDEX(Data!$A$2:$DJ$50,0,MATCH(Sheet4!$B$1,Data!$A$1:$DJ$1,0)),Data!$E$2:$E$50,Sheet4!$A4,Data!$F$2:$F$50,Sheet4!B$2),"-")</f>
        <v>-</v>
      </c>
      <c r="C4" s="15">
        <f>IFERROR(AVERAGEIFS(INDEX(Data!$A$2:$DJ$50,0,MATCH(Sheet4!$B$1,Data!$A$1:$DJ$1,0)),Data!$E$2:$E$50,Sheet4!$A4,Data!$F$2:$F$50,Sheet4!C$2),"-")</f>
        <v>0.12000000000000001</v>
      </c>
      <c r="D4" s="15">
        <f>IFERROR(AVERAGEIFS(INDEX(Data!$A$2:$DJ$50,0,MATCH(Sheet4!$B$1,Data!$A$1:$DJ$1,0)),Data!$E$2:$E$50,Sheet4!$A4,Data!$F$2:$F$50,Sheet4!D$2),"-")</f>
        <v>1.0999999999999999E-2</v>
      </c>
      <c r="E4" s="15" t="str">
        <f>IFERROR(AVERAGEIFS(INDEX(Data!$A$2:$DJ$50,0,MATCH(Sheet4!$B$1,Data!$A$1:$DJ$1,0)),Data!$E$2:$E$50,Sheet4!$A4,Data!$F$2:$F$50,Sheet4!E$2),"-")</f>
        <v>-</v>
      </c>
      <c r="F4" s="15">
        <f>AVERAGEIFS(INDEX(Data!$A$2:$DJ$50,0,MATCH(Sheet4!$B$1,Data!$A$1:$DJ$1,0)),Data!$E$2:$E$50,Sheet4!$A4)</f>
        <v>6.5500000000000003E-2</v>
      </c>
      <c r="CJ4" t="s">
        <v>1</v>
      </c>
    </row>
    <row r="5" spans="1:139 16377:16377" x14ac:dyDescent="0.3">
      <c r="A5" s="13" t="s">
        <v>155</v>
      </c>
      <c r="B5" s="15" t="str">
        <f>IFERROR(AVERAGEIFS(INDEX(Data!$A$2:$DJ$50,0,MATCH(Sheet4!$B$1,Data!$A$1:$DJ$1,0)),Data!$E$2:$E$50,Sheet4!$A5,Data!$F$2:$F$50,Sheet4!B$2),"-")</f>
        <v>-</v>
      </c>
      <c r="C5" s="15">
        <f>IFERROR(AVERAGEIFS(INDEX(Data!$A$2:$DJ$50,0,MATCH(Sheet4!$B$1,Data!$A$1:$DJ$1,0)),Data!$E$2:$E$50,Sheet4!$A5,Data!$F$2:$F$50,Sheet4!C$2),"-")</f>
        <v>0.247</v>
      </c>
      <c r="D5" s="15">
        <f>IFERROR(AVERAGEIFS(INDEX(Data!$A$2:$DJ$50,0,MATCH(Sheet4!$B$1,Data!$A$1:$DJ$1,0)),Data!$E$2:$E$50,Sheet4!$A5,Data!$F$2:$F$50,Sheet4!D$2),"-")</f>
        <v>0.13200000000000001</v>
      </c>
      <c r="E5" s="15" t="str">
        <f>IFERROR(AVERAGEIFS(INDEX(Data!$A$2:$DJ$50,0,MATCH(Sheet4!$B$1,Data!$A$1:$DJ$1,0)),Data!$E$2:$E$50,Sheet4!$A5,Data!$F$2:$F$50,Sheet4!E$2),"-")</f>
        <v>-</v>
      </c>
      <c r="F5" s="15">
        <f>AVERAGEIFS(INDEX(Data!$A$2:$DJ$50,0,MATCH(Sheet4!$B$1,Data!$A$1:$DJ$1,0)),Data!$E$2:$E$50,Sheet4!$A5)</f>
        <v>0.17033333333333334</v>
      </c>
      <c r="CJ5" t="s">
        <v>2</v>
      </c>
    </row>
    <row r="6" spans="1:139 16377:16377" x14ac:dyDescent="0.3">
      <c r="A6" s="13" t="s">
        <v>157</v>
      </c>
      <c r="B6" s="15">
        <f>IFERROR(AVERAGEIFS(INDEX(Data!$A$2:$DJ$50,0,MATCH(Sheet4!$B$1,Data!$A$1:$DJ$1,0)),Data!$E$2:$E$50,Sheet4!$A6,Data!$F$2:$F$50,Sheet4!B$2),"-")</f>
        <v>0.21</v>
      </c>
      <c r="C6" s="15" t="str">
        <f>IFERROR(AVERAGEIFS(INDEX(Data!$A$2:$DJ$50,0,MATCH(Sheet4!$B$1,Data!$A$1:$DJ$1,0)),Data!$E$2:$E$50,Sheet4!$A6,Data!$F$2:$F$50,Sheet4!C$2),"-")</f>
        <v>-</v>
      </c>
      <c r="D6" s="15" t="str">
        <f>IFERROR(AVERAGEIFS(INDEX(Data!$A$2:$DJ$50,0,MATCH(Sheet4!$B$1,Data!$A$1:$DJ$1,0)),Data!$E$2:$E$50,Sheet4!$A6,Data!$F$2:$F$50,Sheet4!D$2),"-")</f>
        <v>-</v>
      </c>
      <c r="E6" s="15" t="str">
        <f>IFERROR(AVERAGEIFS(INDEX(Data!$A$2:$DJ$50,0,MATCH(Sheet4!$B$1,Data!$A$1:$DJ$1,0)),Data!$E$2:$E$50,Sheet4!$A6,Data!$F$2:$F$50,Sheet4!E$2),"-")</f>
        <v>-</v>
      </c>
      <c r="F6" s="15">
        <f>AVERAGEIFS(INDEX(Data!$A$2:$DJ$50,0,MATCH(Sheet4!$B$1,Data!$A$1:$DJ$1,0)),Data!$E$2:$E$50,Sheet4!$A6)</f>
        <v>0.21</v>
      </c>
      <c r="CJ6" t="s">
        <v>3</v>
      </c>
    </row>
    <row r="7" spans="1:139 16377:16377" x14ac:dyDescent="0.3">
      <c r="A7" s="13" t="s">
        <v>160</v>
      </c>
      <c r="B7" s="15" t="str">
        <f>IFERROR(AVERAGEIFS(INDEX(Data!$A$2:$DJ$50,0,MATCH(Sheet4!$B$1,Data!$A$1:$DJ$1,0)),Data!$E$2:$E$50,Sheet4!$A7,Data!$F$2:$F$50,Sheet4!B$2),"-")</f>
        <v>-</v>
      </c>
      <c r="C7" s="15">
        <f>IFERROR(AVERAGEIFS(INDEX(Data!$A$2:$DJ$50,0,MATCH(Sheet4!$B$1,Data!$A$1:$DJ$1,0)),Data!$E$2:$E$50,Sheet4!$A7,Data!$F$2:$F$50,Sheet4!C$2),"-")</f>
        <v>0.22700000000000001</v>
      </c>
      <c r="D7" s="15" t="str">
        <f>IFERROR(AVERAGEIFS(INDEX(Data!$A$2:$DJ$50,0,MATCH(Sheet4!$B$1,Data!$A$1:$DJ$1,0)),Data!$E$2:$E$50,Sheet4!$A7,Data!$F$2:$F$50,Sheet4!D$2),"-")</f>
        <v>-</v>
      </c>
      <c r="E7" s="15" t="str">
        <f>IFERROR(AVERAGEIFS(INDEX(Data!$A$2:$DJ$50,0,MATCH(Sheet4!$B$1,Data!$A$1:$DJ$1,0)),Data!$E$2:$E$50,Sheet4!$A7,Data!$F$2:$F$50,Sheet4!E$2),"-")</f>
        <v>-</v>
      </c>
      <c r="F7" s="15">
        <f>AVERAGEIFS(INDEX(Data!$A$2:$DJ$50,0,MATCH(Sheet4!$B$1,Data!$A$1:$DJ$1,0)),Data!$E$2:$E$50,Sheet4!$A7)</f>
        <v>0.22700000000000001</v>
      </c>
      <c r="CJ7" t="s">
        <v>4</v>
      </c>
    </row>
    <row r="8" spans="1:139 16377:16377" x14ac:dyDescent="0.3">
      <c r="A8" s="13" t="s">
        <v>162</v>
      </c>
      <c r="B8" s="15" t="str">
        <f>IFERROR(AVERAGEIFS(INDEX(Data!$A$2:$DJ$50,0,MATCH(Sheet4!$B$1,Data!$A$1:$DJ$1,0)),Data!$E$2:$E$50,Sheet4!$A8,Data!$F$2:$F$50,Sheet4!B$2),"-")</f>
        <v>-</v>
      </c>
      <c r="C8" s="15">
        <f>IFERROR(AVERAGEIFS(INDEX(Data!$A$2:$DJ$50,0,MATCH(Sheet4!$B$1,Data!$A$1:$DJ$1,0)),Data!$E$2:$E$50,Sheet4!$A8,Data!$F$2:$F$50,Sheet4!C$2),"-")</f>
        <v>0.05</v>
      </c>
      <c r="D8" s="15" t="str">
        <f>IFERROR(AVERAGEIFS(INDEX(Data!$A$2:$DJ$50,0,MATCH(Sheet4!$B$1,Data!$A$1:$DJ$1,0)),Data!$E$2:$E$50,Sheet4!$A8,Data!$F$2:$F$50,Sheet4!D$2),"-")</f>
        <v>-</v>
      </c>
      <c r="E8" s="15" t="str">
        <f>IFERROR(AVERAGEIFS(INDEX(Data!$A$2:$DJ$50,0,MATCH(Sheet4!$B$1,Data!$A$1:$DJ$1,0)),Data!$E$2:$E$50,Sheet4!$A8,Data!$F$2:$F$50,Sheet4!E$2),"-")</f>
        <v>-</v>
      </c>
      <c r="F8" s="15">
        <f>AVERAGEIFS(INDEX(Data!$A$2:$DJ$50,0,MATCH(Sheet4!$B$1,Data!$A$1:$DJ$1,0)),Data!$E$2:$E$50,Sheet4!$A8)</f>
        <v>0.05</v>
      </c>
      <c r="CJ8" t="s">
        <v>181</v>
      </c>
    </row>
    <row r="9" spans="1:139 16377:16377" x14ac:dyDescent="0.3">
      <c r="A9" s="13" t="s">
        <v>163</v>
      </c>
      <c r="B9" s="15">
        <f>IFERROR(AVERAGEIFS(INDEX(Data!$A$2:$DJ$50,0,MATCH(Sheet4!$B$1,Data!$A$1:$DJ$1,0)),Data!$E$2:$E$50,Sheet4!$A9,Data!$F$2:$F$50,Sheet4!B$2),"-")</f>
        <v>0.14199999999999999</v>
      </c>
      <c r="C9" s="15" t="str">
        <f>IFERROR(AVERAGEIFS(INDEX(Data!$A$2:$DJ$50,0,MATCH(Sheet4!$B$1,Data!$A$1:$DJ$1,0)),Data!$E$2:$E$50,Sheet4!$A9,Data!$F$2:$F$50,Sheet4!C$2),"-")</f>
        <v>-</v>
      </c>
      <c r="D9" s="15" t="str">
        <f>IFERROR(AVERAGEIFS(INDEX(Data!$A$2:$DJ$50,0,MATCH(Sheet4!$B$1,Data!$A$1:$DJ$1,0)),Data!$E$2:$E$50,Sheet4!$A9,Data!$F$2:$F$50,Sheet4!D$2),"-")</f>
        <v>-</v>
      </c>
      <c r="E9" s="15" t="str">
        <f>IFERROR(AVERAGEIFS(INDEX(Data!$A$2:$DJ$50,0,MATCH(Sheet4!$B$1,Data!$A$1:$DJ$1,0)),Data!$E$2:$E$50,Sheet4!$A9,Data!$F$2:$F$50,Sheet4!E$2),"-")</f>
        <v>-</v>
      </c>
      <c r="F9" s="15">
        <f>AVERAGEIFS(INDEX(Data!$A$2:$DJ$50,0,MATCH(Sheet4!$B$1,Data!$A$1:$DJ$1,0)),Data!$E$2:$E$50,Sheet4!$A9)</f>
        <v>0.14199999999999999</v>
      </c>
      <c r="XEW9" s="17" t="s">
        <v>150</v>
      </c>
    </row>
    <row r="10" spans="1:139 16377:16377" x14ac:dyDescent="0.3">
      <c r="A10" s="13" t="s">
        <v>164</v>
      </c>
      <c r="B10" s="15" t="str">
        <f>IFERROR(AVERAGEIFS(INDEX(Data!$A$2:$DJ$50,0,MATCH(Sheet4!$B$1,Data!$A$1:$DJ$1,0)),Data!$E$2:$E$50,Sheet4!$A10,Data!$F$2:$F$50,Sheet4!B$2),"-")</f>
        <v>-</v>
      </c>
      <c r="C10" s="15">
        <f>IFERROR(AVERAGEIFS(INDEX(Data!$A$2:$DJ$50,0,MATCH(Sheet4!$B$1,Data!$A$1:$DJ$1,0)),Data!$E$2:$E$50,Sheet4!$A10,Data!$F$2:$F$50,Sheet4!C$2),"-")</f>
        <v>0.14499999999999999</v>
      </c>
      <c r="D10" s="15">
        <f>IFERROR(AVERAGEIFS(INDEX(Data!$A$2:$DJ$50,0,MATCH(Sheet4!$B$1,Data!$A$1:$DJ$1,0)),Data!$E$2:$E$50,Sheet4!$A10,Data!$F$2:$F$50,Sheet4!D$2),"-")</f>
        <v>7.5999999999999998E-2</v>
      </c>
      <c r="E10" s="15" t="str">
        <f>IFERROR(AVERAGEIFS(INDEX(Data!$A$2:$DJ$50,0,MATCH(Sheet4!$B$1,Data!$A$1:$DJ$1,0)),Data!$E$2:$E$50,Sheet4!$A10,Data!$F$2:$F$50,Sheet4!E$2),"-")</f>
        <v>-</v>
      </c>
      <c r="F10" s="15">
        <f>AVERAGEIFS(INDEX(Data!$A$2:$DJ$50,0,MATCH(Sheet4!$B$1,Data!$A$1:$DJ$1,0)),Data!$E$2:$E$50,Sheet4!$A10)</f>
        <v>0.11049999999999999</v>
      </c>
      <c r="XEW10" s="17" t="s">
        <v>151</v>
      </c>
    </row>
    <row r="11" spans="1:139 16377:16377" x14ac:dyDescent="0.3">
      <c r="A11" s="13" t="s">
        <v>165</v>
      </c>
      <c r="B11" s="15">
        <f>IFERROR(AVERAGEIFS(INDEX(Data!$A$2:$DJ$50,0,MATCH(Sheet4!$B$1,Data!$A$1:$DJ$1,0)),Data!$E$2:$E$50,Sheet4!$A11,Data!$F$2:$F$50,Sheet4!B$2),"-")</f>
        <v>0.11566666666666665</v>
      </c>
      <c r="C11" s="15" t="str">
        <f>IFERROR(AVERAGEIFS(INDEX(Data!$A$2:$DJ$50,0,MATCH(Sheet4!$B$1,Data!$A$1:$DJ$1,0)),Data!$E$2:$E$50,Sheet4!$A11,Data!$F$2:$F$50,Sheet4!C$2),"-")</f>
        <v>-</v>
      </c>
      <c r="D11" s="15" t="str">
        <f>IFERROR(AVERAGEIFS(INDEX(Data!$A$2:$DJ$50,0,MATCH(Sheet4!$B$1,Data!$A$1:$DJ$1,0)),Data!$E$2:$E$50,Sheet4!$A11,Data!$F$2:$F$50,Sheet4!D$2),"-")</f>
        <v>-</v>
      </c>
      <c r="E11" s="15" t="str">
        <f>IFERROR(AVERAGEIFS(INDEX(Data!$A$2:$DJ$50,0,MATCH(Sheet4!$B$1,Data!$A$1:$DJ$1,0)),Data!$E$2:$E$50,Sheet4!$A11,Data!$F$2:$F$50,Sheet4!E$2),"-")</f>
        <v>-</v>
      </c>
      <c r="F11" s="15">
        <f>AVERAGEIFS(INDEX(Data!$A$2:$DJ$50,0,MATCH(Sheet4!$B$1,Data!$A$1:$DJ$1,0)),Data!$E$2:$E$50,Sheet4!$A11)</f>
        <v>0.11566666666666665</v>
      </c>
      <c r="XEW11" s="17" t="s">
        <v>24</v>
      </c>
    </row>
    <row r="12" spans="1:139 16377:16377" x14ac:dyDescent="0.3">
      <c r="A12" s="13" t="s">
        <v>167</v>
      </c>
      <c r="B12" s="15">
        <f>IFERROR(AVERAGEIFS(INDEX(Data!$A$2:$DJ$50,0,MATCH(Sheet4!$B$1,Data!$A$1:$DJ$1,0)),Data!$E$2:$E$50,Sheet4!$A12,Data!$F$2:$F$50,Sheet4!B$2),"-")</f>
        <v>0.10400000000000001</v>
      </c>
      <c r="C12" s="15" t="str">
        <f>IFERROR(AVERAGEIFS(INDEX(Data!$A$2:$DJ$50,0,MATCH(Sheet4!$B$1,Data!$A$1:$DJ$1,0)),Data!$E$2:$E$50,Sheet4!$A12,Data!$F$2:$F$50,Sheet4!C$2),"-")</f>
        <v>-</v>
      </c>
      <c r="D12" s="15" t="str">
        <f>IFERROR(AVERAGEIFS(INDEX(Data!$A$2:$DJ$50,0,MATCH(Sheet4!$B$1,Data!$A$1:$DJ$1,0)),Data!$E$2:$E$50,Sheet4!$A12,Data!$F$2:$F$50,Sheet4!D$2),"-")</f>
        <v>-</v>
      </c>
      <c r="E12" s="15" t="str">
        <f>IFERROR(AVERAGEIFS(INDEX(Data!$A$2:$DJ$50,0,MATCH(Sheet4!$B$1,Data!$A$1:$DJ$1,0)),Data!$E$2:$E$50,Sheet4!$A12,Data!$F$2:$F$50,Sheet4!E$2),"-")</f>
        <v>-</v>
      </c>
      <c r="F12" s="15">
        <f>AVERAGEIFS(INDEX(Data!$A$2:$DJ$50,0,MATCH(Sheet4!$B$1,Data!$A$1:$DJ$1,0)),Data!$E$2:$E$50,Sheet4!$A12)</f>
        <v>0.10400000000000001</v>
      </c>
      <c r="XEW12" s="17" t="s">
        <v>158</v>
      </c>
    </row>
    <row r="13" spans="1:139 16377:16377" x14ac:dyDescent="0.3">
      <c r="A13" s="13" t="s">
        <v>168</v>
      </c>
      <c r="B13" s="15" t="str">
        <f>IFERROR(AVERAGEIFS(INDEX(Data!$A$2:$DJ$50,0,MATCH(Sheet4!$B$1,Data!$A$1:$DJ$1,0)),Data!$E$2:$E$50,Sheet4!$A13,Data!$F$2:$F$50,Sheet4!B$2),"-")</f>
        <v>-</v>
      </c>
      <c r="C13" s="15">
        <f>IFERROR(AVERAGEIFS(INDEX(Data!$A$2:$DJ$50,0,MATCH(Sheet4!$B$1,Data!$A$1:$DJ$1,0)),Data!$E$2:$E$50,Sheet4!$A13,Data!$F$2:$F$50,Sheet4!C$2),"-")</f>
        <v>0.15733333333333335</v>
      </c>
      <c r="D13" s="15">
        <f>IFERROR(AVERAGEIFS(INDEX(Data!$A$2:$DJ$50,0,MATCH(Sheet4!$B$1,Data!$A$1:$DJ$1,0)),Data!$E$2:$E$50,Sheet4!$A13,Data!$F$2:$F$50,Sheet4!D$2),"-")</f>
        <v>6.1499999999999999E-2</v>
      </c>
      <c r="E13" s="15" t="str">
        <f>IFERROR(AVERAGEIFS(INDEX(Data!$A$2:$DJ$50,0,MATCH(Sheet4!$B$1,Data!$A$1:$DJ$1,0)),Data!$E$2:$E$50,Sheet4!$A13,Data!$F$2:$F$50,Sheet4!E$2),"-")</f>
        <v>-</v>
      </c>
      <c r="F13" s="15">
        <f>AVERAGEIFS(INDEX(Data!$A$2:$DJ$50,0,MATCH(Sheet4!$B$1,Data!$A$1:$DJ$1,0)),Data!$E$2:$E$50,Sheet4!$A13)</f>
        <v>0.11899999999999999</v>
      </c>
      <c r="XEW13" s="17" t="s">
        <v>181</v>
      </c>
    </row>
    <row r="14" spans="1:139 16377:16377" x14ac:dyDescent="0.3">
      <c r="A14" s="13" t="s">
        <v>169</v>
      </c>
      <c r="B14" s="15">
        <f>IFERROR(AVERAGEIFS(INDEX(Data!$A$2:$DJ$50,0,MATCH(Sheet4!$B$1,Data!$A$1:$DJ$1,0)),Data!$E$2:$E$50,Sheet4!$A14,Data!$F$2:$F$50,Sheet4!B$2),"-")</f>
        <v>8.3000000000000004E-2</v>
      </c>
      <c r="C14" s="15" t="str">
        <f>IFERROR(AVERAGEIFS(INDEX(Data!$A$2:$DJ$50,0,MATCH(Sheet4!$B$1,Data!$A$1:$DJ$1,0)),Data!$E$2:$E$50,Sheet4!$A14,Data!$F$2:$F$50,Sheet4!C$2),"-")</f>
        <v>-</v>
      </c>
      <c r="D14" s="15" t="str">
        <f>IFERROR(AVERAGEIFS(INDEX(Data!$A$2:$DJ$50,0,MATCH(Sheet4!$B$1,Data!$A$1:$DJ$1,0)),Data!$E$2:$E$50,Sheet4!$A14,Data!$F$2:$F$50,Sheet4!D$2),"-")</f>
        <v>-</v>
      </c>
      <c r="E14" s="15" t="str">
        <f>IFERROR(AVERAGEIFS(INDEX(Data!$A$2:$DJ$50,0,MATCH(Sheet4!$B$1,Data!$A$1:$DJ$1,0)),Data!$E$2:$E$50,Sheet4!$A14,Data!$F$2:$F$50,Sheet4!E$2),"-")</f>
        <v>-</v>
      </c>
      <c r="F14" s="15">
        <f>AVERAGEIFS(INDEX(Data!$A$2:$DJ$50,0,MATCH(Sheet4!$B$1,Data!$A$1:$DJ$1,0)),Data!$E$2:$E$50,Sheet4!$A14)</f>
        <v>8.3000000000000004E-2</v>
      </c>
    </row>
    <row r="15" spans="1:139 16377:16377" x14ac:dyDescent="0.3">
      <c r="A15" s="13" t="s">
        <v>170</v>
      </c>
      <c r="B15" s="15" t="str">
        <f>IFERROR(AVERAGEIFS(INDEX(Data!$A$2:$DJ$50,0,MATCH(Sheet4!$B$1,Data!$A$1:$DJ$1,0)),Data!$E$2:$E$50,Sheet4!$A15,Data!$F$2:$F$50,Sheet4!B$2),"-")</f>
        <v>-</v>
      </c>
      <c r="C15" s="15" t="str">
        <f>IFERROR(AVERAGEIFS(INDEX(Data!$A$2:$DJ$50,0,MATCH(Sheet4!$B$1,Data!$A$1:$DJ$1,0)),Data!$E$2:$E$50,Sheet4!$A15,Data!$F$2:$F$50,Sheet4!C$2),"-")</f>
        <v>-</v>
      </c>
      <c r="D15" s="15">
        <f>IFERROR(AVERAGEIFS(INDEX(Data!$A$2:$DJ$50,0,MATCH(Sheet4!$B$1,Data!$A$1:$DJ$1,0)),Data!$E$2:$E$50,Sheet4!$A15,Data!$F$2:$F$50,Sheet4!D$2),"-")</f>
        <v>0.17600000000000002</v>
      </c>
      <c r="E15" s="15" t="str">
        <f>IFERROR(AVERAGEIFS(INDEX(Data!$A$2:$DJ$50,0,MATCH(Sheet4!$B$1,Data!$A$1:$DJ$1,0)),Data!$E$2:$E$50,Sheet4!$A15,Data!$F$2:$F$50,Sheet4!E$2),"-")</f>
        <v>-</v>
      </c>
      <c r="F15" s="15">
        <f>AVERAGEIFS(INDEX(Data!$A$2:$DJ$50,0,MATCH(Sheet4!$B$1,Data!$A$1:$DJ$1,0)),Data!$E$2:$E$50,Sheet4!$A15)</f>
        <v>0.17600000000000002</v>
      </c>
    </row>
    <row r="16" spans="1:139 16377:16377" x14ac:dyDescent="0.3">
      <c r="A16" s="13" t="s">
        <v>172</v>
      </c>
      <c r="B16" s="15" t="str">
        <f>IFERROR(AVERAGEIFS(INDEX(Data!$A$2:$DJ$50,0,MATCH(Sheet4!$B$1,Data!$A$1:$DJ$1,0)),Data!$E$2:$E$50,Sheet4!$A16,Data!$F$2:$F$50,Sheet4!B$2),"-")</f>
        <v>-</v>
      </c>
      <c r="C16" s="15">
        <f>IFERROR(AVERAGEIFS(INDEX(Data!$A$2:$DJ$50,0,MATCH(Sheet4!$B$1,Data!$A$1:$DJ$1,0)),Data!$E$2:$E$50,Sheet4!$A16,Data!$F$2:$F$50,Sheet4!C$2),"-")</f>
        <v>9.5000000000000001E-2</v>
      </c>
      <c r="D16" s="15" t="str">
        <f>IFERROR(AVERAGEIFS(INDEX(Data!$A$2:$DJ$50,0,MATCH(Sheet4!$B$1,Data!$A$1:$DJ$1,0)),Data!$E$2:$E$50,Sheet4!$A16,Data!$F$2:$F$50,Sheet4!D$2),"-")</f>
        <v>-</v>
      </c>
      <c r="E16" s="15" t="str">
        <f>IFERROR(AVERAGEIFS(INDEX(Data!$A$2:$DJ$50,0,MATCH(Sheet4!$B$1,Data!$A$1:$DJ$1,0)),Data!$E$2:$E$50,Sheet4!$A16,Data!$F$2:$F$50,Sheet4!E$2),"-")</f>
        <v>-</v>
      </c>
      <c r="F16" s="15">
        <f>AVERAGEIFS(INDEX(Data!$A$2:$DJ$50,0,MATCH(Sheet4!$B$1,Data!$A$1:$DJ$1,0)),Data!$E$2:$E$50,Sheet4!$A16)</f>
        <v>9.5000000000000001E-2</v>
      </c>
    </row>
    <row r="17" spans="1:6" x14ac:dyDescent="0.3">
      <c r="A17" s="13" t="s">
        <v>173</v>
      </c>
      <c r="B17" s="15" t="str">
        <f>IFERROR(AVERAGEIFS(INDEX(Data!$A$2:$DJ$50,0,MATCH(Sheet4!$B$1,Data!$A$1:$DJ$1,0)),Data!$E$2:$E$50,Sheet4!$A17,Data!$F$2:$F$50,Sheet4!B$2),"-")</f>
        <v>-</v>
      </c>
      <c r="C17" s="15">
        <f>IFERROR(AVERAGEIFS(INDEX(Data!$A$2:$DJ$50,0,MATCH(Sheet4!$B$1,Data!$A$1:$DJ$1,0)),Data!$E$2:$E$50,Sheet4!$A17,Data!$F$2:$F$50,Sheet4!C$2),"-")</f>
        <v>9.9000000000000005E-2</v>
      </c>
      <c r="D17" s="15" t="str">
        <f>IFERROR(AVERAGEIFS(INDEX(Data!$A$2:$DJ$50,0,MATCH(Sheet4!$B$1,Data!$A$1:$DJ$1,0)),Data!$E$2:$E$50,Sheet4!$A17,Data!$F$2:$F$50,Sheet4!D$2),"-")</f>
        <v>-</v>
      </c>
      <c r="E17" s="15" t="str">
        <f>IFERROR(AVERAGEIFS(INDEX(Data!$A$2:$DJ$50,0,MATCH(Sheet4!$B$1,Data!$A$1:$DJ$1,0)),Data!$E$2:$E$50,Sheet4!$A17,Data!$F$2:$F$50,Sheet4!E$2),"-")</f>
        <v>-</v>
      </c>
      <c r="F17" s="15">
        <f>AVERAGEIFS(INDEX(Data!$A$2:$DJ$50,0,MATCH(Sheet4!$B$1,Data!$A$1:$DJ$1,0)),Data!$E$2:$E$50,Sheet4!$A17)</f>
        <v>9.9000000000000005E-2</v>
      </c>
    </row>
    <row r="18" spans="1:6" x14ac:dyDescent="0.3">
      <c r="A18" s="13" t="s">
        <v>174</v>
      </c>
      <c r="B18" s="15" t="str">
        <f>IFERROR(AVERAGEIFS(INDEX(Data!$A$2:$DJ$50,0,MATCH(Sheet4!$B$1,Data!$A$1:$DJ$1,0)),Data!$E$2:$E$50,Sheet4!$A18,Data!$F$2:$F$50,Sheet4!B$2),"-")</f>
        <v>-</v>
      </c>
      <c r="C18" s="15">
        <f>IFERROR(AVERAGEIFS(INDEX(Data!$A$2:$DJ$50,0,MATCH(Sheet4!$B$1,Data!$A$1:$DJ$1,0)),Data!$E$2:$E$50,Sheet4!$A18,Data!$F$2:$F$50,Sheet4!C$2),"-")</f>
        <v>7.8E-2</v>
      </c>
      <c r="D18" s="15" t="str">
        <f>IFERROR(AVERAGEIFS(INDEX(Data!$A$2:$DJ$50,0,MATCH(Sheet4!$B$1,Data!$A$1:$DJ$1,0)),Data!$E$2:$E$50,Sheet4!$A18,Data!$F$2:$F$50,Sheet4!D$2),"-")</f>
        <v>-</v>
      </c>
      <c r="E18" s="15" t="str">
        <f>IFERROR(AVERAGEIFS(INDEX(Data!$A$2:$DJ$50,0,MATCH(Sheet4!$B$1,Data!$A$1:$DJ$1,0)),Data!$E$2:$E$50,Sheet4!$A18,Data!$F$2:$F$50,Sheet4!E$2),"-")</f>
        <v>-</v>
      </c>
      <c r="F18" s="15">
        <f>AVERAGEIFS(INDEX(Data!$A$2:$DJ$50,0,MATCH(Sheet4!$B$1,Data!$A$1:$DJ$1,0)),Data!$E$2:$E$50,Sheet4!$A18)</f>
        <v>7.8E-2</v>
      </c>
    </row>
    <row r="19" spans="1:6" x14ac:dyDescent="0.3">
      <c r="A19" s="13" t="s">
        <v>176</v>
      </c>
      <c r="B19" s="15" t="str">
        <f>IFERROR(AVERAGEIFS(INDEX(Data!$A$2:$DJ$50,0,MATCH(Sheet4!$B$1,Data!$A$1:$DJ$1,0)),Data!$E$2:$E$50,Sheet4!$A19,Data!$F$2:$F$50,Sheet4!B$2),"-")</f>
        <v>-</v>
      </c>
      <c r="C19" s="15">
        <f>IFERROR(AVERAGEIFS(INDEX(Data!$A$2:$DJ$50,0,MATCH(Sheet4!$B$1,Data!$A$1:$DJ$1,0)),Data!$E$2:$E$50,Sheet4!$A19,Data!$F$2:$F$50,Sheet4!C$2),"-")</f>
        <v>0.128</v>
      </c>
      <c r="D19" s="15" t="str">
        <f>IFERROR(AVERAGEIFS(INDEX(Data!$A$2:$DJ$50,0,MATCH(Sheet4!$B$1,Data!$A$1:$DJ$1,0)),Data!$E$2:$E$50,Sheet4!$A19,Data!$F$2:$F$50,Sheet4!D$2),"-")</f>
        <v>-</v>
      </c>
      <c r="E19" s="15" t="str">
        <f>IFERROR(AVERAGEIFS(INDEX(Data!$A$2:$DJ$50,0,MATCH(Sheet4!$B$1,Data!$A$1:$DJ$1,0)),Data!$E$2:$E$50,Sheet4!$A19,Data!$F$2:$F$50,Sheet4!E$2),"-")</f>
        <v>-</v>
      </c>
      <c r="F19" s="15">
        <f>AVERAGEIFS(INDEX(Data!$A$2:$DJ$50,0,MATCH(Sheet4!$B$1,Data!$A$1:$DJ$1,0)),Data!$E$2:$E$50,Sheet4!$A19)</f>
        <v>0.128</v>
      </c>
    </row>
    <row r="20" spans="1:6" x14ac:dyDescent="0.3">
      <c r="A20" s="13" t="s">
        <v>178</v>
      </c>
      <c r="B20" s="15" t="str">
        <f>IFERROR(AVERAGEIFS(INDEX(Data!$A$2:$DJ$50,0,MATCH(Sheet4!$B$1,Data!$A$1:$DJ$1,0)),Data!$E$2:$E$50,Sheet4!$A20,Data!$F$2:$F$50,Sheet4!B$2),"-")</f>
        <v>-</v>
      </c>
      <c r="C20" s="15">
        <f>IFERROR(AVERAGEIFS(INDEX(Data!$A$2:$DJ$50,0,MATCH(Sheet4!$B$1,Data!$A$1:$DJ$1,0)),Data!$E$2:$E$50,Sheet4!$A20,Data!$F$2:$F$50,Sheet4!C$2),"-")</f>
        <v>0.03</v>
      </c>
      <c r="D20" s="15" t="str">
        <f>IFERROR(AVERAGEIFS(INDEX(Data!$A$2:$DJ$50,0,MATCH(Sheet4!$B$1,Data!$A$1:$DJ$1,0)),Data!$E$2:$E$50,Sheet4!$A20,Data!$F$2:$F$50,Sheet4!D$2),"-")</f>
        <v>-</v>
      </c>
      <c r="E20" s="15" t="str">
        <f>IFERROR(AVERAGEIFS(INDEX(Data!$A$2:$DJ$50,0,MATCH(Sheet4!$B$1,Data!$A$1:$DJ$1,0)),Data!$E$2:$E$50,Sheet4!$A20,Data!$F$2:$F$50,Sheet4!E$2),"-")</f>
        <v>-</v>
      </c>
      <c r="F20" s="15">
        <f>AVERAGEIFS(INDEX(Data!$A$2:$DJ$50,0,MATCH(Sheet4!$B$1,Data!$A$1:$DJ$1,0)),Data!$E$2:$E$50,Sheet4!$A20)</f>
        <v>0.03</v>
      </c>
    </row>
  </sheetData>
  <dataValidations count="1">
    <dataValidation type="list" allowBlank="1" showInputMessage="1" showErrorMessage="1" sqref="B1" xr:uid="{00000000-0002-0000-0100-000000000000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M33"/>
  <sheetViews>
    <sheetView showGridLines="0" tabSelected="1" zoomScale="75" zoomScaleNormal="7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4" sqref="K14"/>
    </sheetView>
  </sheetViews>
  <sheetFormatPr defaultColWidth="8.77734375" defaultRowHeight="12" x14ac:dyDescent="0.25"/>
  <cols>
    <col min="1" max="1" width="6.77734375" style="17" bestFit="1" customWidth="1"/>
    <col min="2" max="2" width="12.6640625" style="17" bestFit="1" customWidth="1"/>
    <col min="3" max="3" width="9.109375" style="17" customWidth="1"/>
    <col min="4" max="4" width="4.5546875" style="17" customWidth="1"/>
    <col min="5" max="5" width="4.33203125" style="17" customWidth="1"/>
    <col min="6" max="6" width="5.44140625" style="17" customWidth="1"/>
    <col min="7" max="7" width="1.5546875" style="17" customWidth="1"/>
    <col min="8" max="8" width="5.6640625" style="17" customWidth="1"/>
    <col min="9" max="9" width="4.21875" style="17" customWidth="1"/>
    <col min="10" max="10" width="3.21875" style="17" customWidth="1"/>
    <col min="11" max="11" width="9.21875" style="17" customWidth="1"/>
    <col min="12" max="12" width="3.6640625" style="17" customWidth="1"/>
    <col min="13" max="13" width="8.44140625" style="17" customWidth="1"/>
    <col min="14" max="14" width="3.77734375" style="17" customWidth="1"/>
    <col min="15" max="15" width="10.5546875" style="17" customWidth="1"/>
    <col min="16" max="16" width="1.6640625" style="17" customWidth="1"/>
    <col min="17" max="17" width="10.21875" style="17" customWidth="1"/>
    <col min="18" max="18" width="11.21875" style="17" customWidth="1"/>
    <col min="19" max="19" width="10.77734375" style="17" customWidth="1"/>
    <col min="20" max="20" width="10.6640625" style="17" customWidth="1"/>
    <col min="21" max="21" width="11.77734375" style="17" customWidth="1"/>
    <col min="22" max="22" width="1.6640625" style="17" customWidth="1"/>
    <col min="23" max="23" width="11.44140625" style="17" customWidth="1"/>
    <col min="24" max="24" width="9.44140625" style="17" customWidth="1"/>
    <col min="25" max="25" width="10.21875" style="17" customWidth="1"/>
    <col min="26" max="28" width="11.109375" style="17" customWidth="1"/>
    <col min="29" max="29" width="6.6640625" style="17" customWidth="1"/>
    <col min="30" max="30" width="6.44140625" style="17" customWidth="1"/>
    <col min="31" max="31" width="18" style="17" customWidth="1"/>
    <col min="32" max="32" width="1.6640625" style="17" customWidth="1"/>
    <col min="33" max="33" width="21.44140625" style="17" customWidth="1"/>
    <col min="34" max="34" width="12.21875" style="17" customWidth="1"/>
    <col min="35" max="35" width="7.21875" style="17" customWidth="1"/>
    <col min="36" max="36" width="7.44140625" style="17" customWidth="1"/>
    <col min="37" max="37" width="12.77734375" style="17" customWidth="1"/>
    <col min="38" max="38" width="14.77734375" style="17" customWidth="1"/>
    <col min="39" max="39" width="19.5546875" style="17" customWidth="1"/>
    <col min="40" max="40" width="1.6640625" style="17" customWidth="1"/>
    <col min="41" max="46" width="4.6640625" style="17" customWidth="1"/>
    <col min="47" max="47" width="5.77734375" style="17" customWidth="1"/>
    <col min="48" max="48" width="9.21875" style="17" customWidth="1"/>
    <col min="49" max="49" width="2.44140625" style="17" customWidth="1"/>
    <col min="50" max="50" width="3.77734375" style="17" customWidth="1"/>
    <col min="51" max="53" width="3.6640625" style="17" customWidth="1"/>
    <col min="54" max="55" width="2.77734375" style="17" customWidth="1"/>
    <col min="56" max="56" width="1.6640625" style="17" customWidth="1"/>
    <col min="57" max="57" width="28.21875" style="17" customWidth="1"/>
    <col min="58" max="58" width="10.21875" style="17" customWidth="1"/>
    <col min="59" max="59" width="10.5546875" style="17" customWidth="1"/>
    <col min="60" max="60" width="14" style="17" customWidth="1"/>
    <col min="61" max="61" width="10.33203125" style="17" customWidth="1"/>
    <col min="62" max="62" width="8.21875" style="17" customWidth="1"/>
    <col min="63" max="63" width="13.6640625" style="17" customWidth="1"/>
    <col min="64" max="64" width="1.6640625" style="17" customWidth="1"/>
    <col min="65" max="65" width="14.6640625" style="17" customWidth="1"/>
    <col min="66" max="66" width="14.44140625" style="17" customWidth="1"/>
    <col min="67" max="67" width="11.33203125" style="17" customWidth="1"/>
    <col min="68" max="68" width="14.77734375" style="17" customWidth="1"/>
    <col min="69" max="69" width="2.33203125" style="17" customWidth="1"/>
    <col min="70" max="70" width="12.109375" style="17" customWidth="1"/>
    <col min="71" max="71" width="14.33203125" style="17" customWidth="1"/>
    <col min="72" max="72" width="11" style="17" customWidth="1"/>
    <col min="73" max="73" width="14.77734375" style="17" customWidth="1"/>
    <col min="74" max="74" width="1.77734375" style="17" customWidth="1"/>
    <col min="75" max="75" width="6.44140625" style="17" customWidth="1"/>
    <col min="76" max="76" width="5.77734375" style="17" customWidth="1"/>
    <col min="77" max="77" width="1.77734375" style="17" customWidth="1"/>
    <col min="78" max="78" width="8.44140625" style="17" customWidth="1"/>
    <col min="79" max="79" width="8.21875" style="17" customWidth="1"/>
    <col min="80" max="80" width="1.5546875" style="17" customWidth="1"/>
    <col min="81" max="81" width="27.88671875" style="17" customWidth="1"/>
    <col min="82" max="82" width="9.21875" style="17" customWidth="1"/>
    <col min="83" max="83" width="1.77734375" style="17" customWidth="1"/>
    <col min="84" max="84" width="23.21875" style="17" customWidth="1"/>
    <col min="85" max="85" width="10.77734375" style="17" customWidth="1"/>
    <col min="86" max="86" width="10.33203125" style="17" customWidth="1"/>
    <col min="87" max="87" width="10.21875" style="17" customWidth="1"/>
    <col min="88" max="88" width="11.21875" style="17" customWidth="1"/>
    <col min="89" max="89" width="5.6640625" style="17" customWidth="1"/>
    <col min="90" max="90" width="6.33203125" style="17" customWidth="1"/>
    <col min="91" max="91" width="5.77734375" style="17" customWidth="1"/>
    <col min="92" max="92" width="11.109375" style="17" customWidth="1"/>
    <col min="93" max="93" width="6.5546875" style="17" customWidth="1"/>
    <col min="94" max="94" width="18.33203125" style="17" customWidth="1"/>
    <col min="95" max="95" width="8.21875" style="17" customWidth="1"/>
    <col min="96" max="96" width="9.77734375" style="17" customWidth="1"/>
    <col min="97" max="97" width="1.44140625" style="17" customWidth="1"/>
    <col min="98" max="98" width="9.33203125" style="17" customWidth="1"/>
    <col min="99" max="99" width="9.77734375" style="17" customWidth="1"/>
    <col min="100" max="103" width="10.5546875" style="17" customWidth="1"/>
    <col min="104" max="104" width="9.21875" style="17" customWidth="1"/>
    <col min="105" max="105" width="2.6640625" style="17" customWidth="1"/>
    <col min="106" max="106" width="8.77734375" style="17" customWidth="1"/>
    <col min="107" max="107" width="11.33203125" style="17" customWidth="1"/>
    <col min="108" max="108" width="11.6640625" style="17" customWidth="1"/>
    <col min="109" max="109" width="17.21875" style="17" customWidth="1"/>
    <col min="110" max="110" width="3.5546875" style="17" customWidth="1"/>
    <col min="111" max="112" width="8.77734375" style="17" customWidth="1"/>
    <col min="113" max="113" width="2.77734375" style="17" customWidth="1"/>
    <col min="114" max="114" width="9.77734375" style="17" customWidth="1"/>
    <col min="115" max="118" width="8.77734375" style="17" customWidth="1"/>
    <col min="119" max="119" width="3.33203125" style="17" customWidth="1"/>
    <col min="120" max="120" width="14.33203125" style="17" customWidth="1"/>
    <col min="121" max="121" width="21" style="17" customWidth="1"/>
    <col min="122" max="122" width="22.6640625" style="17" customWidth="1"/>
    <col min="123" max="123" width="8.21875" style="17" customWidth="1"/>
    <col min="124" max="124" width="19.6640625" style="17" customWidth="1"/>
    <col min="125" max="125" width="3" style="17" customWidth="1"/>
    <col min="126" max="16384" width="8.77734375" style="17"/>
  </cols>
  <sheetData>
    <row r="1" spans="2:143" customFormat="1" ht="14.4" x14ac:dyDescent="0.3">
      <c r="B1" s="45" t="s">
        <v>181</v>
      </c>
    </row>
    <row r="2" spans="2:143" customFormat="1" ht="14.4" x14ac:dyDescent="0.3"/>
    <row r="3" spans="2:143" s="19" customFormat="1" ht="13.8" x14ac:dyDescent="0.3">
      <c r="C3" s="20" t="s">
        <v>61</v>
      </c>
      <c r="H3" s="20" t="s">
        <v>65</v>
      </c>
      <c r="Q3" s="20" t="s">
        <v>64</v>
      </c>
      <c r="W3" s="20" t="s">
        <v>202</v>
      </c>
      <c r="AG3" s="20" t="s">
        <v>203</v>
      </c>
      <c r="AO3" s="20" t="s">
        <v>95</v>
      </c>
      <c r="AX3" s="20" t="s">
        <v>204</v>
      </c>
      <c r="BE3" s="20" t="s">
        <v>205</v>
      </c>
      <c r="BM3" s="20" t="s">
        <v>125</v>
      </c>
      <c r="BR3" s="20" t="s">
        <v>124</v>
      </c>
      <c r="BW3" s="20" t="s">
        <v>117</v>
      </c>
      <c r="BZ3" s="20" t="s">
        <v>120</v>
      </c>
      <c r="CC3" s="20" t="s">
        <v>274</v>
      </c>
      <c r="CF3" s="20" t="s">
        <v>126</v>
      </c>
      <c r="CT3" s="20" t="s">
        <v>127</v>
      </c>
      <c r="DB3" s="20" t="s">
        <v>306</v>
      </c>
      <c r="DG3" s="20" t="s">
        <v>311</v>
      </c>
      <c r="DJ3" s="20" t="s">
        <v>312</v>
      </c>
      <c r="DP3" s="20" t="s">
        <v>318</v>
      </c>
      <c r="DV3" s="20" t="s">
        <v>329</v>
      </c>
    </row>
    <row r="4" spans="2:143" x14ac:dyDescent="0.25">
      <c r="B4" s="16" t="s">
        <v>63</v>
      </c>
      <c r="BR4" s="18"/>
    </row>
    <row r="5" spans="2:143" s="16" customFormat="1" x14ac:dyDescent="0.25">
      <c r="B5" s="116" t="s">
        <v>342</v>
      </c>
      <c r="C5" s="115" t="s">
        <v>1</v>
      </c>
      <c r="D5" s="115" t="s">
        <v>2</v>
      </c>
      <c r="E5" s="115" t="s">
        <v>3</v>
      </c>
      <c r="F5" s="115" t="s">
        <v>4</v>
      </c>
      <c r="G5" s="116"/>
      <c r="H5" s="115" t="s">
        <v>5</v>
      </c>
      <c r="I5" s="115" t="s">
        <v>6</v>
      </c>
      <c r="J5" s="115" t="s">
        <v>21</v>
      </c>
      <c r="K5" s="115" t="s">
        <v>29</v>
      </c>
      <c r="L5" s="115" t="s">
        <v>7</v>
      </c>
      <c r="M5" s="115" t="s">
        <v>10</v>
      </c>
      <c r="N5" s="115" t="s">
        <v>8</v>
      </c>
      <c r="O5" s="115" t="s">
        <v>45</v>
      </c>
      <c r="P5" s="116" t="s">
        <v>201</v>
      </c>
      <c r="Q5" s="115" t="s">
        <v>9</v>
      </c>
      <c r="R5" s="115" t="s">
        <v>182</v>
      </c>
      <c r="S5" s="115" t="s">
        <v>183</v>
      </c>
      <c r="T5" s="115" t="s">
        <v>184</v>
      </c>
      <c r="U5" s="115" t="s">
        <v>185</v>
      </c>
      <c r="V5" s="116" t="s">
        <v>201</v>
      </c>
      <c r="W5" s="115" t="s">
        <v>79</v>
      </c>
      <c r="X5" s="115" t="s">
        <v>80</v>
      </c>
      <c r="Y5" s="115" t="s">
        <v>81</v>
      </c>
      <c r="Z5" s="115" t="s">
        <v>82</v>
      </c>
      <c r="AA5" s="115" t="s">
        <v>83</v>
      </c>
      <c r="AB5" s="115" t="s">
        <v>84</v>
      </c>
      <c r="AC5" s="115" t="s">
        <v>85</v>
      </c>
      <c r="AD5" s="115" t="s">
        <v>86</v>
      </c>
      <c r="AE5" s="115" t="s">
        <v>87</v>
      </c>
      <c r="AF5" s="116" t="s">
        <v>201</v>
      </c>
      <c r="AG5" s="115" t="s">
        <v>88</v>
      </c>
      <c r="AH5" s="115" t="s">
        <v>89</v>
      </c>
      <c r="AI5" s="115" t="s">
        <v>90</v>
      </c>
      <c r="AJ5" s="115" t="s">
        <v>91</v>
      </c>
      <c r="AK5" s="115" t="s">
        <v>92</v>
      </c>
      <c r="AL5" s="115" t="s">
        <v>93</v>
      </c>
      <c r="AM5" s="115" t="s">
        <v>200</v>
      </c>
      <c r="AN5" s="116"/>
      <c r="AO5" s="115" t="s">
        <v>96</v>
      </c>
      <c r="AP5" s="115" t="s">
        <v>97</v>
      </c>
      <c r="AQ5" s="115" t="s">
        <v>98</v>
      </c>
      <c r="AR5" s="115" t="s">
        <v>99</v>
      </c>
      <c r="AS5" s="115" t="s">
        <v>100</v>
      </c>
      <c r="AT5" s="115" t="s">
        <v>101</v>
      </c>
      <c r="AU5" s="115" t="s">
        <v>102</v>
      </c>
      <c r="AV5" s="115" t="s">
        <v>103</v>
      </c>
      <c r="AW5" s="116"/>
      <c r="AX5" s="115">
        <v>1</v>
      </c>
      <c r="AY5" s="115">
        <v>2</v>
      </c>
      <c r="AZ5" s="115">
        <v>3</v>
      </c>
      <c r="BA5" s="115">
        <v>4</v>
      </c>
      <c r="BB5" s="115">
        <v>5</v>
      </c>
      <c r="BC5" s="115" t="s">
        <v>105</v>
      </c>
      <c r="BD5" s="116"/>
      <c r="BE5" s="115" t="s">
        <v>107</v>
      </c>
      <c r="BF5" s="115" t="s">
        <v>108</v>
      </c>
      <c r="BG5" s="115" t="s">
        <v>109</v>
      </c>
      <c r="BH5" s="115" t="s">
        <v>110</v>
      </c>
      <c r="BI5" s="115" t="s">
        <v>111</v>
      </c>
      <c r="BJ5" s="115" t="s">
        <v>112</v>
      </c>
      <c r="BK5" s="115" t="s">
        <v>199</v>
      </c>
      <c r="BL5" s="116"/>
      <c r="BM5" s="115" t="s">
        <v>186</v>
      </c>
      <c r="BN5" s="115" t="s">
        <v>187</v>
      </c>
      <c r="BO5" s="115" t="s">
        <v>188</v>
      </c>
      <c r="BP5" s="115" t="s">
        <v>192</v>
      </c>
      <c r="BQ5" s="116"/>
      <c r="BR5" s="115" t="s">
        <v>189</v>
      </c>
      <c r="BS5" s="115" t="s">
        <v>190</v>
      </c>
      <c r="BT5" s="115" t="s">
        <v>191</v>
      </c>
      <c r="BU5" s="115" t="s">
        <v>193</v>
      </c>
      <c r="BV5" s="116"/>
      <c r="BW5" s="115" t="s">
        <v>118</v>
      </c>
      <c r="BX5" s="115" t="s">
        <v>119</v>
      </c>
      <c r="BY5" s="116"/>
      <c r="BZ5" s="115" t="s">
        <v>194</v>
      </c>
      <c r="CA5" s="115" t="s">
        <v>195</v>
      </c>
      <c r="CB5" s="116"/>
      <c r="CC5" s="115" t="s">
        <v>196</v>
      </c>
      <c r="CD5" s="115" t="s">
        <v>197</v>
      </c>
      <c r="CE5" s="116"/>
      <c r="CF5" s="115" t="s">
        <v>129</v>
      </c>
      <c r="CG5" s="115" t="s">
        <v>130</v>
      </c>
      <c r="CH5" s="115" t="s">
        <v>131</v>
      </c>
      <c r="CI5" s="115" t="s">
        <v>132</v>
      </c>
      <c r="CJ5" s="115" t="s">
        <v>133</v>
      </c>
      <c r="CK5" s="115" t="s">
        <v>134</v>
      </c>
      <c r="CL5" s="115" t="s">
        <v>135</v>
      </c>
      <c r="CM5" s="115" t="s">
        <v>136</v>
      </c>
      <c r="CN5" s="115" t="s">
        <v>137</v>
      </c>
      <c r="CO5" s="115" t="s">
        <v>138</v>
      </c>
      <c r="CP5" s="115" t="s">
        <v>139</v>
      </c>
      <c r="CQ5" s="115" t="s">
        <v>140</v>
      </c>
      <c r="CR5" s="115" t="s">
        <v>198</v>
      </c>
      <c r="CS5" s="116"/>
      <c r="CT5" s="115" t="s">
        <v>141</v>
      </c>
      <c r="CU5" s="115" t="s">
        <v>142</v>
      </c>
      <c r="CV5" s="115" t="s">
        <v>143</v>
      </c>
      <c r="CW5" s="115" t="s">
        <v>144</v>
      </c>
      <c r="CX5" s="115" t="s">
        <v>145</v>
      </c>
      <c r="CY5" s="115" t="s">
        <v>146</v>
      </c>
      <c r="CZ5" s="115" t="s">
        <v>147</v>
      </c>
      <c r="DA5" s="116"/>
      <c r="DB5" s="115" t="s">
        <v>307</v>
      </c>
      <c r="DC5" s="115" t="s">
        <v>308</v>
      </c>
      <c r="DD5" s="115" t="s">
        <v>309</v>
      </c>
      <c r="DE5" s="115" t="s">
        <v>310</v>
      </c>
      <c r="DF5" s="116"/>
      <c r="DG5" s="115" t="s">
        <v>121</v>
      </c>
      <c r="DH5" s="115" t="s">
        <v>122</v>
      </c>
      <c r="DI5" s="116"/>
      <c r="DJ5" s="115" t="s">
        <v>313</v>
      </c>
      <c r="DK5" s="115" t="s">
        <v>314</v>
      </c>
      <c r="DL5" s="115" t="s">
        <v>315</v>
      </c>
      <c r="DM5" s="115" t="s">
        <v>316</v>
      </c>
      <c r="DN5" s="115" t="s">
        <v>317</v>
      </c>
      <c r="DO5" s="116"/>
      <c r="DP5" s="115" t="s">
        <v>319</v>
      </c>
      <c r="DQ5" s="115" t="s">
        <v>320</v>
      </c>
      <c r="DR5" s="115" t="s">
        <v>321</v>
      </c>
      <c r="DS5" s="115" t="s">
        <v>322</v>
      </c>
      <c r="DT5" s="115" t="s">
        <v>323</v>
      </c>
      <c r="DU5" s="116"/>
      <c r="DV5" s="115" t="s">
        <v>325</v>
      </c>
      <c r="DW5" s="115" t="s">
        <v>326</v>
      </c>
      <c r="DX5" s="115" t="s">
        <v>327</v>
      </c>
      <c r="DY5" s="115" t="s">
        <v>328</v>
      </c>
      <c r="DZ5" s="117"/>
      <c r="EA5" s="117"/>
      <c r="EB5" s="117"/>
      <c r="EC5" s="117"/>
      <c r="ED5" s="117"/>
      <c r="EE5" s="117"/>
      <c r="EF5" s="117"/>
      <c r="EG5" s="117"/>
      <c r="EH5" s="117"/>
      <c r="EI5" s="117"/>
      <c r="EJ5" s="117"/>
      <c r="EK5" s="117"/>
      <c r="EL5" s="117"/>
      <c r="EM5" s="117"/>
    </row>
    <row r="6" spans="2:143" x14ac:dyDescent="0.25">
      <c r="B6" s="118" t="s">
        <v>149</v>
      </c>
      <c r="C6" s="78">
        <f>IFERROR(IF($B$1="Total",AVERAGEIFS(INDEX(Data!$A$2:$DJ$51,0,MATCH(DB!C$5,Data!$A$1:$DJ$1,0)),Data!$E$2:$E$51,DB!$B6),AVERAGEIFS(INDEX(Data!$A$2:$DJ$51,0,MATCH(DB!C$5,Data!$A$1:$DJ$1,0)),Data!$E$2:$E$51,DB!$B6,Data!$F$2:$F$51,DB!$B$1)),"-")</f>
        <v>0.62329999999999997</v>
      </c>
      <c r="D6" s="78">
        <f>IFERROR(IF($B$1="Total",AVERAGEIFS(INDEX(Data!$A$2:$DJ$51,0,MATCH(DB!D$5,Data!$A$1:$DJ$1,0)),Data!$E$2:$E$51,DB!$B6),AVERAGEIFS(INDEX(Data!$A$2:$DJ$51,0,MATCH(DB!D$5,Data!$A$1:$DJ$1,0)),Data!$E$2:$E$51,DB!$B6,Data!$F$2:$F$51,DB!$B$1)),"-")</f>
        <v>8.6150000000000004E-2</v>
      </c>
      <c r="E6" s="78">
        <f>IFERROR(IF($B$1="Total",AVERAGEIFS(INDEX(Data!$A$2:$DJ$51,0,MATCH(DB!E$5,Data!$A$1:$DJ$1,0)),Data!$E$2:$E$51,DB!$B6),AVERAGEIFS(INDEX(Data!$A$2:$DJ$51,0,MATCH(DB!E$5,Data!$A$1:$DJ$1,0)),Data!$E$2:$E$51,DB!$B6,Data!$F$2:$F$51,DB!$B$1)),"-")</f>
        <v>0.11539999999999997</v>
      </c>
      <c r="F6" s="78">
        <f>IFERROR(IF($B$1="Total",AVERAGEIFS(INDEX(Data!$A$2:$DJ$51,0,MATCH(DB!F$5,Data!$A$1:$DJ$1,0)),Data!$E$2:$E$51,DB!$B6),AVERAGEIFS(INDEX(Data!$A$2:$DJ$51,0,MATCH(DB!F$5,Data!$A$1:$DJ$1,0)),Data!$E$2:$E$51,DB!$B6,Data!$F$2:$F$51,DB!$B$1)),"-")</f>
        <v>4.6950000000000013E-2</v>
      </c>
      <c r="G6" s="79"/>
      <c r="H6" s="78">
        <f>IFERROR(IF($B$1="Total",AVERAGEIFS(INDEX(Data!$A$2:$DJ$51,0,MATCH(DB!H$5,Data!$A$1:$DJ$1,0)),Data!$E$2:$E$51,DB!$B6),AVERAGEIFS(INDEX(Data!$A$2:$DJ$51,0,MATCH(DB!H$5,Data!$A$1:$DJ$1,0)),Data!$E$2:$E$51,DB!$B6,Data!$F$2:$F$51,DB!$B$1)),"-")</f>
        <v>0.26755000000000001</v>
      </c>
      <c r="I6" s="78">
        <f>IFERROR(IF($B$1="Total",AVERAGEIFS(INDEX(Data!$A$2:$DJ$51,0,MATCH(DB!I$5,Data!$A$1:$DJ$1,0)),Data!$E$2:$E$51,DB!$B6),AVERAGEIFS(INDEX(Data!$A$2:$DJ$51,0,MATCH(DB!I$5,Data!$A$1:$DJ$1,0)),Data!$E$2:$E$51,DB!$B6,Data!$F$2:$F$51,DB!$B$1)),"-")</f>
        <v>0.29294999999999999</v>
      </c>
      <c r="J6" s="78">
        <f>IFERROR(IF($B$1="Total",AVERAGEIFS(INDEX(Data!$A$2:$DJ$51,0,MATCH(DB!J$5,Data!$A$1:$DJ$1,0)),Data!$E$2:$E$51,DB!$B6),AVERAGEIFS(INDEX(Data!$A$2:$DJ$51,0,MATCH(DB!J$5,Data!$A$1:$DJ$1,0)),Data!$E$2:$E$51,DB!$B6,Data!$F$2:$F$51,DB!$B$1)),"-")</f>
        <v>1.657142857142857E-2</v>
      </c>
      <c r="K6" s="78">
        <f>IFERROR(IF($B$1="Total",AVERAGEIFS(INDEX(Data!$A$2:$DJ$51,0,MATCH(DB!K$5,Data!$A$1:$DJ$1,0)),Data!$E$2:$E$51,DB!$B6),AVERAGEIFS(INDEX(Data!$A$2:$DJ$51,0,MATCH(DB!K$5,Data!$A$1:$DJ$1,0)),Data!$E$2:$E$51,DB!$B6,Data!$F$2:$F$51,DB!$B$1)),"-")</f>
        <v>0.16349999999999998</v>
      </c>
      <c r="L6" s="78">
        <f>IFERROR(IF($B$1="Total",AVERAGEIFS(INDEX(Data!$A$2:$DJ$51,0,MATCH(DB!L$5,Data!$A$1:$DJ$1,0)),Data!$E$2:$E$51,DB!$B6),AVERAGEIFS(INDEX(Data!$A$2:$DJ$51,0,MATCH(DB!L$5,Data!$A$1:$DJ$1,0)),Data!$E$2:$E$51,DB!$B6,Data!$F$2:$F$51,DB!$B$1)),"-")</f>
        <v>8.1833333333333341E-2</v>
      </c>
      <c r="M6" s="78">
        <f>IFERROR(IF($B$1="Total",AVERAGEIFS(INDEX(Data!$A$2:$DJ$51,0,MATCH(DB!M$5,Data!$A$1:$DJ$1,0)),Data!$E$2:$E$51,DB!$B6),AVERAGEIFS(INDEX(Data!$A$2:$DJ$51,0,MATCH(DB!M$5,Data!$A$1:$DJ$1,0)),Data!$E$2:$E$51,DB!$B6,Data!$F$2:$F$51,DB!$B$1)),"-")</f>
        <v>0.23345000000000002</v>
      </c>
      <c r="N6" s="78">
        <f>IFERROR(IF($B$1="Total",AVERAGEIFS(INDEX(Data!$A$2:$DJ$51,0,MATCH(DB!N$5,Data!$A$1:$DJ$1,0)),Data!$E$2:$E$51,DB!$B6),AVERAGEIFS(INDEX(Data!$A$2:$DJ$51,0,MATCH(DB!N$5,Data!$A$1:$DJ$1,0)),Data!$E$2:$E$51,DB!$B6,Data!$F$2:$F$51,DB!$B$1)),"-")</f>
        <v>1.0555555555555554E-2</v>
      </c>
      <c r="O6" s="78">
        <f>IFERROR(IF($B$1="Total",AVERAGEIFS(INDEX(Data!$A$2:$DJ$51,0,MATCH(DB!O$5,Data!$A$1:$DJ$1,0)),Data!$E$2:$E$51,DB!$B6),AVERAGEIFS(INDEX(Data!$A$2:$DJ$51,0,MATCH(DB!O$5,Data!$A$1:$DJ$1,0)),Data!$E$2:$E$51,DB!$B6,Data!$F$2:$F$51,DB!$B$1)),"-")</f>
        <v>1.9E-2</v>
      </c>
      <c r="P6" s="79"/>
      <c r="Q6" s="78">
        <f>IFERROR(IF($B$1="Total",AVERAGEIFS(INDEX(Data!$A$2:$DJ$51,0,MATCH(DB!Q$5,Data!$A$1:$DJ$1,0)),Data!$E$2:$E$51,DB!$B6),AVERAGEIFS(INDEX(Data!$A$2:$DJ$51,0,MATCH(DB!Q$5,Data!$A$1:$DJ$1,0)),Data!$E$2:$E$51,DB!$B6,Data!$F$2:$F$51,DB!$B$1)),"-")</f>
        <v>0.37264999999999998</v>
      </c>
      <c r="R6" s="78">
        <f>IFERROR(IF($B$1="Total",AVERAGEIFS(INDEX(Data!$A$2:$DJ$51,0,MATCH(DB!R$5,Data!$A$1:$DJ$1,0)),Data!$E$2:$E$51,DB!$B6),AVERAGEIFS(INDEX(Data!$A$2:$DJ$51,0,MATCH(DB!R$5,Data!$A$1:$DJ$1,0)),Data!$E$2:$E$51,DB!$B6,Data!$F$2:$F$51,DB!$B$1)),"-")</f>
        <v>0.11869999999999999</v>
      </c>
      <c r="S6" s="78">
        <f>IFERROR(IF($B$1="Total",AVERAGEIFS(INDEX(Data!$A$2:$DJ$51,0,MATCH(DB!S$5,Data!$A$1:$DJ$1,0)),Data!$E$2:$E$51,DB!$B6),AVERAGEIFS(INDEX(Data!$A$2:$DJ$51,0,MATCH(DB!S$5,Data!$A$1:$DJ$1,0)),Data!$E$2:$E$51,DB!$B6,Data!$F$2:$F$51,DB!$B$1)),"-")</f>
        <v>0.10059999999999999</v>
      </c>
      <c r="T6" s="78">
        <f>IFERROR(IF($B$1="Total",AVERAGEIFS(INDEX(Data!$A$2:$DJ$51,0,MATCH(DB!T$5,Data!$A$1:$DJ$1,0)),Data!$E$2:$E$51,DB!$B6),AVERAGEIFS(INDEX(Data!$A$2:$DJ$51,0,MATCH(DB!T$5,Data!$A$1:$DJ$1,0)),Data!$E$2:$E$51,DB!$B6,Data!$F$2:$F$51,DB!$B$1)),"-")</f>
        <v>0.14230000000000001</v>
      </c>
      <c r="U6" s="78">
        <f>IFERROR(IF($B$1="Total",AVERAGEIFS(INDEX(Data!$A$2:$DJ$51,0,MATCH(DB!U$5,Data!$A$1:$DJ$1,0)),Data!$E$2:$E$51,DB!$B6),AVERAGEIFS(INDEX(Data!$A$2:$DJ$51,0,MATCH(DB!U$5,Data!$A$1:$DJ$1,0)),Data!$E$2:$E$51,DB!$B6,Data!$F$2:$F$51,DB!$B$1)),"-")</f>
        <v>2.3850000000000003E-2</v>
      </c>
      <c r="V6" s="79"/>
      <c r="W6" s="78">
        <f>IFERROR(IF($B$1="Total",AVERAGEIFS(INDEX(Data!$A$2:$DJ$51,0,MATCH(DB!W$5,Data!$A$1:$DJ$1,0)),Data!$E$2:$E$51,DB!$B6),AVERAGEIFS(INDEX(Data!$A$2:$DJ$51,0,MATCH(DB!W$5,Data!$A$1:$DJ$1,0)),Data!$E$2:$E$51,DB!$B6,Data!$F$2:$F$51,DB!$B$1)),"-")</f>
        <v>4.1000000000000009E-2</v>
      </c>
      <c r="X6" s="78">
        <f>IFERROR(IF($B$1="Total",AVERAGEIFS(INDEX(Data!$A$2:$DJ$51,0,MATCH(DB!X$5,Data!$A$1:$DJ$1,0)),Data!$E$2:$E$51,DB!$B6),AVERAGEIFS(INDEX(Data!$A$2:$DJ$51,0,MATCH(DB!X$5,Data!$A$1:$DJ$1,0)),Data!$E$2:$E$51,DB!$B6,Data!$F$2:$F$51,DB!$B$1)),"-")</f>
        <v>0.19439999999999999</v>
      </c>
      <c r="Y6" s="78">
        <f>IFERROR(IF($B$1="Total",AVERAGEIFS(INDEX(Data!$A$2:$DJ$51,0,MATCH(DB!Y$5,Data!$A$1:$DJ$1,0)),Data!$E$2:$E$51,DB!$B6),AVERAGEIFS(INDEX(Data!$A$2:$DJ$51,0,MATCH(DB!Y$5,Data!$A$1:$DJ$1,0)),Data!$E$2:$E$51,DB!$B6,Data!$F$2:$F$51,DB!$B$1)),"-")</f>
        <v>0.24134999999999995</v>
      </c>
      <c r="Z6" s="78">
        <f>IFERROR(IF($B$1="Total",AVERAGEIFS(INDEX(Data!$A$2:$DJ$51,0,MATCH(DB!Z$5,Data!$A$1:$DJ$1,0)),Data!$E$2:$E$51,DB!$B6),AVERAGEIFS(INDEX(Data!$A$2:$DJ$51,0,MATCH(DB!Z$5,Data!$A$1:$DJ$1,0)),Data!$E$2:$E$51,DB!$B6,Data!$F$2:$F$51,DB!$B$1)),"-")</f>
        <v>0.20450000000000004</v>
      </c>
      <c r="AA6" s="78">
        <f>IFERROR(IF($B$1="Total",AVERAGEIFS(INDEX(Data!$A$2:$DJ$51,0,MATCH(DB!AA$5,Data!$A$1:$DJ$1,0)),Data!$E$2:$E$51,DB!$B6),AVERAGEIFS(INDEX(Data!$A$2:$DJ$51,0,MATCH(DB!AA$5,Data!$A$1:$DJ$1,0)),Data!$E$2:$E$51,DB!$B6,Data!$F$2:$F$51,DB!$B$1)),"-")</f>
        <v>0.14805000000000001</v>
      </c>
      <c r="AB6" s="78">
        <f>IFERROR(IF($B$1="Total",AVERAGEIFS(INDEX(Data!$A$2:$DJ$51,0,MATCH(DB!AB$5,Data!$A$1:$DJ$1,0)),Data!$E$2:$E$51,DB!$B6),AVERAGEIFS(INDEX(Data!$A$2:$DJ$51,0,MATCH(DB!AB$5,Data!$A$1:$DJ$1,0)),Data!$E$2:$E$51,DB!$B6,Data!$F$2:$F$51,DB!$B$1)),"-")</f>
        <v>7.1749999999999994E-2</v>
      </c>
      <c r="AC6" s="78">
        <f>IFERROR(IF($B$1="Total",AVERAGEIFS(INDEX(Data!$A$2:$DJ$51,0,MATCH(DB!AC$5,Data!$A$1:$DJ$1,0)),Data!$E$2:$E$51,DB!$B6),AVERAGEIFS(INDEX(Data!$A$2:$DJ$51,0,MATCH(DB!AC$5,Data!$A$1:$DJ$1,0)),Data!$E$2:$E$51,DB!$B6,Data!$F$2:$F$51,DB!$B$1)),"-")</f>
        <v>4.4000000000000004E-2</v>
      </c>
      <c r="AD6" s="78">
        <f>IFERROR(IF($B$1="Total",AVERAGEIFS(INDEX(Data!$A$2:$DJ$51,0,MATCH(DB!AD$5,Data!$A$1:$DJ$1,0)),Data!$E$2:$E$51,DB!$B6),AVERAGEIFS(INDEX(Data!$A$2:$DJ$51,0,MATCH(DB!AD$5,Data!$A$1:$DJ$1,0)),Data!$E$2:$E$51,DB!$B6,Data!$F$2:$F$51,DB!$B$1)),"-")</f>
        <v>2.2750000000000003E-2</v>
      </c>
      <c r="AE6" s="78">
        <f>IFERROR(IF($B$1="Total",AVERAGEIFS(INDEX(Data!$A$2:$DJ$51,0,MATCH(DB!AE$5,Data!$A$1:$DJ$1,0)),Data!$E$2:$E$51,DB!$B6),AVERAGEIFS(INDEX(Data!$A$2:$DJ$51,0,MATCH(DB!AE$5,Data!$A$1:$DJ$1,0)),Data!$E$2:$E$51,DB!$B6,Data!$F$2:$F$51,DB!$B$1)),"-")</f>
        <v>3.645000000000001E-2</v>
      </c>
      <c r="AF6" s="79"/>
      <c r="AG6" s="78">
        <f>IFERROR(IF($B$1="Total",AVERAGEIFS(INDEX(Data!$A$2:$DJ$51,0,MATCH(DB!AG$5,Data!$A$1:$DJ$1,0)),Data!$E$2:$E$51,DB!$B6),AVERAGEIFS(INDEX(Data!$A$2:$DJ$51,0,MATCH(DB!AG$5,Data!$A$1:$DJ$1,0)),Data!$E$2:$E$51,DB!$B6,Data!$F$2:$F$51,DB!$B$1)),"-")</f>
        <v>0.66180000000000005</v>
      </c>
      <c r="AH6" s="78">
        <f>IFERROR(IF($B$1="Total",AVERAGEIFS(INDEX(Data!$A$2:$DJ$51,0,MATCH(DB!AH$5,Data!$A$1:$DJ$1,0)),Data!$E$2:$E$51,DB!$B6),AVERAGEIFS(INDEX(Data!$A$2:$DJ$51,0,MATCH(DB!AH$5,Data!$A$1:$DJ$1,0)),Data!$E$2:$E$51,DB!$B6,Data!$F$2:$F$51,DB!$B$1)),"-")</f>
        <v>9.9949999999999997E-2</v>
      </c>
      <c r="AI6" s="78">
        <f>IFERROR(IF($B$1="Total",AVERAGEIFS(INDEX(Data!$A$2:$DJ$51,0,MATCH(DB!AI$5,Data!$A$1:$DJ$1,0)),Data!$E$2:$E$51,DB!$B6),AVERAGEIFS(INDEX(Data!$A$2:$DJ$51,0,MATCH(DB!AI$5,Data!$A$1:$DJ$1,0)),Data!$E$2:$E$51,DB!$B6,Data!$F$2:$F$51,DB!$B$1)),"-")</f>
        <v>3.6666666666666666E-3</v>
      </c>
      <c r="AJ6" s="78">
        <f>IFERROR(IF($B$1="Total",AVERAGEIFS(INDEX(Data!$A$2:$DJ$51,0,MATCH(DB!AJ$5,Data!$A$1:$DJ$1,0)),Data!$E$2:$E$51,DB!$B6),AVERAGEIFS(INDEX(Data!$A$2:$DJ$51,0,MATCH(DB!AJ$5,Data!$A$1:$DJ$1,0)),Data!$E$2:$E$51,DB!$B6,Data!$F$2:$F$51,DB!$B$1)),"-")</f>
        <v>1.1157894736842106E-2</v>
      </c>
      <c r="AK6" s="78">
        <f>IFERROR(IF($B$1="Total",AVERAGEIFS(INDEX(Data!$A$2:$DJ$51,0,MATCH(DB!AK$5,Data!$A$1:$DJ$1,0)),Data!$E$2:$E$51,DB!$B6),AVERAGEIFS(INDEX(Data!$A$2:$DJ$51,0,MATCH(DB!AK$5,Data!$A$1:$DJ$1,0)),Data!$E$2:$E$51,DB!$B6,Data!$F$2:$F$51,DB!$B$1)),"-")</f>
        <v>3.9800000000000009E-2</v>
      </c>
      <c r="AL6" s="78">
        <f>IFERROR(IF($B$1="Total",AVERAGEIFS(INDEX(Data!$A$2:$DJ$51,0,MATCH(DB!AL$5,Data!$A$1:$DJ$1,0)),Data!$E$2:$E$51,DB!$B6),AVERAGEIFS(INDEX(Data!$A$2:$DJ$51,0,MATCH(DB!AL$5,Data!$A$1:$DJ$1,0)),Data!$E$2:$E$51,DB!$B6,Data!$F$2:$F$51,DB!$B$1)),"-")</f>
        <v>0.10705000000000001</v>
      </c>
      <c r="AM6" s="78">
        <f>IFERROR(IF($B$1="Total",AVERAGEIFS(INDEX(Data!$A$2:$DJ$51,0,MATCH(DB!AM$5,Data!$A$1:$DJ$1,0)),Data!$E$2:$E$51,DB!$B6),AVERAGEIFS(INDEX(Data!$A$2:$DJ$51,0,MATCH(DB!AM$5,Data!$A$1:$DJ$1,0)),Data!$E$2:$E$51,DB!$B6,Data!$F$2:$F$51,DB!$B$1)),"-")</f>
        <v>8.0149999999999971E-2</v>
      </c>
      <c r="AN6" s="79"/>
      <c r="AO6" s="78">
        <f>IFERROR(IF($B$1="Total",AVERAGEIFS(INDEX(Data!$A$2:$DJ$51,0,MATCH(DB!AO$5,Data!$A$1:$DJ$1,0)),Data!$E$2:$E$51,DB!$B6),AVERAGEIFS(INDEX(Data!$A$2:$DJ$51,0,MATCH(DB!AO$5,Data!$A$1:$DJ$1,0)),Data!$E$2:$E$51,DB!$B6,Data!$F$2:$F$51,DB!$B$1)),"-")</f>
        <v>4.9049999999999996E-2</v>
      </c>
      <c r="AP6" s="78">
        <f>IFERROR(IF($B$1="Total",AVERAGEIFS(INDEX(Data!$A$2:$DJ$51,0,MATCH(DB!AP$5,Data!$A$1:$DJ$1,0)),Data!$E$2:$E$51,DB!$B6),AVERAGEIFS(INDEX(Data!$A$2:$DJ$51,0,MATCH(DB!AP$5,Data!$A$1:$DJ$1,0)),Data!$E$2:$E$51,DB!$B6,Data!$F$2:$F$51,DB!$B$1)),"-")</f>
        <v>0.27704999999999996</v>
      </c>
      <c r="AQ6" s="78">
        <f>IFERROR(IF($B$1="Total",AVERAGEIFS(INDEX(Data!$A$2:$DJ$51,0,MATCH(DB!AQ$5,Data!$A$1:$DJ$1,0)),Data!$E$2:$E$51,DB!$B6),AVERAGEIFS(INDEX(Data!$A$2:$DJ$51,0,MATCH(DB!AQ$5,Data!$A$1:$DJ$1,0)),Data!$E$2:$E$51,DB!$B6,Data!$F$2:$F$51,DB!$B$1)),"-")</f>
        <v>0.32979999999999998</v>
      </c>
      <c r="AR6" s="78">
        <f>IFERROR(IF($B$1="Total",AVERAGEIFS(INDEX(Data!$A$2:$DJ$51,0,MATCH(DB!AR$5,Data!$A$1:$DJ$1,0)),Data!$E$2:$E$51,DB!$B6),AVERAGEIFS(INDEX(Data!$A$2:$DJ$51,0,MATCH(DB!AR$5,Data!$A$1:$DJ$1,0)),Data!$E$2:$E$51,DB!$B6,Data!$F$2:$F$51,DB!$B$1)),"-")</f>
        <v>0.19320000000000001</v>
      </c>
      <c r="AS6" s="78">
        <f>IFERROR(IF($B$1="Total",AVERAGEIFS(INDEX(Data!$A$2:$DJ$51,0,MATCH(DB!AS$5,Data!$A$1:$DJ$1,0)),Data!$E$2:$E$51,DB!$B6),AVERAGEIFS(INDEX(Data!$A$2:$DJ$51,0,MATCH(DB!AS$5,Data!$A$1:$DJ$1,0)),Data!$E$2:$E$51,DB!$B6,Data!$F$2:$F$51,DB!$B$1)),"-")</f>
        <v>0.11274999999999999</v>
      </c>
      <c r="AT6" s="78">
        <f>IFERROR(IF($B$1="Total",AVERAGEIFS(INDEX(Data!$A$2:$DJ$51,0,MATCH(DB!AT$5,Data!$A$1:$DJ$1,0)),Data!$E$2:$E$51,DB!$B6),AVERAGEIFS(INDEX(Data!$A$2:$DJ$51,0,MATCH(DB!AT$5,Data!$A$1:$DJ$1,0)),Data!$E$2:$E$51,DB!$B6,Data!$F$2:$F$51,DB!$B$1)),"-")</f>
        <v>3.2550000000000009E-2</v>
      </c>
      <c r="AU6" s="78">
        <f>IFERROR(IF($B$1="Total",AVERAGEIFS(INDEX(Data!$A$2:$DJ$51,0,MATCH(DB!AU$5,Data!$A$1:$DJ$1,0)),Data!$E$2:$E$51,DB!$B6),AVERAGEIFS(INDEX(Data!$A$2:$DJ$51,0,MATCH(DB!AU$5,Data!$A$1:$DJ$1,0)),Data!$E$2:$E$51,DB!$B6,Data!$F$2:$F$51,DB!$B$1)),"-")</f>
        <v>4.3157894736842121E-3</v>
      </c>
      <c r="AV6" s="78">
        <f>IFERROR(IF($B$1="Total",AVERAGEIFS(INDEX(Data!$A$2:$DJ$51,0,MATCH(DB!AV$5,Data!$A$1:$DJ$1,0)),Data!$E$2:$E$51,DB!$B6),AVERAGEIFS(INDEX(Data!$A$2:$DJ$51,0,MATCH(DB!AV$5,Data!$A$1:$DJ$1,0)),Data!$E$2:$E$51,DB!$B6,Data!$F$2:$F$51,DB!$B$1)),"-")</f>
        <v>2.230769230769231E-3</v>
      </c>
      <c r="AW6" s="79"/>
      <c r="AX6" s="78">
        <f>IFERROR(IF($B$1="Total",AVERAGEIFS(INDEX(Data!$A$2:$DJ$51,0,MATCH(DB!AX$5,Data!$A$1:$DJ$1,0)),Data!$E$2:$E$51,DB!$B6),AVERAGEIFS(INDEX(Data!$A$2:$DJ$51,0,MATCH(DB!AX$5,Data!$A$1:$DJ$1,0)),Data!$E$2:$E$51,DB!$B6,Data!$F$2:$F$51,DB!$B$1)),"-")</f>
        <v>0.15659999999999999</v>
      </c>
      <c r="AY6" s="78">
        <f>IFERROR(IF($B$1="Total",AVERAGEIFS(INDEX(Data!$A$2:$DJ$51,0,MATCH(DB!AY$5,Data!$A$1:$DJ$1,0)),Data!$E$2:$E$51,DB!$B6),AVERAGEIFS(INDEX(Data!$A$2:$DJ$51,0,MATCH(DB!AY$5,Data!$A$1:$DJ$1,0)),Data!$E$2:$E$51,DB!$B6,Data!$F$2:$F$51,DB!$B$1)),"-")</f>
        <v>0.45949999999999996</v>
      </c>
      <c r="AZ6" s="78">
        <f>IFERROR(IF($B$1="Total",AVERAGEIFS(INDEX(Data!$A$2:$DJ$51,0,MATCH(DB!AZ$5,Data!$A$1:$DJ$1,0)),Data!$E$2:$E$51,DB!$B6),AVERAGEIFS(INDEX(Data!$A$2:$DJ$51,0,MATCH(DB!AZ$5,Data!$A$1:$DJ$1,0)),Data!$E$2:$E$51,DB!$B6,Data!$F$2:$F$51,DB!$B$1)),"-")</f>
        <v>0.25029999999999997</v>
      </c>
      <c r="BA6" s="78">
        <f>IFERROR(IF($B$1="Total",AVERAGEIFS(INDEX(Data!$A$2:$DJ$51,0,MATCH(DB!BA$5,Data!$A$1:$DJ$1,0)),Data!$E$2:$E$51,DB!$B6),AVERAGEIFS(INDEX(Data!$A$2:$DJ$51,0,MATCH(DB!BA$5,Data!$A$1:$DJ$1,0)),Data!$E$2:$E$51,DB!$B6,Data!$F$2:$F$51,DB!$B$1)),"-")</f>
        <v>8.6749999999999994E-2</v>
      </c>
      <c r="BB6" s="78">
        <f>IFERROR(IF($B$1="Total",AVERAGEIFS(INDEX(Data!$A$2:$DJ$51,0,MATCH(DB!BB$5,Data!$A$1:$DJ$1,0)),Data!$E$2:$E$51,DB!$B6),AVERAGEIFS(INDEX(Data!$A$2:$DJ$51,0,MATCH(DB!BB$5,Data!$A$1:$DJ$1,0)),Data!$E$2:$E$51,DB!$B6,Data!$F$2:$F$51,DB!$B$1)),"-")</f>
        <v>2.9400000000000003E-2</v>
      </c>
      <c r="BC6" s="78">
        <f>IFERROR(IF($B$1="Total",AVERAGEIFS(INDEX(Data!$A$2:$DJ$51,0,MATCH(DB!BC$5,Data!$A$1:$DJ$1,0)),Data!$E$2:$E$51,DB!$B6),AVERAGEIFS(INDEX(Data!$A$2:$DJ$51,0,MATCH(DB!BC$5,Data!$A$1:$DJ$1,0)),Data!$E$2:$E$51,DB!$B6,Data!$F$2:$F$51,DB!$B$1)),"-")</f>
        <v>1.7350000000000004E-2</v>
      </c>
      <c r="BD6" s="79"/>
      <c r="BE6" s="78">
        <f>IFERROR(IF($B$1="Total",AVERAGEIFS(INDEX(Data!$A$2:$DJ$51,0,MATCH(DB!BE$5,Data!$A$1:$DJ$1,0)),Data!$E$2:$E$51,DB!$B6),AVERAGEIFS(INDEX(Data!$A$2:$DJ$51,0,MATCH(DB!BE$5,Data!$A$1:$DJ$1,0)),Data!$E$2:$E$51,DB!$B6,Data!$F$2:$F$51,DB!$B$1)),"-")</f>
        <v>0.90175000000000005</v>
      </c>
      <c r="BF6" s="78">
        <f>IFERROR(IF($B$1="Total",AVERAGEIFS(INDEX(Data!$A$2:$DJ$51,0,MATCH(DB!BF$5,Data!$A$1:$DJ$1,0)),Data!$E$2:$E$51,DB!$B6),AVERAGEIFS(INDEX(Data!$A$2:$DJ$51,0,MATCH(DB!BF$5,Data!$A$1:$DJ$1,0)),Data!$E$2:$E$51,DB!$B6,Data!$F$2:$F$51,DB!$B$1)),"-")</f>
        <v>6.7000000000000004E-2</v>
      </c>
      <c r="BG6" s="78">
        <f>IFERROR(IF($B$1="Total",AVERAGEIFS(INDEX(Data!$A$2:$DJ$51,0,MATCH(DB!BG$5,Data!$A$1:$DJ$1,0)),Data!$E$2:$E$51,DB!$B6),AVERAGEIFS(INDEX(Data!$A$2:$DJ$51,0,MATCH(DB!BG$5,Data!$A$1:$DJ$1,0)),Data!$E$2:$E$51,DB!$B6,Data!$F$2:$F$51,DB!$B$1)),"-")</f>
        <v>6.2866666666666668E-2</v>
      </c>
      <c r="BH6" s="78" t="str">
        <f>IFERROR(IF($B$1="Total",AVERAGEIFS(INDEX(Data!$A$2:$DJ$51,0,MATCH(DB!BH$5,Data!$A$1:$DJ$1,0)),Data!$E$2:$E$51,DB!$B6),AVERAGEIFS(INDEX(Data!$A$2:$DJ$51,0,MATCH(DB!BH$5,Data!$A$1:$DJ$1,0)),Data!$E$2:$E$51,DB!$B6,Data!$F$2:$F$51,DB!$B$1)),"-")</f>
        <v>-</v>
      </c>
      <c r="BI6" s="78">
        <f>IFERROR(IF($B$1="Total",AVERAGEIFS(INDEX(Data!$A$2:$DJ$51,0,MATCH(DB!BI$5,Data!$A$1:$DJ$1,0)),Data!$E$2:$E$51,DB!$B6),AVERAGEIFS(INDEX(Data!$A$2:$DJ$51,0,MATCH(DB!BI$5,Data!$A$1:$DJ$1,0)),Data!$E$2:$E$51,DB!$B6,Data!$F$2:$F$51,DB!$B$1)),"-")</f>
        <v>1.3000000000000001E-2</v>
      </c>
      <c r="BJ6" s="78" t="str">
        <f>IFERROR(IF($B$1="Total",AVERAGEIFS(INDEX(Data!$A$2:$DJ$51,0,MATCH(DB!BJ$5,Data!$A$1:$DJ$1,0)),Data!$E$2:$E$51,DB!$B6),AVERAGEIFS(INDEX(Data!$A$2:$DJ$51,0,MATCH(DB!BJ$5,Data!$A$1:$DJ$1,0)),Data!$E$2:$E$51,DB!$B6,Data!$F$2:$F$51,DB!$B$1)),"-")</f>
        <v>-</v>
      </c>
      <c r="BK6" s="78">
        <f>IFERROR(IF($B$1="Total",AVERAGEIFS(INDEX(Data!$A$2:$DJ$51,0,MATCH(DB!BK$5,Data!$A$1:$DJ$1,0)),Data!$E$2:$E$51,DB!$B6),AVERAGEIFS(INDEX(Data!$A$2:$DJ$51,0,MATCH(DB!BK$5,Data!$A$1:$DJ$1,0)),Data!$E$2:$E$51,DB!$B6,Data!$F$2:$F$51,DB!$B$1)),"-")</f>
        <v>8.4705882352941186E-3</v>
      </c>
      <c r="BL6" s="79"/>
      <c r="BM6" s="78">
        <f>IFERROR(IF($B$1="Total",AVERAGEIFS(INDEX(Data!$A$2:$DJ$51,0,MATCH(DB!BM$5,Data!$A$1:$DJ$1,0)),Data!$E$2:$E$51,DB!$B6),AVERAGEIFS(INDEX(Data!$A$2:$DJ$51,0,MATCH(DB!BM$5,Data!$A$1:$DJ$1,0)),Data!$E$2:$E$51,DB!$B6,Data!$F$2:$F$51,DB!$B$1)),"-")</f>
        <v>4.9200000000000015E-2</v>
      </c>
      <c r="BN6" s="78">
        <f>IFERROR(IF($B$1="Total",AVERAGEIFS(INDEX(Data!$A$2:$DJ$51,0,MATCH(DB!BN$5,Data!$A$1:$DJ$1,0)),Data!$E$2:$E$51,DB!$B6),AVERAGEIFS(INDEX(Data!$A$2:$DJ$51,0,MATCH(DB!BN$5,Data!$A$1:$DJ$1,0)),Data!$E$2:$E$51,DB!$B6,Data!$F$2:$F$51,DB!$B$1)),"-")</f>
        <v>0.29965000000000008</v>
      </c>
      <c r="BO6" s="78">
        <f>IFERROR(IF($B$1="Total",AVERAGEIFS(INDEX(Data!$A$2:$DJ$51,0,MATCH(DB!BO$5,Data!$A$1:$DJ$1,0)),Data!$E$2:$E$51,DB!$B6),AVERAGEIFS(INDEX(Data!$A$2:$DJ$51,0,MATCH(DB!BO$5,Data!$A$1:$DJ$1,0)),Data!$E$2:$E$51,DB!$B6,Data!$F$2:$F$51,DB!$B$1)),"-")</f>
        <v>0.52590000000000015</v>
      </c>
      <c r="BP6" s="78">
        <f>IFERROR(IF($B$1="Total",AVERAGEIFS(INDEX(Data!$A$2:$DJ$51,0,MATCH(DB!BP$5,Data!$A$1:$DJ$1,0)),Data!$E$2:$E$51,DB!$B6),AVERAGEIFS(INDEX(Data!$A$2:$DJ$51,0,MATCH(DB!BP$5,Data!$A$1:$DJ$1,0)),Data!$E$2:$E$51,DB!$B6,Data!$F$2:$F$51,DB!$B$1)),"-")</f>
        <v>0.12539999999999998</v>
      </c>
      <c r="BQ6" s="79"/>
      <c r="BR6" s="78">
        <f>IFERROR(IF($B$1="Total",AVERAGEIFS(INDEX(Data!$A$2:$DJ$51,0,MATCH(DB!BR$5,Data!$A$1:$DJ$1,0)),Data!$E$2:$E$51,DB!$B6),AVERAGEIFS(INDEX(Data!$A$2:$DJ$51,0,MATCH(DB!BR$5,Data!$A$1:$DJ$1,0)),Data!$E$2:$E$51,DB!$B6,Data!$F$2:$F$51,DB!$B$1)),"-")</f>
        <v>0.13624999999999998</v>
      </c>
      <c r="BS6" s="78">
        <f>IFERROR(IF($B$1="Total",AVERAGEIFS(INDEX(Data!$A$2:$DJ$51,0,MATCH(DB!BS$5,Data!$A$1:$DJ$1,0)),Data!$E$2:$E$51,DB!$B6),AVERAGEIFS(INDEX(Data!$A$2:$DJ$51,0,MATCH(DB!BS$5,Data!$A$1:$DJ$1,0)),Data!$E$2:$E$51,DB!$B6,Data!$F$2:$F$51,DB!$B$1)),"-")</f>
        <v>0.59540000000000026</v>
      </c>
      <c r="BT6" s="78">
        <f>IFERROR(IF($B$1="Total",AVERAGEIFS(INDEX(Data!$A$2:$DJ$51,0,MATCH(DB!BT$5,Data!$A$1:$DJ$1,0)),Data!$E$2:$E$51,DB!$B6),AVERAGEIFS(INDEX(Data!$A$2:$DJ$51,0,MATCH(DB!BT$5,Data!$A$1:$DJ$1,0)),Data!$E$2:$E$51,DB!$B6,Data!$F$2:$F$51,DB!$B$1)),"-")</f>
        <v>0.26580000000000004</v>
      </c>
      <c r="BU6" s="78">
        <f>IFERROR(IF($B$1="Total",AVERAGEIFS(INDEX(Data!$A$2:$DJ$51,0,MATCH(DB!BU$5,Data!$A$1:$DJ$1,0)),Data!$E$2:$E$51,DB!$B6),AVERAGEIFS(INDEX(Data!$A$2:$DJ$51,0,MATCH(DB!BU$5,Data!$A$1:$DJ$1,0)),Data!$E$2:$E$51,DB!$B6,Data!$F$2:$F$51,DB!$B$1)),"-")</f>
        <v>3.5714285714285718E-3</v>
      </c>
      <c r="BV6" s="79"/>
      <c r="BW6" s="78">
        <f>IFERROR(IF($B$1="Total",AVERAGEIFS(INDEX(Data!$A$2:$DJ$51,0,MATCH(DB!BW$5,Data!$A$1:$DJ$1,0)),Data!$E$2:$E$51,DB!$B6),AVERAGEIFS(INDEX(Data!$A$2:$DJ$51,0,MATCH(DB!BW$5,Data!$A$1:$DJ$1,0)),Data!$E$2:$E$51,DB!$B6,Data!$F$2:$F$51,DB!$B$1)),"-")</f>
        <v>0.64674999999999994</v>
      </c>
      <c r="BX6" s="78">
        <f>IFERROR(IF($B$1="Total",AVERAGEIFS(INDEX(Data!$A$2:$DJ$51,0,MATCH(DB!BX$5,Data!$A$1:$DJ$1,0)),Data!$E$2:$E$51,DB!$B6),AVERAGEIFS(INDEX(Data!$A$2:$DJ$51,0,MATCH(DB!BX$5,Data!$A$1:$DJ$1,0)),Data!$E$2:$E$51,DB!$B6,Data!$F$2:$F$51,DB!$B$1)),"-")</f>
        <v>0.35295000000000004</v>
      </c>
      <c r="BY6" s="79"/>
      <c r="BZ6" s="78">
        <f>IFERROR(IF($B$1="Total",AVERAGEIFS(INDEX(Data!$A$2:$DJ$51,0,MATCH(DB!BZ$5,Data!$A$1:$DJ$1,0)),Data!$E$2:$E$51,DB!$B6),AVERAGEIFS(INDEX(Data!$A$2:$DJ$51,0,MATCH(DB!BZ$5,Data!$A$1:$DJ$1,0)),Data!$E$2:$E$51,DB!$B6,Data!$F$2:$F$51,DB!$B$1)),"-")</f>
        <v>0.83850000000000013</v>
      </c>
      <c r="CA6" s="78">
        <f>IFERROR(IF($B$1="Total",AVERAGEIFS(INDEX(Data!$A$2:$DJ$51,0,MATCH(DB!CA$5,Data!$A$1:$DJ$1,0)),Data!$E$2:$E$51,DB!$B6),AVERAGEIFS(INDEX(Data!$A$2:$DJ$51,0,MATCH(DB!CA$5,Data!$A$1:$DJ$1,0)),Data!$E$2:$E$51,DB!$B6,Data!$F$2:$F$51,DB!$B$1)),"-")</f>
        <v>0.16150000000000003</v>
      </c>
      <c r="CB6" s="79"/>
      <c r="CC6" s="78">
        <f>IFERROR(IF($B$1="Total",AVERAGEIFS(INDEX(Data!$A$2:$DJ$51,0,MATCH(DB!CC$5,Data!$A$1:$DJ$1,0)),Data!$E$2:$E$51,DB!$B6),AVERAGEIFS(INDEX(Data!$A$2:$DJ$51,0,MATCH(DB!CC$5,Data!$A$1:$DJ$1,0)),Data!$E$2:$E$51,DB!$B6,Data!$F$2:$F$51,DB!$B$1)),"-")</f>
        <v>0.19064999999999999</v>
      </c>
      <c r="CD6" s="78">
        <f>IFERROR(IF($B$1="Total",AVERAGEIFS(INDEX(Data!$A$2:$DJ$51,0,MATCH(DB!CD$5,Data!$A$1:$DJ$1,0)),Data!$E$2:$E$51,DB!$B6),AVERAGEIFS(INDEX(Data!$A$2:$DJ$51,0,MATCH(DB!CD$5,Data!$A$1:$DJ$1,0)),Data!$E$2:$E$51,DB!$B6,Data!$F$2:$F$51,DB!$B$1)),"-")</f>
        <v>0.8093499999999999</v>
      </c>
      <c r="CE6" s="79"/>
      <c r="CF6" s="78">
        <f>IFERROR(IF($B$1="Total",AVERAGEIFS(INDEX(Data!$A$2:$DJ$51,0,MATCH(DB!CF$5,Data!$A$1:$DJ$1,0)),Data!$E$2:$E$51,DB!$B6),AVERAGEIFS(INDEX(Data!$A$2:$DJ$51,0,MATCH(DB!CF$5,Data!$A$1:$DJ$1,0)),Data!$E$2:$E$51,DB!$B6,Data!$F$2:$F$51,DB!$B$1)),"-")</f>
        <v>0.90739999999999998</v>
      </c>
      <c r="CG6" s="78">
        <f>IFERROR(IF($B$1="Total",AVERAGEIFS(INDEX(Data!$A$2:$DJ$51,0,MATCH(DB!CG$5,Data!$A$1:$DJ$1,0)),Data!$E$2:$E$51,DB!$B6),AVERAGEIFS(INDEX(Data!$A$2:$DJ$51,0,MATCH(DB!CG$5,Data!$A$1:$DJ$1,0)),Data!$E$2:$E$51,DB!$B6,Data!$F$2:$F$51,DB!$B$1)),"-")</f>
        <v>2.0650000000000002E-2</v>
      </c>
      <c r="CH6" s="78">
        <f>IFERROR(IF($B$1="Total",AVERAGEIFS(INDEX(Data!$A$2:$DJ$51,0,MATCH(DB!CH$5,Data!$A$1:$DJ$1,0)),Data!$E$2:$E$51,DB!$B6),AVERAGEIFS(INDEX(Data!$A$2:$DJ$51,0,MATCH(DB!CH$5,Data!$A$1:$DJ$1,0)),Data!$E$2:$E$51,DB!$B6,Data!$F$2:$F$51,DB!$B$1)),"-")</f>
        <v>8.550000000000002E-3</v>
      </c>
      <c r="CI6" s="78">
        <f>IFERROR(IF($B$1="Total",AVERAGEIFS(INDEX(Data!$A$2:$DJ$51,0,MATCH(DB!CI$5,Data!$A$1:$DJ$1,0)),Data!$E$2:$E$51,DB!$B6),AVERAGEIFS(INDEX(Data!$A$2:$DJ$51,0,MATCH(DB!CI$5,Data!$A$1:$DJ$1,0)),Data!$E$2:$E$51,DB!$B6,Data!$F$2:$F$51,DB!$B$1)),"-")</f>
        <v>1.7562500000000002E-2</v>
      </c>
      <c r="CJ6" s="78">
        <f>IFERROR(IF($B$1="Total",AVERAGEIFS(INDEX(Data!$A$2:$DJ$51,0,MATCH(DB!CJ$5,Data!$A$1:$DJ$1,0)),Data!$E$2:$E$51,DB!$B6),AVERAGEIFS(INDEX(Data!$A$2:$DJ$51,0,MATCH(DB!CJ$5,Data!$A$1:$DJ$1,0)),Data!$E$2:$E$51,DB!$B6,Data!$F$2:$F$51,DB!$B$1)),"-")</f>
        <v>4.2000000000000006E-3</v>
      </c>
      <c r="CK6" s="78">
        <f>IFERROR(IF($B$1="Total",AVERAGEIFS(INDEX(Data!$A$2:$DJ$51,0,MATCH(DB!CK$5,Data!$A$1:$DJ$1,0)),Data!$E$2:$E$51,DB!$B6),AVERAGEIFS(INDEX(Data!$A$2:$DJ$51,0,MATCH(DB!CK$5,Data!$A$1:$DJ$1,0)),Data!$E$2:$E$51,DB!$B6,Data!$F$2:$F$51,DB!$B$1)),"-")</f>
        <v>1E-3</v>
      </c>
      <c r="CL6" s="78">
        <f>IFERROR(IF($B$1="Total",AVERAGEIFS(INDEX(Data!$A$2:$DJ$51,0,MATCH(DB!CL$5,Data!$A$1:$DJ$1,0)),Data!$E$2:$E$51,DB!$B6),AVERAGEIFS(INDEX(Data!$A$2:$DJ$51,0,MATCH(DB!CL$5,Data!$A$1:$DJ$1,0)),Data!$E$2:$E$51,DB!$B6,Data!$F$2:$F$51,DB!$B$1)),"-")</f>
        <v>1E-3</v>
      </c>
      <c r="CM6" s="78">
        <f>IFERROR(IF($B$1="Total",AVERAGEIFS(INDEX(Data!$A$2:$DJ$51,0,MATCH(DB!CM$5,Data!$A$1:$DJ$1,0)),Data!$E$2:$E$51,DB!$B6),AVERAGEIFS(INDEX(Data!$A$2:$DJ$51,0,MATCH(DB!CM$5,Data!$A$1:$DJ$1,0)),Data!$E$2:$E$51,DB!$B6,Data!$F$2:$F$51,DB!$B$1)),"-")</f>
        <v>1E-3</v>
      </c>
      <c r="CN6" s="78">
        <f>IFERROR(IF($B$1="Total",AVERAGEIFS(INDEX(Data!$A$2:$DJ$51,0,MATCH(DB!CN$5,Data!$A$1:$DJ$1,0)),Data!$E$2:$E$51,DB!$B6),AVERAGEIFS(INDEX(Data!$A$2:$DJ$51,0,MATCH(DB!CN$5,Data!$A$1:$DJ$1,0)),Data!$E$2:$E$51,DB!$B6,Data!$F$2:$F$51,DB!$B$1)),"-")</f>
        <v>1.8571428571428576E-3</v>
      </c>
      <c r="CO6" s="78">
        <f>IFERROR(IF($B$1="Total",AVERAGEIFS(INDEX(Data!$A$2:$DJ$51,0,MATCH(DB!CO$5,Data!$A$1:$DJ$1,0)),Data!$E$2:$E$51,DB!$B6),AVERAGEIFS(INDEX(Data!$A$2:$DJ$51,0,MATCH(DB!CO$5,Data!$A$1:$DJ$1,0)),Data!$E$2:$E$51,DB!$B6,Data!$F$2:$F$51,DB!$B$1)),"-")</f>
        <v>2.2000000000000002E-2</v>
      </c>
      <c r="CP6" s="78">
        <f>IFERROR(IF($B$1="Total",AVERAGEIFS(INDEX(Data!$A$2:$DJ$51,0,MATCH(DB!CP$5,Data!$A$1:$DJ$1,0)),Data!$E$2:$E$51,DB!$B6),AVERAGEIFS(INDEX(Data!$A$2:$DJ$51,0,MATCH(DB!CP$5,Data!$A$1:$DJ$1,0)),Data!$E$2:$E$51,DB!$B6,Data!$F$2:$F$51,DB!$B$1)),"-")</f>
        <v>2.2450000000000008E-2</v>
      </c>
      <c r="CQ6" s="78">
        <f>IFERROR(IF($B$1="Total",AVERAGEIFS(INDEX(Data!$A$2:$DJ$51,0,MATCH(DB!CQ$5,Data!$A$1:$DJ$1,0)),Data!$E$2:$E$51,DB!$B6),AVERAGEIFS(INDEX(Data!$A$2:$DJ$51,0,MATCH(DB!CQ$5,Data!$A$1:$DJ$1,0)),Data!$E$2:$E$51,DB!$B6,Data!$F$2:$F$51,DB!$B$1)),"-")</f>
        <v>1E-3</v>
      </c>
      <c r="CR6" s="78">
        <f>IFERROR(IF($B$1="Total",AVERAGEIFS(INDEX(Data!$A$2:$DJ$51,0,MATCH(DB!CR$5,Data!$A$1:$DJ$1,0)),Data!$E$2:$E$51,DB!$B6),AVERAGEIFS(INDEX(Data!$A$2:$DJ$51,0,MATCH(DB!CR$5,Data!$A$1:$DJ$1,0)),Data!$E$2:$E$51,DB!$B6,Data!$F$2:$F$51,DB!$B$1)),"-")</f>
        <v>3.2500000000000003E-3</v>
      </c>
      <c r="CS6" s="79"/>
      <c r="CT6" s="78">
        <f>IFERROR(IF($B$1="Total",AVERAGEIFS(INDEX(Data!$A$2:$DJ$51,0,MATCH(DB!CT$5,Data!$A$1:$DJ$1,0)),Data!$E$2:$E$51,DB!$B6),AVERAGEIFS(INDEX(Data!$A$2:$DJ$51,0,MATCH(DB!CT$5,Data!$A$1:$DJ$1,0)),Data!$E$2:$E$51,DB!$B6,Data!$F$2:$F$51,DB!$B$1)),"-")</f>
        <v>0.21989999999999998</v>
      </c>
      <c r="CU6" s="78">
        <f>IFERROR(IF($B$1="Total",AVERAGEIFS(INDEX(Data!$A$2:$DJ$51,0,MATCH(DB!CU$5,Data!$A$1:$DJ$1,0)),Data!$E$2:$E$51,DB!$B6),AVERAGEIFS(INDEX(Data!$A$2:$DJ$51,0,MATCH(DB!CU$5,Data!$A$1:$DJ$1,0)),Data!$E$2:$E$51,DB!$B6,Data!$F$2:$F$51,DB!$B$1)),"-")</f>
        <v>0.28010000000000002</v>
      </c>
      <c r="CV6" s="78">
        <f>IFERROR(IF($B$1="Total",AVERAGEIFS(INDEX(Data!$A$2:$DJ$51,0,MATCH(DB!CV$5,Data!$A$1:$DJ$1,0)),Data!$E$2:$E$51,DB!$B6),AVERAGEIFS(INDEX(Data!$A$2:$DJ$51,0,MATCH(DB!CV$5,Data!$A$1:$DJ$1,0)),Data!$E$2:$E$51,DB!$B6,Data!$F$2:$F$51,DB!$B$1)),"-")</f>
        <v>0.17505000000000001</v>
      </c>
      <c r="CW6" s="78">
        <f>IFERROR(IF($B$1="Total",AVERAGEIFS(INDEX(Data!$A$2:$DJ$51,0,MATCH(DB!CW$5,Data!$A$1:$DJ$1,0)),Data!$E$2:$E$51,DB!$B6),AVERAGEIFS(INDEX(Data!$A$2:$DJ$51,0,MATCH(DB!CW$5,Data!$A$1:$DJ$1,0)),Data!$E$2:$E$51,DB!$B6,Data!$F$2:$F$51,DB!$B$1)),"-")</f>
        <v>0.10149999999999999</v>
      </c>
      <c r="CX6" s="78">
        <f>IFERROR(IF($B$1="Total",AVERAGEIFS(INDEX(Data!$A$2:$DJ$51,0,MATCH(DB!CX$5,Data!$A$1:$DJ$1,0)),Data!$E$2:$E$51,DB!$B6),AVERAGEIFS(INDEX(Data!$A$2:$DJ$51,0,MATCH(DB!CX$5,Data!$A$1:$DJ$1,0)),Data!$E$2:$E$51,DB!$B6,Data!$F$2:$F$51,DB!$B$1)),"-")</f>
        <v>5.4799999999999995E-2</v>
      </c>
      <c r="CY6" s="78">
        <f>IFERROR(IF($B$1="Total",AVERAGEIFS(INDEX(Data!$A$2:$DJ$51,0,MATCH(DB!CY$5,Data!$A$1:$DJ$1,0)),Data!$E$2:$E$51,DB!$B6),AVERAGEIFS(INDEX(Data!$A$2:$DJ$51,0,MATCH(DB!CY$5,Data!$A$1:$DJ$1,0)),Data!$E$2:$E$51,DB!$B6,Data!$F$2:$F$51,DB!$B$1)),"-")</f>
        <v>4.2400000000000007E-2</v>
      </c>
      <c r="CZ6" s="78">
        <f>IFERROR(IF($B$1="Total",AVERAGEIFS(INDEX(Data!$A$2:$DJ$51,0,MATCH(DB!CZ$5,Data!$A$1:$DJ$1,0)),Data!$E$2:$E$51,DB!$B6),AVERAGEIFS(INDEX(Data!$A$2:$DJ$51,0,MATCH(DB!CZ$5,Data!$A$1:$DJ$1,0)),Data!$E$2:$E$51,DB!$B6,Data!$F$2:$F$51,DB!$B$1)),"-")</f>
        <v>0.1265</v>
      </c>
      <c r="DB6" s="78">
        <f>IFERROR(IF($B$1="Total",AVERAGEIFS(INDEX(Data!$A$2:$EI$51,0,MATCH(DB!DB$5,Data!$A$1:$EI$1,0)),Data!$E$2:$E$51,DB!$B6),AVERAGEIFS(INDEX(Data!$A$2:$EI$51,0,MATCH(DB!DB$5,Data!$A$1:$EI$1,0)),Data!$E$2:$E$51,DB!$B6,Data!$F$2:$F$51,DB!$B$1)),"-")</f>
        <v>4.8614529372564778E-3</v>
      </c>
      <c r="DC6" s="78">
        <f>IFERROR(IF($B$1="Total",AVERAGEIFS(INDEX(Data!$A$2:$EI$51,0,MATCH(DB!DC$5,Data!$A$1:$EI$1,0)),Data!$E$2:$E$51,DB!$B6),AVERAGEIFS(INDEX(Data!$A$2:$EI$51,0,MATCH(DB!DC$5,Data!$A$1:$EI$1,0)),Data!$E$2:$E$51,DB!$B6,Data!$F$2:$F$51,DB!$B$1)),"-")</f>
        <v>0.51908364823714503</v>
      </c>
      <c r="DD6" s="78">
        <f>IFERROR(IF($B$1="Total",AVERAGEIFS(INDEX(Data!$A$2:$EI$51,0,MATCH(DB!DD$5,Data!$A$1:$EI$1,0)),Data!$E$2:$E$51,DB!$B6),AVERAGEIFS(INDEX(Data!$A$2:$EI$51,0,MATCH(DB!DD$5,Data!$A$1:$EI$1,0)),Data!$E$2:$E$51,DB!$B6,Data!$F$2:$F$51,DB!$B$1)),"-")</f>
        <v>0.30888984171657369</v>
      </c>
      <c r="DE6" s="78">
        <f>IFERROR(IF($B$1="Total",AVERAGEIFS(INDEX(Data!$A$2:$EI$51,0,MATCH(DB!DE$5,Data!$A$1:$EI$1,0)),Data!$E$2:$E$51,DB!$B6),AVERAGEIFS(INDEX(Data!$A$2:$EI$51,0,MATCH(DB!DE$5,Data!$A$1:$EI$1,0)),Data!$E$2:$E$51,DB!$B6,Data!$F$2:$F$51,DB!$B$1)),"-")</f>
        <v>0.16716505710902482</v>
      </c>
      <c r="DG6" s="78">
        <f>IFERROR(IF($B$1="Total",AVERAGEIFS(INDEX(Data!$A$2:$EI$51,0,MATCH(DB!DG$5,Data!$A$1:$EI$1,0)),Data!$E$2:$E$51,DB!$B6),AVERAGEIFS(INDEX(Data!$A$2:$EI$51,0,MATCH(DB!DG$5,Data!$A$1:$EI$1,0)),Data!$E$2:$E$51,DB!$B6,Data!$F$2:$F$51,DB!$B$1)),"-")</f>
        <v>0.97395593416029125</v>
      </c>
      <c r="DH6" s="78">
        <f>IFERROR(IF($B$1="Total",AVERAGEIFS(INDEX(Data!$A$2:$EI$51,0,MATCH(DB!DH$5,Data!$A$1:$EI$1,0)),Data!$E$2:$E$51,DB!$B6),AVERAGEIFS(INDEX(Data!$A$2:$EI$51,0,MATCH(DB!DH$5,Data!$A$1:$EI$1,0)),Data!$E$2:$E$51,DB!$B6,Data!$F$2:$F$51,DB!$B$1)),"-")</f>
        <v>2.6044065839708974E-2</v>
      </c>
      <c r="DJ6" s="78">
        <f>IFERROR(IF($B$1="Total",AVERAGEIFS(INDEX(Data!$A$2:$EI$51,0,MATCH(DB!DJ$5,Data!$A$1:$EI$1,0)),Data!$E$2:$E$51,DB!$B6),AVERAGEIFS(INDEX(Data!$A$2:$EI$51,0,MATCH(DB!DJ$5,Data!$A$1:$EI$1,0)),Data!$E$2:$E$51,DB!$B6,Data!$F$2:$F$51,DB!$B$1)),"-")</f>
        <v>0.15573114438574537</v>
      </c>
      <c r="DK6" s="78">
        <f>IFERROR(IF($B$1="Total",AVERAGEIFS(INDEX(Data!$A$2:$EI$51,0,MATCH(DB!DK$5,Data!$A$1:$EI$1,0)),Data!$E$2:$E$51,DB!$B6),AVERAGEIFS(INDEX(Data!$A$2:$EI$51,0,MATCH(DB!DK$5,Data!$A$1:$EI$1,0)),Data!$E$2:$E$51,DB!$B6,Data!$F$2:$F$51,DB!$B$1)),"-")</f>
        <v>7.4642545691437884E-2</v>
      </c>
      <c r="DL6" s="78">
        <f>IFERROR(IF($B$1="Total",AVERAGEIFS(INDEX(Data!$A$2:$EI$51,0,MATCH(DB!DL$5,Data!$A$1:$EI$1,0)),Data!$E$2:$E$51,DB!$B6),AVERAGEIFS(INDEX(Data!$A$2:$EI$51,0,MATCH(DB!DL$5,Data!$A$1:$EI$1,0)),Data!$E$2:$E$51,DB!$B6,Data!$F$2:$F$51,DB!$B$1)),"-")</f>
        <v>3.543496632184606E-3</v>
      </c>
      <c r="DM6" s="78">
        <f>IFERROR(IF($B$1="Total",AVERAGEIFS(INDEX(Data!$A$2:$EI$51,0,MATCH(DB!DM$5,Data!$A$1:$EI$1,0)),Data!$E$2:$E$51,DB!$B6),AVERAGEIFS(INDEX(Data!$A$2:$EI$51,0,MATCH(DB!DM$5,Data!$A$1:$EI$1,0)),Data!$E$2:$E$51,DB!$B6,Data!$F$2:$F$51,DB!$B$1)),"-")</f>
        <v>0.46373633871453235</v>
      </c>
      <c r="DN6" s="78">
        <f>IFERROR(IF($B$1="Total",AVERAGEIFS(INDEX(Data!$A$2:$EI$51,0,MATCH(DB!DN$5,Data!$A$1:$EI$1,0)),Data!$E$2:$E$51,DB!$B6),AVERAGEIFS(INDEX(Data!$A$2:$EI$51,0,MATCH(DB!DN$5,Data!$A$1:$EI$1,0)),Data!$E$2:$E$51,DB!$B6,Data!$F$2:$F$51,DB!$B$1)),"-")</f>
        <v>0.30234647457609981</v>
      </c>
      <c r="DP6" s="78">
        <f>IFERROR(IF($B$1="Total",AVERAGEIFS(INDEX(Data!$A$2:$EI$51,0,MATCH(DB!DP$5,Data!$A$1:$EI$1,0)),Data!$E$2:$E$51,DB!$B6),AVERAGEIFS(INDEX(Data!$A$2:$EI$51,0,MATCH(DB!DP$5,Data!$A$1:$EI$1,0)),Data!$E$2:$E$51,DB!$B6,Data!$F$2:$F$51,DB!$B$1)),"-")</f>
        <v>0.14971999102750438</v>
      </c>
      <c r="DQ6" s="78">
        <f>IFERROR(IF($B$1="Total",AVERAGEIFS(INDEX(Data!$A$2:$EI$51,0,MATCH(DB!DQ$5,Data!$A$1:$EI$1,0)),Data!$E$2:$E$51,DB!$B6),AVERAGEIFS(INDEX(Data!$A$2:$EI$51,0,MATCH(DB!DQ$5,Data!$A$1:$EI$1,0)),Data!$E$2:$E$51,DB!$B6,Data!$F$2:$F$51,DB!$B$1)),"-")</f>
        <v>0.15221533526891187</v>
      </c>
      <c r="DR6" s="78">
        <f>IFERROR(IF($B$1="Total",AVERAGEIFS(INDEX(Data!$A$2:$EI$51,0,MATCH(DB!DR$5,Data!$A$1:$EI$1,0)),Data!$E$2:$E$51,DB!$B6),AVERAGEIFS(INDEX(Data!$A$2:$EI$51,0,MATCH(DB!DR$5,Data!$A$1:$EI$1,0)),Data!$E$2:$E$51,DB!$B6,Data!$F$2:$F$51,DB!$B$1)),"-")</f>
        <v>7.0283262308558178E-2</v>
      </c>
      <c r="DS6" s="78">
        <f>IFERROR(IF($B$1="Total",AVERAGEIFS(INDEX(Data!$A$2:$EI$51,0,MATCH(DB!DS$5,Data!$A$1:$EI$1,0)),Data!$E$2:$E$51,DB!$B6),AVERAGEIFS(INDEX(Data!$A$2:$EI$51,0,MATCH(DB!DS$5,Data!$A$1:$EI$1,0)),Data!$E$2:$E$51,DB!$B6,Data!$F$2:$F$51,DB!$B$1)),"-")</f>
        <v>0.62446174496538176</v>
      </c>
      <c r="DT6" s="78">
        <f>IFERROR(IF($B$1="Total",AVERAGEIFS(INDEX(Data!$A$2:$EI$51,0,MATCH(DB!DT$5,Data!$A$1:$EI$1,0)),Data!$E$2:$E$51,DB!$B6),AVERAGEIFS(INDEX(Data!$A$2:$EI$51,0,MATCH(DB!DT$5,Data!$A$1:$EI$1,0)),Data!$E$2:$E$51,DB!$B6,Data!$F$2:$F$51,DB!$B$1)),"-")</f>
        <v>3.3196664296437721E-3</v>
      </c>
      <c r="DV6" s="78">
        <f>IFERROR(IF($B$1="Total",AVERAGEIFS(INDEX(Data!$A$2:$EI$51,0,MATCH(DB!DV$5,Data!$A$1:$EI$1,0)),Data!$E$2:$E$51,DB!$B6),AVERAGEIFS(INDEX(Data!$A$2:$EI$51,0,MATCH(DB!DV$5,Data!$A$1:$EI$1,0)),Data!$E$2:$E$51,DB!$B6,Data!$F$2:$F$51,DB!$B$1)),"-")</f>
        <v>0.1667250705091993</v>
      </c>
      <c r="DW6" s="78">
        <f>IFERROR(IF($B$1="Total",AVERAGEIFS(INDEX(Data!$A$2:$EI$51,0,MATCH(DB!DW$5,Data!$A$1:$EI$1,0)),Data!$E$2:$E$51,DB!$B6),AVERAGEIFS(INDEX(Data!$A$2:$EI$51,0,MATCH(DB!DW$5,Data!$A$1:$EI$1,0)),Data!$E$2:$E$51,DB!$B6,Data!$F$2:$F$51,DB!$B$1)),"-")</f>
        <v>0.12170970737238795</v>
      </c>
      <c r="DX6" s="78">
        <f>IFERROR(IF($B$1="Total",AVERAGEIFS(INDEX(Data!$A$2:$EI$51,0,MATCH(DB!DX$5,Data!$A$1:$EI$1,0)),Data!$E$2:$E$51,DB!$B6),AVERAGEIFS(INDEX(Data!$A$2:$EI$51,0,MATCH(DB!DX$5,Data!$A$1:$EI$1,0)),Data!$E$2:$E$51,DB!$B6,Data!$F$2:$F$51,DB!$B$1)),"-")</f>
        <v>3.1911529414351755E-2</v>
      </c>
      <c r="DY6" s="78">
        <f>IFERROR(IF($B$1="Total",AVERAGEIFS(INDEX(Data!$A$2:$EI$51,0,MATCH(DB!DY$5,Data!$A$1:$EI$1,0)),Data!$E$2:$E$51,DB!$B6),AVERAGEIFS(INDEX(Data!$A$2:$EI$51,0,MATCH(DB!DY$5,Data!$A$1:$EI$1,0)),Data!$E$2:$E$51,DB!$B6,Data!$F$2:$F$51,DB!$B$1)),"-")</f>
        <v>0.67965369270406106</v>
      </c>
    </row>
    <row r="7" spans="2:143" x14ac:dyDescent="0.25">
      <c r="B7" s="118" t="s">
        <v>153</v>
      </c>
      <c r="C7" s="78">
        <f>IFERROR(IF($B$1="Total",AVERAGEIFS(INDEX(Data!$A$2:$DJ$51,0,MATCH(DB!C$5,Data!$A$1:$DJ$1,0)),Data!$E$2:$E$51,DB!$B7),AVERAGEIFS(INDEX(Data!$A$2:$DJ$51,0,MATCH(DB!C$5,Data!$A$1:$DJ$1,0)),Data!$E$2:$E$51,DB!$B7,Data!$F$2:$F$51,DB!$B$1)),"-")</f>
        <v>0.57299999999999995</v>
      </c>
      <c r="D7" s="78">
        <f>IFERROR(IF($B$1="Total",AVERAGEIFS(INDEX(Data!$A$2:$DJ$51,0,MATCH(DB!D$5,Data!$A$1:$DJ$1,0)),Data!$E$2:$E$51,DB!$B7),AVERAGEIFS(INDEX(Data!$A$2:$DJ$51,0,MATCH(DB!D$5,Data!$A$1:$DJ$1,0)),Data!$E$2:$E$51,DB!$B7,Data!$F$2:$F$51,DB!$B$1)),"-")</f>
        <v>0.21199999999999999</v>
      </c>
      <c r="E7" s="78">
        <f>IFERROR(IF($B$1="Total",AVERAGEIFS(INDEX(Data!$A$2:$DJ$51,0,MATCH(DB!E$5,Data!$A$1:$DJ$1,0)),Data!$E$2:$E$51,DB!$B7),AVERAGEIFS(INDEX(Data!$A$2:$DJ$51,0,MATCH(DB!E$5,Data!$A$1:$DJ$1,0)),Data!$E$2:$E$51,DB!$B7,Data!$F$2:$F$51,DB!$B$1)),"-")</f>
        <v>6.5500000000000003E-2</v>
      </c>
      <c r="F7" s="78">
        <f>IFERROR(IF($B$1="Total",AVERAGEIFS(INDEX(Data!$A$2:$DJ$51,0,MATCH(DB!F$5,Data!$A$1:$DJ$1,0)),Data!$E$2:$E$51,DB!$B7),AVERAGEIFS(INDEX(Data!$A$2:$DJ$51,0,MATCH(DB!F$5,Data!$A$1:$DJ$1,0)),Data!$E$2:$E$51,DB!$B7,Data!$F$2:$F$51,DB!$B$1)),"-")</f>
        <v>4.7500000000000001E-2</v>
      </c>
      <c r="G7" s="79"/>
      <c r="H7" s="78">
        <f>IFERROR(IF($B$1="Total",AVERAGEIFS(INDEX(Data!$A$2:$DJ$51,0,MATCH(DB!H$5,Data!$A$1:$DJ$1,0)),Data!$E$2:$E$51,DB!$B7),AVERAGEIFS(INDEX(Data!$A$2:$DJ$51,0,MATCH(DB!H$5,Data!$A$1:$DJ$1,0)),Data!$E$2:$E$51,DB!$B7,Data!$F$2:$F$51,DB!$B$1)),"-")</f>
        <v>0.42274999999999996</v>
      </c>
      <c r="I7" s="78">
        <f>IFERROR(IF($B$1="Total",AVERAGEIFS(INDEX(Data!$A$2:$DJ$51,0,MATCH(DB!I$5,Data!$A$1:$DJ$1,0)),Data!$E$2:$E$51,DB!$B7),AVERAGEIFS(INDEX(Data!$A$2:$DJ$51,0,MATCH(DB!I$5,Data!$A$1:$DJ$1,0)),Data!$E$2:$E$51,DB!$B7,Data!$F$2:$F$51,DB!$B$1)),"-")</f>
        <v>0.26350000000000001</v>
      </c>
      <c r="J7" s="78" t="str">
        <f>IFERROR(IF($B$1="Total",AVERAGEIFS(INDEX(Data!$A$2:$DJ$51,0,MATCH(DB!J$5,Data!$A$1:$DJ$1,0)),Data!$E$2:$E$51,DB!$B7),AVERAGEIFS(INDEX(Data!$A$2:$DJ$51,0,MATCH(DB!J$5,Data!$A$1:$DJ$1,0)),Data!$E$2:$E$51,DB!$B7,Data!$F$2:$F$51,DB!$B$1)),"-")</f>
        <v>-</v>
      </c>
      <c r="K7" s="78">
        <f>IFERROR(IF($B$1="Total",AVERAGEIFS(INDEX(Data!$A$2:$DJ$51,0,MATCH(DB!K$5,Data!$A$1:$DJ$1,0)),Data!$E$2:$E$51,DB!$B7),AVERAGEIFS(INDEX(Data!$A$2:$DJ$51,0,MATCH(DB!K$5,Data!$A$1:$DJ$1,0)),Data!$E$2:$E$51,DB!$B7,Data!$F$2:$F$51,DB!$B$1)),"-")</f>
        <v>6.2E-2</v>
      </c>
      <c r="L7" s="78">
        <f>IFERROR(IF($B$1="Total",AVERAGEIFS(INDEX(Data!$A$2:$DJ$51,0,MATCH(DB!L$5,Data!$A$1:$DJ$1,0)),Data!$E$2:$E$51,DB!$B7),AVERAGEIFS(INDEX(Data!$A$2:$DJ$51,0,MATCH(DB!L$5,Data!$A$1:$DJ$1,0)),Data!$E$2:$E$51,DB!$B7,Data!$F$2:$F$51,DB!$B$1)),"-")</f>
        <v>7.2999999999999995E-2</v>
      </c>
      <c r="M7" s="78">
        <f>IFERROR(IF($B$1="Total",AVERAGEIFS(INDEX(Data!$A$2:$DJ$51,0,MATCH(DB!M$5,Data!$A$1:$DJ$1,0)),Data!$E$2:$E$51,DB!$B7),AVERAGEIFS(INDEX(Data!$A$2:$DJ$51,0,MATCH(DB!M$5,Data!$A$1:$DJ$1,0)),Data!$E$2:$E$51,DB!$B7,Data!$F$2:$F$51,DB!$B$1)),"-")</f>
        <v>0.17349999999999999</v>
      </c>
      <c r="N7" s="78">
        <f>IFERROR(IF($B$1="Total",AVERAGEIFS(INDEX(Data!$A$2:$DJ$51,0,MATCH(DB!N$5,Data!$A$1:$DJ$1,0)),Data!$E$2:$E$51,DB!$B7),AVERAGEIFS(INDEX(Data!$A$2:$DJ$51,0,MATCH(DB!N$5,Data!$A$1:$DJ$1,0)),Data!$E$2:$E$51,DB!$B7,Data!$F$2:$F$51,DB!$B$1)),"-")</f>
        <v>8.0000000000000002E-3</v>
      </c>
      <c r="O7" s="78" t="str">
        <f>IFERROR(IF($B$1="Total",AVERAGEIFS(INDEX(Data!$A$2:$DJ$51,0,MATCH(DB!O$5,Data!$A$1:$DJ$1,0)),Data!$E$2:$E$51,DB!$B7),AVERAGEIFS(INDEX(Data!$A$2:$DJ$51,0,MATCH(DB!O$5,Data!$A$1:$DJ$1,0)),Data!$E$2:$E$51,DB!$B7,Data!$F$2:$F$51,DB!$B$1)),"-")</f>
        <v>-</v>
      </c>
      <c r="P7" s="79"/>
      <c r="Q7" s="78">
        <f>IFERROR(IF($B$1="Total",AVERAGEIFS(INDEX(Data!$A$2:$DJ$51,0,MATCH(DB!Q$5,Data!$A$1:$DJ$1,0)),Data!$E$2:$E$51,DB!$B7),AVERAGEIFS(INDEX(Data!$A$2:$DJ$51,0,MATCH(DB!Q$5,Data!$A$1:$DJ$1,0)),Data!$E$2:$E$51,DB!$B7,Data!$F$2:$F$51,DB!$B$1)),"-")</f>
        <v>0.32750000000000001</v>
      </c>
      <c r="R7" s="78">
        <f>IFERROR(IF($B$1="Total",AVERAGEIFS(INDEX(Data!$A$2:$DJ$51,0,MATCH(DB!R$5,Data!$A$1:$DJ$1,0)),Data!$E$2:$E$51,DB!$B7),AVERAGEIFS(INDEX(Data!$A$2:$DJ$51,0,MATCH(DB!R$5,Data!$A$1:$DJ$1,0)),Data!$E$2:$E$51,DB!$B7,Data!$F$2:$F$51,DB!$B$1)),"-")</f>
        <v>0.11675000000000001</v>
      </c>
      <c r="S7" s="78">
        <f>IFERROR(IF($B$1="Total",AVERAGEIFS(INDEX(Data!$A$2:$DJ$51,0,MATCH(DB!S$5,Data!$A$1:$DJ$1,0)),Data!$E$2:$E$51,DB!$B7),AVERAGEIFS(INDEX(Data!$A$2:$DJ$51,0,MATCH(DB!S$5,Data!$A$1:$DJ$1,0)),Data!$E$2:$E$51,DB!$B7,Data!$F$2:$F$51,DB!$B$1)),"-")</f>
        <v>0.22099999999999997</v>
      </c>
      <c r="T7" s="78">
        <f>IFERROR(IF($B$1="Total",AVERAGEIFS(INDEX(Data!$A$2:$DJ$51,0,MATCH(DB!T$5,Data!$A$1:$DJ$1,0)),Data!$E$2:$E$51,DB!$B7),AVERAGEIFS(INDEX(Data!$A$2:$DJ$51,0,MATCH(DB!T$5,Data!$A$1:$DJ$1,0)),Data!$E$2:$E$51,DB!$B7,Data!$F$2:$F$51,DB!$B$1)),"-")</f>
        <v>8.550000000000002E-2</v>
      </c>
      <c r="U7" s="78">
        <f>IFERROR(IF($B$1="Total",AVERAGEIFS(INDEX(Data!$A$2:$DJ$51,0,MATCH(DB!U$5,Data!$A$1:$DJ$1,0)),Data!$E$2:$E$51,DB!$B7),AVERAGEIFS(INDEX(Data!$A$2:$DJ$51,0,MATCH(DB!U$5,Data!$A$1:$DJ$1,0)),Data!$E$2:$E$51,DB!$B7,Data!$F$2:$F$51,DB!$B$1)),"-")</f>
        <v>2.7250000000000003E-2</v>
      </c>
      <c r="V7" s="79"/>
      <c r="W7" s="78">
        <f>IFERROR(IF($B$1="Total",AVERAGEIFS(INDEX(Data!$A$2:$DJ$51,0,MATCH(DB!W$5,Data!$A$1:$DJ$1,0)),Data!$E$2:$E$51,DB!$B7),AVERAGEIFS(INDEX(Data!$A$2:$DJ$51,0,MATCH(DB!W$5,Data!$A$1:$DJ$1,0)),Data!$E$2:$E$51,DB!$B7,Data!$F$2:$F$51,DB!$B$1)),"-")</f>
        <v>5.0999999999999997E-2</v>
      </c>
      <c r="X7" s="78">
        <f>IFERROR(IF($B$1="Total",AVERAGEIFS(INDEX(Data!$A$2:$DJ$51,0,MATCH(DB!X$5,Data!$A$1:$DJ$1,0)),Data!$E$2:$E$51,DB!$B7),AVERAGEIFS(INDEX(Data!$A$2:$DJ$51,0,MATCH(DB!X$5,Data!$A$1:$DJ$1,0)),Data!$E$2:$E$51,DB!$B7,Data!$F$2:$F$51,DB!$B$1)),"-")</f>
        <v>0.32650000000000001</v>
      </c>
      <c r="Y7" s="78">
        <f>IFERROR(IF($B$1="Total",AVERAGEIFS(INDEX(Data!$A$2:$DJ$51,0,MATCH(DB!Y$5,Data!$A$1:$DJ$1,0)),Data!$E$2:$E$51,DB!$B7),AVERAGEIFS(INDEX(Data!$A$2:$DJ$51,0,MATCH(DB!Y$5,Data!$A$1:$DJ$1,0)),Data!$E$2:$E$51,DB!$B7,Data!$F$2:$F$51,DB!$B$1)),"-")</f>
        <v>0.20500000000000002</v>
      </c>
      <c r="Z7" s="78">
        <f>IFERROR(IF($B$1="Total",AVERAGEIFS(INDEX(Data!$A$2:$DJ$51,0,MATCH(DB!Z$5,Data!$A$1:$DJ$1,0)),Data!$E$2:$E$51,DB!$B7),AVERAGEIFS(INDEX(Data!$A$2:$DJ$51,0,MATCH(DB!Z$5,Data!$A$1:$DJ$1,0)),Data!$E$2:$E$51,DB!$B7,Data!$F$2:$F$51,DB!$B$1)),"-")</f>
        <v>0.13724999999999998</v>
      </c>
      <c r="AA7" s="78">
        <f>IFERROR(IF($B$1="Total",AVERAGEIFS(INDEX(Data!$A$2:$DJ$51,0,MATCH(DB!AA$5,Data!$A$1:$DJ$1,0)),Data!$E$2:$E$51,DB!$B7),AVERAGEIFS(INDEX(Data!$A$2:$DJ$51,0,MATCH(DB!AA$5,Data!$A$1:$DJ$1,0)),Data!$E$2:$E$51,DB!$B7,Data!$F$2:$F$51,DB!$B$1)),"-")</f>
        <v>0.12625</v>
      </c>
      <c r="AB7" s="78">
        <f>IFERROR(IF($B$1="Total",AVERAGEIFS(INDEX(Data!$A$2:$DJ$51,0,MATCH(DB!AB$5,Data!$A$1:$DJ$1,0)),Data!$E$2:$E$51,DB!$B7),AVERAGEIFS(INDEX(Data!$A$2:$DJ$51,0,MATCH(DB!AB$5,Data!$A$1:$DJ$1,0)),Data!$E$2:$E$51,DB!$B7,Data!$F$2:$F$51,DB!$B$1)),"-")</f>
        <v>4.8500000000000001E-2</v>
      </c>
      <c r="AC7" s="78">
        <f>IFERROR(IF($B$1="Total",AVERAGEIFS(INDEX(Data!$A$2:$DJ$51,0,MATCH(DB!AC$5,Data!$A$1:$DJ$1,0)),Data!$E$2:$E$51,DB!$B7),AVERAGEIFS(INDEX(Data!$A$2:$DJ$51,0,MATCH(DB!AC$5,Data!$A$1:$DJ$1,0)),Data!$E$2:$E$51,DB!$B7,Data!$F$2:$F$51,DB!$B$1)),"-")</f>
        <v>2.9250000000000002E-2</v>
      </c>
      <c r="AD7" s="78">
        <f>IFERROR(IF($B$1="Total",AVERAGEIFS(INDEX(Data!$A$2:$DJ$51,0,MATCH(DB!AD$5,Data!$A$1:$DJ$1,0)),Data!$E$2:$E$51,DB!$B7),AVERAGEIFS(INDEX(Data!$A$2:$DJ$51,0,MATCH(DB!AD$5,Data!$A$1:$DJ$1,0)),Data!$E$2:$E$51,DB!$B7,Data!$F$2:$F$51,DB!$B$1)),"-")</f>
        <v>3.075E-2</v>
      </c>
      <c r="AE7" s="78">
        <f>IFERROR(IF($B$1="Total",AVERAGEIFS(INDEX(Data!$A$2:$DJ$51,0,MATCH(DB!AE$5,Data!$A$1:$DJ$1,0)),Data!$E$2:$E$51,DB!$B7),AVERAGEIFS(INDEX(Data!$A$2:$DJ$51,0,MATCH(DB!AE$5,Data!$A$1:$DJ$1,0)),Data!$E$2:$E$51,DB!$B7,Data!$F$2:$F$51,DB!$B$1)),"-")</f>
        <v>5.9333333333333328E-2</v>
      </c>
      <c r="AF7" s="79"/>
      <c r="AG7" s="78">
        <f>IFERROR(IF($B$1="Total",AVERAGEIFS(INDEX(Data!$A$2:$DJ$51,0,MATCH(DB!AG$5,Data!$A$1:$DJ$1,0)),Data!$E$2:$E$51,DB!$B7),AVERAGEIFS(INDEX(Data!$A$2:$DJ$51,0,MATCH(DB!AG$5,Data!$A$1:$DJ$1,0)),Data!$E$2:$E$51,DB!$B7,Data!$F$2:$F$51,DB!$B$1)),"-")</f>
        <v>0.69375000000000009</v>
      </c>
      <c r="AH7" s="78">
        <f>IFERROR(IF($B$1="Total",AVERAGEIFS(INDEX(Data!$A$2:$DJ$51,0,MATCH(DB!AH$5,Data!$A$1:$DJ$1,0)),Data!$E$2:$E$51,DB!$B7),AVERAGEIFS(INDEX(Data!$A$2:$DJ$51,0,MATCH(DB!AH$5,Data!$A$1:$DJ$1,0)),Data!$E$2:$E$51,DB!$B7,Data!$F$2:$F$51,DB!$B$1)),"-")</f>
        <v>0.12875</v>
      </c>
      <c r="AI7" s="78">
        <f>IFERROR(IF($B$1="Total",AVERAGEIFS(INDEX(Data!$A$2:$DJ$51,0,MATCH(DB!AI$5,Data!$A$1:$DJ$1,0)),Data!$E$2:$E$51,DB!$B7),AVERAGEIFS(INDEX(Data!$A$2:$DJ$51,0,MATCH(DB!AI$5,Data!$A$1:$DJ$1,0)),Data!$E$2:$E$51,DB!$B7,Data!$F$2:$F$51,DB!$B$1)),"-")</f>
        <v>5.6750000000000002E-2</v>
      </c>
      <c r="AJ7" s="78">
        <f>IFERROR(IF($B$1="Total",AVERAGEIFS(INDEX(Data!$A$2:$DJ$51,0,MATCH(DB!AJ$5,Data!$A$1:$DJ$1,0)),Data!$E$2:$E$51,DB!$B7),AVERAGEIFS(INDEX(Data!$A$2:$DJ$51,0,MATCH(DB!AJ$5,Data!$A$1:$DJ$1,0)),Data!$E$2:$E$51,DB!$B7,Data!$F$2:$F$51,DB!$B$1)),"-")</f>
        <v>1.2999999999999999E-2</v>
      </c>
      <c r="AK7" s="78">
        <f>IFERROR(IF($B$1="Total",AVERAGEIFS(INDEX(Data!$A$2:$DJ$51,0,MATCH(DB!AK$5,Data!$A$1:$DJ$1,0)),Data!$E$2:$E$51,DB!$B7),AVERAGEIFS(INDEX(Data!$A$2:$DJ$51,0,MATCH(DB!AK$5,Data!$A$1:$DJ$1,0)),Data!$E$2:$E$51,DB!$B7,Data!$F$2:$F$51,DB!$B$1)),"-")</f>
        <v>2.8250000000000001E-2</v>
      </c>
      <c r="AL7" s="78">
        <f>IFERROR(IF($B$1="Total",AVERAGEIFS(INDEX(Data!$A$2:$DJ$51,0,MATCH(DB!AL$5,Data!$A$1:$DJ$1,0)),Data!$E$2:$E$51,DB!$B7),AVERAGEIFS(INDEX(Data!$A$2:$DJ$51,0,MATCH(DB!AL$5,Data!$A$1:$DJ$1,0)),Data!$E$2:$E$51,DB!$B7,Data!$F$2:$F$51,DB!$B$1)),"-")</f>
        <v>7.0750000000000007E-2</v>
      </c>
      <c r="AM7" s="78">
        <f>IFERROR(IF($B$1="Total",AVERAGEIFS(INDEX(Data!$A$2:$DJ$51,0,MATCH(DB!AM$5,Data!$A$1:$DJ$1,0)),Data!$E$2:$E$51,DB!$B7),AVERAGEIFS(INDEX(Data!$A$2:$DJ$51,0,MATCH(DB!AM$5,Data!$A$1:$DJ$1,0)),Data!$E$2:$E$51,DB!$B7,Data!$F$2:$F$51,DB!$B$1)),"-")</f>
        <v>1.2000000000000002E-2</v>
      </c>
      <c r="AN7" s="79"/>
      <c r="AO7" s="78">
        <f>IFERROR(IF($B$1="Total",AVERAGEIFS(INDEX(Data!$A$2:$DJ$51,0,MATCH(DB!AO$5,Data!$A$1:$DJ$1,0)),Data!$E$2:$E$51,DB!$B7),AVERAGEIFS(INDEX(Data!$A$2:$DJ$51,0,MATCH(DB!AO$5,Data!$A$1:$DJ$1,0)),Data!$E$2:$E$51,DB!$B7,Data!$F$2:$F$51,DB!$B$1)),"-")</f>
        <v>3.4250000000000003E-2</v>
      </c>
      <c r="AP7" s="78">
        <f>IFERROR(IF($B$1="Total",AVERAGEIFS(INDEX(Data!$A$2:$DJ$51,0,MATCH(DB!AP$5,Data!$A$1:$DJ$1,0)),Data!$E$2:$E$51,DB!$B7),AVERAGEIFS(INDEX(Data!$A$2:$DJ$51,0,MATCH(DB!AP$5,Data!$A$1:$DJ$1,0)),Data!$E$2:$E$51,DB!$B7,Data!$F$2:$F$51,DB!$B$1)),"-")</f>
        <v>0.32574999999999998</v>
      </c>
      <c r="AQ7" s="78">
        <f>IFERROR(IF($B$1="Total",AVERAGEIFS(INDEX(Data!$A$2:$DJ$51,0,MATCH(DB!AQ$5,Data!$A$1:$DJ$1,0)),Data!$E$2:$E$51,DB!$B7),AVERAGEIFS(INDEX(Data!$A$2:$DJ$51,0,MATCH(DB!AQ$5,Data!$A$1:$DJ$1,0)),Data!$E$2:$E$51,DB!$B7,Data!$F$2:$F$51,DB!$B$1)),"-")</f>
        <v>0.34125000000000005</v>
      </c>
      <c r="AR7" s="78">
        <f>IFERROR(IF($B$1="Total",AVERAGEIFS(INDEX(Data!$A$2:$DJ$51,0,MATCH(DB!AR$5,Data!$A$1:$DJ$1,0)),Data!$E$2:$E$51,DB!$B7),AVERAGEIFS(INDEX(Data!$A$2:$DJ$51,0,MATCH(DB!AR$5,Data!$A$1:$DJ$1,0)),Data!$E$2:$E$51,DB!$B7,Data!$F$2:$F$51,DB!$B$1)),"-")</f>
        <v>0.18049999999999999</v>
      </c>
      <c r="AS7" s="78">
        <f>IFERROR(IF($B$1="Total",AVERAGEIFS(INDEX(Data!$A$2:$DJ$51,0,MATCH(DB!AS$5,Data!$A$1:$DJ$1,0)),Data!$E$2:$E$51,DB!$B7),AVERAGEIFS(INDEX(Data!$A$2:$DJ$51,0,MATCH(DB!AS$5,Data!$A$1:$DJ$1,0)),Data!$E$2:$E$51,DB!$B7,Data!$F$2:$F$51,DB!$B$1)),"-")</f>
        <v>9.9750000000000005E-2</v>
      </c>
      <c r="AT7" s="78">
        <f>IFERROR(IF($B$1="Total",AVERAGEIFS(INDEX(Data!$A$2:$DJ$51,0,MATCH(DB!AT$5,Data!$A$1:$DJ$1,0)),Data!$E$2:$E$51,DB!$B7),AVERAGEIFS(INDEX(Data!$A$2:$DJ$51,0,MATCH(DB!AT$5,Data!$A$1:$DJ$1,0)),Data!$E$2:$E$51,DB!$B7,Data!$F$2:$F$51,DB!$B$1)),"-")</f>
        <v>1.7000000000000001E-2</v>
      </c>
      <c r="AU7" s="78">
        <f>IFERROR(IF($B$1="Total",AVERAGEIFS(INDEX(Data!$A$2:$DJ$51,0,MATCH(DB!AU$5,Data!$A$1:$DJ$1,0)),Data!$E$2:$E$51,DB!$B7),AVERAGEIFS(INDEX(Data!$A$2:$DJ$51,0,MATCH(DB!AU$5,Data!$A$1:$DJ$1,0)),Data!$E$2:$E$51,DB!$B7,Data!$F$2:$F$51,DB!$B$1)),"-")</f>
        <v>4.0000000000000001E-3</v>
      </c>
      <c r="AV7" s="78">
        <f>IFERROR(IF($B$1="Total",AVERAGEIFS(INDEX(Data!$A$2:$DJ$51,0,MATCH(DB!AV$5,Data!$A$1:$DJ$1,0)),Data!$E$2:$E$51,DB!$B7),AVERAGEIFS(INDEX(Data!$A$2:$DJ$51,0,MATCH(DB!AV$5,Data!$A$1:$DJ$1,0)),Data!$E$2:$E$51,DB!$B7,Data!$F$2:$F$51,DB!$B$1)),"-")</f>
        <v>1E-3</v>
      </c>
      <c r="AW7" s="79"/>
      <c r="AX7" s="78">
        <f>IFERROR(IF($B$1="Total",AVERAGEIFS(INDEX(Data!$A$2:$DJ$51,0,MATCH(DB!AX$5,Data!$A$1:$DJ$1,0)),Data!$E$2:$E$51,DB!$B7),AVERAGEIFS(INDEX(Data!$A$2:$DJ$51,0,MATCH(DB!AX$5,Data!$A$1:$DJ$1,0)),Data!$E$2:$E$51,DB!$B7,Data!$F$2:$F$51,DB!$B$1)),"-")</f>
        <v>0.26249999999999996</v>
      </c>
      <c r="AY7" s="78">
        <f>IFERROR(IF($B$1="Total",AVERAGEIFS(INDEX(Data!$A$2:$DJ$51,0,MATCH(DB!AY$5,Data!$A$1:$DJ$1,0)),Data!$E$2:$E$51,DB!$B7),AVERAGEIFS(INDEX(Data!$A$2:$DJ$51,0,MATCH(DB!AY$5,Data!$A$1:$DJ$1,0)),Data!$E$2:$E$51,DB!$B7,Data!$F$2:$F$51,DB!$B$1)),"-")</f>
        <v>0.45124999999999998</v>
      </c>
      <c r="AZ7" s="78">
        <f>IFERROR(IF($B$1="Total",AVERAGEIFS(INDEX(Data!$A$2:$DJ$51,0,MATCH(DB!AZ$5,Data!$A$1:$DJ$1,0)),Data!$E$2:$E$51,DB!$B7),AVERAGEIFS(INDEX(Data!$A$2:$DJ$51,0,MATCH(DB!AZ$5,Data!$A$1:$DJ$1,0)),Data!$E$2:$E$51,DB!$B7,Data!$F$2:$F$51,DB!$B$1)),"-")</f>
        <v>0.18225000000000002</v>
      </c>
      <c r="BA7" s="78">
        <f>IFERROR(IF($B$1="Total",AVERAGEIFS(INDEX(Data!$A$2:$DJ$51,0,MATCH(DB!BA$5,Data!$A$1:$DJ$1,0)),Data!$E$2:$E$51,DB!$B7),AVERAGEIFS(INDEX(Data!$A$2:$DJ$51,0,MATCH(DB!BA$5,Data!$A$1:$DJ$1,0)),Data!$E$2:$E$51,DB!$B7,Data!$F$2:$F$51,DB!$B$1)),"-")</f>
        <v>7.6999999999999999E-2</v>
      </c>
      <c r="BB7" s="78">
        <f>IFERROR(IF($B$1="Total",AVERAGEIFS(INDEX(Data!$A$2:$DJ$51,0,MATCH(DB!BB$5,Data!$A$1:$DJ$1,0)),Data!$E$2:$E$51,DB!$B7),AVERAGEIFS(INDEX(Data!$A$2:$DJ$51,0,MATCH(DB!BB$5,Data!$A$1:$DJ$1,0)),Data!$E$2:$E$51,DB!$B7,Data!$F$2:$F$51,DB!$B$1)),"-")</f>
        <v>1.9999999999999997E-2</v>
      </c>
      <c r="BC7" s="78">
        <f>IFERROR(IF($B$1="Total",AVERAGEIFS(INDEX(Data!$A$2:$DJ$51,0,MATCH(DB!BC$5,Data!$A$1:$DJ$1,0)),Data!$E$2:$E$51,DB!$B7),AVERAGEIFS(INDEX(Data!$A$2:$DJ$51,0,MATCH(DB!BC$5,Data!$A$1:$DJ$1,0)),Data!$E$2:$E$51,DB!$B7,Data!$F$2:$F$51,DB!$B$1)),"-")</f>
        <v>7.0000000000000001E-3</v>
      </c>
      <c r="BD7" s="79"/>
      <c r="BE7" s="78">
        <f>IFERROR(IF($B$1="Total",AVERAGEIFS(INDEX(Data!$A$2:$DJ$51,0,MATCH(DB!BE$5,Data!$A$1:$DJ$1,0)),Data!$E$2:$E$51,DB!$B7),AVERAGEIFS(INDEX(Data!$A$2:$DJ$51,0,MATCH(DB!BE$5,Data!$A$1:$DJ$1,0)),Data!$E$2:$E$51,DB!$B7,Data!$F$2:$F$51,DB!$B$1)),"-")</f>
        <v>0.71050000000000002</v>
      </c>
      <c r="BF7" s="78">
        <f>IFERROR(IF($B$1="Total",AVERAGEIFS(INDEX(Data!$A$2:$DJ$51,0,MATCH(DB!BF$5,Data!$A$1:$DJ$1,0)),Data!$E$2:$E$51,DB!$B7),AVERAGEIFS(INDEX(Data!$A$2:$DJ$51,0,MATCH(DB!BF$5,Data!$A$1:$DJ$1,0)),Data!$E$2:$E$51,DB!$B7,Data!$F$2:$F$51,DB!$B$1)),"-")</f>
        <v>0.157</v>
      </c>
      <c r="BG7" s="78">
        <f>IFERROR(IF($B$1="Total",AVERAGEIFS(INDEX(Data!$A$2:$DJ$51,0,MATCH(DB!BG$5,Data!$A$1:$DJ$1,0)),Data!$E$2:$E$51,DB!$B7),AVERAGEIFS(INDEX(Data!$A$2:$DJ$51,0,MATCH(DB!BG$5,Data!$A$1:$DJ$1,0)),Data!$E$2:$E$51,DB!$B7,Data!$F$2:$F$51,DB!$B$1)),"-")</f>
        <v>9.6750000000000003E-2</v>
      </c>
      <c r="BH7" s="78">
        <f>IFERROR(IF($B$1="Total",AVERAGEIFS(INDEX(Data!$A$2:$DJ$51,0,MATCH(DB!BH$5,Data!$A$1:$DJ$1,0)),Data!$E$2:$E$51,DB!$B7),AVERAGEIFS(INDEX(Data!$A$2:$DJ$51,0,MATCH(DB!BH$5,Data!$A$1:$DJ$1,0)),Data!$E$2:$E$51,DB!$B7,Data!$F$2:$F$51,DB!$B$1)),"-")</f>
        <v>6.5000000000000006E-3</v>
      </c>
      <c r="BI7" s="78">
        <f>IFERROR(IF($B$1="Total",AVERAGEIFS(INDEX(Data!$A$2:$DJ$51,0,MATCH(DB!BI$5,Data!$A$1:$DJ$1,0)),Data!$E$2:$E$51,DB!$B7),AVERAGEIFS(INDEX(Data!$A$2:$DJ$51,0,MATCH(DB!BI$5,Data!$A$1:$DJ$1,0)),Data!$E$2:$E$51,DB!$B7,Data!$F$2:$F$51,DB!$B$1)),"-")</f>
        <v>1.6750000000000001E-2</v>
      </c>
      <c r="BJ7" s="78">
        <f>IFERROR(IF($B$1="Total",AVERAGEIFS(INDEX(Data!$A$2:$DJ$51,0,MATCH(DB!BJ$5,Data!$A$1:$DJ$1,0)),Data!$E$2:$E$51,DB!$B7),AVERAGEIFS(INDEX(Data!$A$2:$DJ$51,0,MATCH(DB!BJ$5,Data!$A$1:$DJ$1,0)),Data!$E$2:$E$51,DB!$B7,Data!$F$2:$F$51,DB!$B$1)),"-")</f>
        <v>1.4666666666666666E-2</v>
      </c>
      <c r="BK7" s="78">
        <f>IFERROR(IF($B$1="Total",AVERAGEIFS(INDEX(Data!$A$2:$DJ$51,0,MATCH(DB!BK$5,Data!$A$1:$DJ$1,0)),Data!$E$2:$E$51,DB!$B7),AVERAGEIFS(INDEX(Data!$A$2:$DJ$51,0,MATCH(DB!BK$5,Data!$A$1:$DJ$1,0)),Data!$E$2:$E$51,DB!$B7,Data!$F$2:$F$51,DB!$B$1)),"-")</f>
        <v>6.3333333333333332E-3</v>
      </c>
      <c r="BL7" s="79"/>
      <c r="BM7" s="78">
        <f>IFERROR(IF($B$1="Total",AVERAGEIFS(INDEX(Data!$A$2:$DJ$51,0,MATCH(DB!BM$5,Data!$A$1:$DJ$1,0)),Data!$E$2:$E$51,DB!$B7),AVERAGEIFS(INDEX(Data!$A$2:$DJ$51,0,MATCH(DB!BM$5,Data!$A$1:$DJ$1,0)),Data!$E$2:$E$51,DB!$B7,Data!$F$2:$F$51,DB!$B$1)),"-")</f>
        <v>0.16899999999999998</v>
      </c>
      <c r="BN7" s="78">
        <f>IFERROR(IF($B$1="Total",AVERAGEIFS(INDEX(Data!$A$2:$DJ$51,0,MATCH(DB!BN$5,Data!$A$1:$DJ$1,0)),Data!$E$2:$E$51,DB!$B7),AVERAGEIFS(INDEX(Data!$A$2:$DJ$51,0,MATCH(DB!BN$5,Data!$A$1:$DJ$1,0)),Data!$E$2:$E$51,DB!$B7,Data!$F$2:$F$51,DB!$B$1)),"-")</f>
        <v>0.44625000000000004</v>
      </c>
      <c r="BO7" s="78">
        <f>IFERROR(IF($B$1="Total",AVERAGEIFS(INDEX(Data!$A$2:$DJ$51,0,MATCH(DB!BO$5,Data!$A$1:$DJ$1,0)),Data!$E$2:$E$51,DB!$B7),AVERAGEIFS(INDEX(Data!$A$2:$DJ$51,0,MATCH(DB!BO$5,Data!$A$1:$DJ$1,0)),Data!$E$2:$E$51,DB!$B7,Data!$F$2:$F$51,DB!$B$1)),"-")</f>
        <v>0.30325000000000002</v>
      </c>
      <c r="BP7" s="78">
        <f>IFERROR(IF($B$1="Total",AVERAGEIFS(INDEX(Data!$A$2:$DJ$51,0,MATCH(DB!BP$5,Data!$A$1:$DJ$1,0)),Data!$E$2:$E$51,DB!$B7),AVERAGEIFS(INDEX(Data!$A$2:$DJ$51,0,MATCH(DB!BP$5,Data!$A$1:$DJ$1,0)),Data!$E$2:$E$51,DB!$B7,Data!$F$2:$F$51,DB!$B$1)),"-")</f>
        <v>8.1250000000000003E-2</v>
      </c>
      <c r="BQ7" s="79"/>
      <c r="BR7" s="78">
        <f>IFERROR(IF($B$1="Total",AVERAGEIFS(INDEX(Data!$A$2:$DJ$51,0,MATCH(DB!BR$5,Data!$A$1:$DJ$1,0)),Data!$E$2:$E$51,DB!$B7),AVERAGEIFS(INDEX(Data!$A$2:$DJ$51,0,MATCH(DB!BR$5,Data!$A$1:$DJ$1,0)),Data!$E$2:$E$51,DB!$B7,Data!$F$2:$F$51,DB!$B$1)),"-")</f>
        <v>0.35750000000000004</v>
      </c>
      <c r="BS7" s="78">
        <f>IFERROR(IF($B$1="Total",AVERAGEIFS(INDEX(Data!$A$2:$DJ$51,0,MATCH(DB!BS$5,Data!$A$1:$DJ$1,0)),Data!$E$2:$E$51,DB!$B7),AVERAGEIFS(INDEX(Data!$A$2:$DJ$51,0,MATCH(DB!BS$5,Data!$A$1:$DJ$1,0)),Data!$E$2:$E$51,DB!$B7,Data!$F$2:$F$51,DB!$B$1)),"-")</f>
        <v>0.52249999999999996</v>
      </c>
      <c r="BT7" s="78">
        <f>IFERROR(IF($B$1="Total",AVERAGEIFS(INDEX(Data!$A$2:$DJ$51,0,MATCH(DB!BT$5,Data!$A$1:$DJ$1,0)),Data!$E$2:$E$51,DB!$B7),AVERAGEIFS(INDEX(Data!$A$2:$DJ$51,0,MATCH(DB!BT$5,Data!$A$1:$DJ$1,0)),Data!$E$2:$E$51,DB!$B7,Data!$F$2:$F$51,DB!$B$1)),"-")</f>
        <v>0.11649999999999999</v>
      </c>
      <c r="BU7" s="78">
        <f>IFERROR(IF($B$1="Total",AVERAGEIFS(INDEX(Data!$A$2:$DJ$51,0,MATCH(DB!BU$5,Data!$A$1:$DJ$1,0)),Data!$E$2:$E$51,DB!$B7),AVERAGEIFS(INDEX(Data!$A$2:$DJ$51,0,MATCH(DB!BU$5,Data!$A$1:$DJ$1,0)),Data!$E$2:$E$51,DB!$B7,Data!$F$2:$F$51,DB!$B$1)),"-")</f>
        <v>7.4999999999999997E-3</v>
      </c>
      <c r="BV7" s="79"/>
      <c r="BW7" s="78">
        <f>IFERROR(IF($B$1="Total",AVERAGEIFS(INDEX(Data!$A$2:$DJ$51,0,MATCH(DB!BW$5,Data!$A$1:$DJ$1,0)),Data!$E$2:$E$51,DB!$B7),AVERAGEIFS(INDEX(Data!$A$2:$DJ$51,0,MATCH(DB!BW$5,Data!$A$1:$DJ$1,0)),Data!$E$2:$E$51,DB!$B7,Data!$F$2:$F$51,DB!$B$1)),"-")</f>
        <v>0.72599999999999998</v>
      </c>
      <c r="BX7" s="78">
        <f>IFERROR(IF($B$1="Total",AVERAGEIFS(INDEX(Data!$A$2:$DJ$51,0,MATCH(DB!BX$5,Data!$A$1:$DJ$1,0)),Data!$E$2:$E$51,DB!$B7),AVERAGEIFS(INDEX(Data!$A$2:$DJ$51,0,MATCH(DB!BX$5,Data!$A$1:$DJ$1,0)),Data!$E$2:$E$51,DB!$B7,Data!$F$2:$F$51,DB!$B$1)),"-")</f>
        <v>0.27350000000000002</v>
      </c>
      <c r="BY7" s="79"/>
      <c r="BZ7" s="78">
        <f>IFERROR(IF($B$1="Total",AVERAGEIFS(INDEX(Data!$A$2:$DJ$51,0,MATCH(DB!BZ$5,Data!$A$1:$DJ$1,0)),Data!$E$2:$E$51,DB!$B7),AVERAGEIFS(INDEX(Data!$A$2:$DJ$51,0,MATCH(DB!BZ$5,Data!$A$1:$DJ$1,0)),Data!$E$2:$E$51,DB!$B7,Data!$F$2:$F$51,DB!$B$1)),"-")</f>
        <v>0.90075000000000005</v>
      </c>
      <c r="CA7" s="78">
        <f>IFERROR(IF($B$1="Total",AVERAGEIFS(INDEX(Data!$A$2:$DJ$51,0,MATCH(DB!CA$5,Data!$A$1:$DJ$1,0)),Data!$E$2:$E$51,DB!$B7),AVERAGEIFS(INDEX(Data!$A$2:$DJ$51,0,MATCH(DB!CA$5,Data!$A$1:$DJ$1,0)),Data!$E$2:$E$51,DB!$B7,Data!$F$2:$F$51,DB!$B$1)),"-")</f>
        <v>9.9250000000000005E-2</v>
      </c>
      <c r="CB7" s="79"/>
      <c r="CC7" s="78">
        <f>IFERROR(IF($B$1="Total",AVERAGEIFS(INDEX(Data!$A$2:$DJ$51,0,MATCH(DB!CC$5,Data!$A$1:$DJ$1,0)),Data!$E$2:$E$51,DB!$B7),AVERAGEIFS(INDEX(Data!$A$2:$DJ$51,0,MATCH(DB!CC$5,Data!$A$1:$DJ$1,0)),Data!$E$2:$E$51,DB!$B7,Data!$F$2:$F$51,DB!$B$1)),"-")</f>
        <v>0.65124999999999988</v>
      </c>
      <c r="CD7" s="78">
        <f>IFERROR(IF($B$1="Total",AVERAGEIFS(INDEX(Data!$A$2:$DJ$51,0,MATCH(DB!CD$5,Data!$A$1:$DJ$1,0)),Data!$E$2:$E$51,DB!$B7),AVERAGEIFS(INDEX(Data!$A$2:$DJ$51,0,MATCH(DB!CD$5,Data!$A$1:$DJ$1,0)),Data!$E$2:$E$51,DB!$B7,Data!$F$2:$F$51,DB!$B$1)),"-")</f>
        <v>0.34875</v>
      </c>
      <c r="CE7" s="79"/>
      <c r="CF7" s="78">
        <f>IFERROR(IF($B$1="Total",AVERAGEIFS(INDEX(Data!$A$2:$DJ$51,0,MATCH(DB!CF$5,Data!$A$1:$DJ$1,0)),Data!$E$2:$E$51,DB!$B7),AVERAGEIFS(INDEX(Data!$A$2:$DJ$51,0,MATCH(DB!CF$5,Data!$A$1:$DJ$1,0)),Data!$E$2:$E$51,DB!$B7,Data!$F$2:$F$51,DB!$B$1)),"-")</f>
        <v>0.89724999999999999</v>
      </c>
      <c r="CG7" s="78">
        <f>IFERROR(IF($B$1="Total",AVERAGEIFS(INDEX(Data!$A$2:$DJ$51,0,MATCH(DB!CG$5,Data!$A$1:$DJ$1,0)),Data!$E$2:$E$51,DB!$B7),AVERAGEIFS(INDEX(Data!$A$2:$DJ$51,0,MATCH(DB!CG$5,Data!$A$1:$DJ$1,0)),Data!$E$2:$E$51,DB!$B7,Data!$F$2:$F$51,DB!$B$1)),"-")</f>
        <v>2.2499999999999999E-2</v>
      </c>
      <c r="CH7" s="78">
        <f>IFERROR(IF($B$1="Total",AVERAGEIFS(INDEX(Data!$A$2:$DJ$51,0,MATCH(DB!CH$5,Data!$A$1:$DJ$1,0)),Data!$E$2:$E$51,DB!$B7),AVERAGEIFS(INDEX(Data!$A$2:$DJ$51,0,MATCH(DB!CH$5,Data!$A$1:$DJ$1,0)),Data!$E$2:$E$51,DB!$B7,Data!$F$2:$F$51,DB!$B$1)),"-")</f>
        <v>2.0999999999999998E-2</v>
      </c>
      <c r="CI7" s="78">
        <f>IFERROR(IF($B$1="Total",AVERAGEIFS(INDEX(Data!$A$2:$DJ$51,0,MATCH(DB!CI$5,Data!$A$1:$DJ$1,0)),Data!$E$2:$E$51,DB!$B7),AVERAGEIFS(INDEX(Data!$A$2:$DJ$51,0,MATCH(DB!CI$5,Data!$A$1:$DJ$1,0)),Data!$E$2:$E$51,DB!$B7,Data!$F$2:$F$51,DB!$B$1)),"-")</f>
        <v>7.4999999999999997E-3</v>
      </c>
      <c r="CJ7" s="78">
        <f>IFERROR(IF($B$1="Total",AVERAGEIFS(INDEX(Data!$A$2:$DJ$51,0,MATCH(DB!CJ$5,Data!$A$1:$DJ$1,0)),Data!$E$2:$E$51,DB!$B7),AVERAGEIFS(INDEX(Data!$A$2:$DJ$51,0,MATCH(DB!CJ$5,Data!$A$1:$DJ$1,0)),Data!$E$2:$E$51,DB!$B7,Data!$F$2:$F$51,DB!$B$1)),"-")</f>
        <v>1E-3</v>
      </c>
      <c r="CK7" s="78">
        <f>IFERROR(IF($B$1="Total",AVERAGEIFS(INDEX(Data!$A$2:$DJ$51,0,MATCH(DB!CK$5,Data!$A$1:$DJ$1,0)),Data!$E$2:$E$51,DB!$B7),AVERAGEIFS(INDEX(Data!$A$2:$DJ$51,0,MATCH(DB!CK$5,Data!$A$1:$DJ$1,0)),Data!$E$2:$E$51,DB!$B7,Data!$F$2:$F$51,DB!$B$1)),"-")</f>
        <v>1E-3</v>
      </c>
      <c r="CL7" s="78" t="str">
        <f>IFERROR(IF($B$1="Total",AVERAGEIFS(INDEX(Data!$A$2:$DJ$51,0,MATCH(DB!CL$5,Data!$A$1:$DJ$1,0)),Data!$E$2:$E$51,DB!$B7),AVERAGEIFS(INDEX(Data!$A$2:$DJ$51,0,MATCH(DB!CL$5,Data!$A$1:$DJ$1,0)),Data!$E$2:$E$51,DB!$B7,Data!$F$2:$F$51,DB!$B$1)),"-")</f>
        <v>-</v>
      </c>
      <c r="CM7" s="78">
        <f>IFERROR(IF($B$1="Total",AVERAGEIFS(INDEX(Data!$A$2:$DJ$51,0,MATCH(DB!CM$5,Data!$A$1:$DJ$1,0)),Data!$E$2:$E$51,DB!$B7),AVERAGEIFS(INDEX(Data!$A$2:$DJ$51,0,MATCH(DB!CM$5,Data!$A$1:$DJ$1,0)),Data!$E$2:$E$51,DB!$B7,Data!$F$2:$F$51,DB!$B$1)),"-")</f>
        <v>1E-3</v>
      </c>
      <c r="CN7" s="78">
        <f>IFERROR(IF($B$1="Total",AVERAGEIFS(INDEX(Data!$A$2:$DJ$51,0,MATCH(DB!CN$5,Data!$A$1:$DJ$1,0)),Data!$E$2:$E$51,DB!$B7),AVERAGEIFS(INDEX(Data!$A$2:$DJ$51,0,MATCH(DB!CN$5,Data!$A$1:$DJ$1,0)),Data!$E$2:$E$51,DB!$B7,Data!$F$2:$F$51,DB!$B$1)),"-")</f>
        <v>0.01</v>
      </c>
      <c r="CO7" s="78">
        <f>IFERROR(IF($B$1="Total",AVERAGEIFS(INDEX(Data!$A$2:$DJ$51,0,MATCH(DB!CO$5,Data!$A$1:$DJ$1,0)),Data!$E$2:$E$51,DB!$B7),AVERAGEIFS(INDEX(Data!$A$2:$DJ$51,0,MATCH(DB!CO$5,Data!$A$1:$DJ$1,0)),Data!$E$2:$E$51,DB!$B7,Data!$F$2:$F$51,DB!$B$1)),"-")</f>
        <v>2.1000000000000001E-2</v>
      </c>
      <c r="CP7" s="78">
        <f>IFERROR(IF($B$1="Total",AVERAGEIFS(INDEX(Data!$A$2:$DJ$51,0,MATCH(DB!CP$5,Data!$A$1:$DJ$1,0)),Data!$E$2:$E$51,DB!$B7),AVERAGEIFS(INDEX(Data!$A$2:$DJ$51,0,MATCH(DB!CP$5,Data!$A$1:$DJ$1,0)),Data!$E$2:$E$51,DB!$B7,Data!$F$2:$F$51,DB!$B$1)),"-")</f>
        <v>2.75E-2</v>
      </c>
      <c r="CQ7" s="78">
        <f>IFERROR(IF($B$1="Total",AVERAGEIFS(INDEX(Data!$A$2:$DJ$51,0,MATCH(DB!CQ$5,Data!$A$1:$DJ$1,0)),Data!$E$2:$E$51,DB!$B7),AVERAGEIFS(INDEX(Data!$A$2:$DJ$51,0,MATCH(DB!CQ$5,Data!$A$1:$DJ$1,0)),Data!$E$2:$E$51,DB!$B7,Data!$F$2:$F$51,DB!$B$1)),"-")</f>
        <v>2.5000000000000001E-3</v>
      </c>
      <c r="CR7" s="78">
        <f>IFERROR(IF($B$1="Total",AVERAGEIFS(INDEX(Data!$A$2:$DJ$51,0,MATCH(DB!CR$5,Data!$A$1:$DJ$1,0)),Data!$E$2:$E$51,DB!$B7),AVERAGEIFS(INDEX(Data!$A$2:$DJ$51,0,MATCH(DB!CR$5,Data!$A$1:$DJ$1,0)),Data!$E$2:$E$51,DB!$B7,Data!$F$2:$F$51,DB!$B$1)),"-")</f>
        <v>3.0000000000000005E-3</v>
      </c>
      <c r="CS7" s="79"/>
      <c r="CT7" s="78">
        <f>IFERROR(IF($B$1="Total",AVERAGEIFS(INDEX(Data!$A$2:$DJ$51,0,MATCH(DB!CT$5,Data!$A$1:$DJ$1,0)),Data!$E$2:$E$51,DB!$B7),AVERAGEIFS(INDEX(Data!$A$2:$DJ$51,0,MATCH(DB!CT$5,Data!$A$1:$DJ$1,0)),Data!$E$2:$E$51,DB!$B7,Data!$F$2:$F$51,DB!$B$1)),"-")</f>
        <v>0.2485</v>
      </c>
      <c r="CU7" s="78">
        <f>IFERROR(IF($B$1="Total",AVERAGEIFS(INDEX(Data!$A$2:$DJ$51,0,MATCH(DB!CU$5,Data!$A$1:$DJ$1,0)),Data!$E$2:$E$51,DB!$B7),AVERAGEIFS(INDEX(Data!$A$2:$DJ$51,0,MATCH(DB!CU$5,Data!$A$1:$DJ$1,0)),Data!$E$2:$E$51,DB!$B7,Data!$F$2:$F$51,DB!$B$1)),"-")</f>
        <v>0.27925</v>
      </c>
      <c r="CV7" s="78">
        <f>IFERROR(IF($B$1="Total",AVERAGEIFS(INDEX(Data!$A$2:$DJ$51,0,MATCH(DB!CV$5,Data!$A$1:$DJ$1,0)),Data!$E$2:$E$51,DB!$B7),AVERAGEIFS(INDEX(Data!$A$2:$DJ$51,0,MATCH(DB!CV$5,Data!$A$1:$DJ$1,0)),Data!$E$2:$E$51,DB!$B7,Data!$F$2:$F$51,DB!$B$1)),"-")</f>
        <v>0.14574999999999999</v>
      </c>
      <c r="CW7" s="78">
        <f>IFERROR(IF($B$1="Total",AVERAGEIFS(INDEX(Data!$A$2:$DJ$51,0,MATCH(DB!CW$5,Data!$A$1:$DJ$1,0)),Data!$E$2:$E$51,DB!$B7),AVERAGEIFS(INDEX(Data!$A$2:$DJ$51,0,MATCH(DB!CW$5,Data!$A$1:$DJ$1,0)),Data!$E$2:$E$51,DB!$B7,Data!$F$2:$F$51,DB!$B$1)),"-")</f>
        <v>0.11250000000000002</v>
      </c>
      <c r="CX7" s="78">
        <f>IFERROR(IF($B$1="Total",AVERAGEIFS(INDEX(Data!$A$2:$DJ$51,0,MATCH(DB!CX$5,Data!$A$1:$DJ$1,0)),Data!$E$2:$E$51,DB!$B7),AVERAGEIFS(INDEX(Data!$A$2:$DJ$51,0,MATCH(DB!CX$5,Data!$A$1:$DJ$1,0)),Data!$E$2:$E$51,DB!$B7,Data!$F$2:$F$51,DB!$B$1)),"-")</f>
        <v>8.0750000000000002E-2</v>
      </c>
      <c r="CY7" s="78">
        <f>IFERROR(IF($B$1="Total",AVERAGEIFS(INDEX(Data!$A$2:$DJ$51,0,MATCH(DB!CY$5,Data!$A$1:$DJ$1,0)),Data!$E$2:$E$51,DB!$B7),AVERAGEIFS(INDEX(Data!$A$2:$DJ$51,0,MATCH(DB!CY$5,Data!$A$1:$DJ$1,0)),Data!$E$2:$E$51,DB!$B7,Data!$F$2:$F$51,DB!$B$1)),"-")</f>
        <v>4.3249999999999997E-2</v>
      </c>
      <c r="CZ7" s="78">
        <f>IFERROR(IF($B$1="Total",AVERAGEIFS(INDEX(Data!$A$2:$DJ$51,0,MATCH(DB!CZ$5,Data!$A$1:$DJ$1,0)),Data!$E$2:$E$51,DB!$B7),AVERAGEIFS(INDEX(Data!$A$2:$DJ$51,0,MATCH(DB!CZ$5,Data!$A$1:$DJ$1,0)),Data!$E$2:$E$51,DB!$B7,Data!$F$2:$F$51,DB!$B$1)),"-")</f>
        <v>8.9749999999999996E-2</v>
      </c>
      <c r="DB7" s="78">
        <f>IFERROR(IF($B$1="Total",AVERAGEIFS(INDEX(Data!$A$2:$EI$51,0,MATCH(DB!DB$5,Data!$A$1:$EI$1,0)),Data!$E$2:$E$51,DB!$B7),AVERAGEIFS(INDEX(Data!$A$2:$EI$51,0,MATCH(DB!DB$5,Data!$A$1:$EI$1,0)),Data!$E$2:$E$51,DB!$B7,Data!$F$2:$F$51,DB!$B$1)),"-")</f>
        <v>6.6573221730949414E-3</v>
      </c>
      <c r="DC7" s="78">
        <f>IFERROR(IF($B$1="Total",AVERAGEIFS(INDEX(Data!$A$2:$EI$51,0,MATCH(DB!DC$5,Data!$A$1:$EI$1,0)),Data!$E$2:$E$51,DB!$B7),AVERAGEIFS(INDEX(Data!$A$2:$EI$51,0,MATCH(DB!DC$5,Data!$A$1:$EI$1,0)),Data!$E$2:$E$51,DB!$B7,Data!$F$2:$F$51,DB!$B$1)),"-")</f>
        <v>0.52007404016188941</v>
      </c>
      <c r="DD7" s="78">
        <f>IFERROR(IF($B$1="Total",AVERAGEIFS(INDEX(Data!$A$2:$EI$51,0,MATCH(DB!DD$5,Data!$A$1:$EI$1,0)),Data!$E$2:$E$51,DB!$B7),AVERAGEIFS(INDEX(Data!$A$2:$EI$51,0,MATCH(DB!DD$5,Data!$A$1:$EI$1,0)),Data!$E$2:$E$51,DB!$B7,Data!$F$2:$F$51,DB!$B$1)),"-")</f>
        <v>0.29364430582497064</v>
      </c>
      <c r="DE7" s="78">
        <f>IFERROR(IF($B$1="Total",AVERAGEIFS(INDEX(Data!$A$2:$EI$51,0,MATCH(DB!DE$5,Data!$A$1:$EI$1,0)),Data!$E$2:$E$51,DB!$B7),AVERAGEIFS(INDEX(Data!$A$2:$EI$51,0,MATCH(DB!DE$5,Data!$A$1:$EI$1,0)),Data!$E$2:$E$51,DB!$B7,Data!$F$2:$F$51,DB!$B$1)),"-")</f>
        <v>0.17962433184004511</v>
      </c>
      <c r="DG7" s="78">
        <f>IFERROR(IF($B$1="Total",AVERAGEIFS(INDEX(Data!$A$2:$EI$51,0,MATCH(DB!DG$5,Data!$A$1:$EI$1,0)),Data!$E$2:$E$51,DB!$B7),AVERAGEIFS(INDEX(Data!$A$2:$EI$51,0,MATCH(DB!DG$5,Data!$A$1:$EI$1,0)),Data!$E$2:$E$51,DB!$B7,Data!$F$2:$F$51,DB!$B$1)),"-")</f>
        <v>0.91969902402520742</v>
      </c>
      <c r="DH7" s="78">
        <f>IFERROR(IF($B$1="Total",AVERAGEIFS(INDEX(Data!$A$2:$EI$51,0,MATCH(DB!DH$5,Data!$A$1:$EI$1,0)),Data!$E$2:$E$51,DB!$B7),AVERAGEIFS(INDEX(Data!$A$2:$EI$51,0,MATCH(DB!DH$5,Data!$A$1:$EI$1,0)),Data!$E$2:$E$51,DB!$B7,Data!$F$2:$F$51,DB!$B$1)),"-")</f>
        <v>8.0300975974792618E-2</v>
      </c>
      <c r="DJ7" s="78">
        <f>IFERROR(IF($B$1="Total",AVERAGEIFS(INDEX(Data!$A$2:$EI$51,0,MATCH(DB!DJ$5,Data!$A$1:$EI$1,0)),Data!$E$2:$E$51,DB!$B7),AVERAGEIFS(INDEX(Data!$A$2:$EI$51,0,MATCH(DB!DJ$5,Data!$A$1:$EI$1,0)),Data!$E$2:$E$51,DB!$B7,Data!$F$2:$F$51,DB!$B$1)),"-")</f>
        <v>0.16564855774804527</v>
      </c>
      <c r="DK7" s="78">
        <f>IFERROR(IF($B$1="Total",AVERAGEIFS(INDEX(Data!$A$2:$EI$51,0,MATCH(DB!DK$5,Data!$A$1:$EI$1,0)),Data!$E$2:$E$51,DB!$B7),AVERAGEIFS(INDEX(Data!$A$2:$EI$51,0,MATCH(DB!DK$5,Data!$A$1:$EI$1,0)),Data!$E$2:$E$51,DB!$B7,Data!$F$2:$F$51,DB!$B$1)),"-")</f>
        <v>3.7194636535585107E-2</v>
      </c>
      <c r="DL7" s="78">
        <f>IFERROR(IF($B$1="Total",AVERAGEIFS(INDEX(Data!$A$2:$EI$51,0,MATCH(DB!DL$5,Data!$A$1:$EI$1,0)),Data!$E$2:$E$51,DB!$B7),AVERAGEIFS(INDEX(Data!$A$2:$EI$51,0,MATCH(DB!DL$5,Data!$A$1:$EI$1,0)),Data!$E$2:$E$51,DB!$B7,Data!$F$2:$F$51,DB!$B$1)),"-")</f>
        <v>1.0989010989010989E-3</v>
      </c>
      <c r="DM7" s="78">
        <f>IFERROR(IF($B$1="Total",AVERAGEIFS(INDEX(Data!$A$2:$EI$51,0,MATCH(DB!DM$5,Data!$A$1:$EI$1,0)),Data!$E$2:$E$51,DB!$B7),AVERAGEIFS(INDEX(Data!$A$2:$EI$51,0,MATCH(DB!DM$5,Data!$A$1:$EI$1,0)),Data!$E$2:$E$51,DB!$B7,Data!$F$2:$F$51,DB!$B$1)),"-")</f>
        <v>0.51998451623451558</v>
      </c>
      <c r="DN7" s="78">
        <f>IFERROR(IF($B$1="Total",AVERAGEIFS(INDEX(Data!$A$2:$EI$51,0,MATCH(DB!DN$5,Data!$A$1:$EI$1,0)),Data!$E$2:$E$51,DB!$B7),AVERAGEIFS(INDEX(Data!$A$2:$EI$51,0,MATCH(DB!DN$5,Data!$A$1:$EI$1,0)),Data!$E$2:$E$51,DB!$B7,Data!$F$2:$F$51,DB!$B$1)),"-")</f>
        <v>0.27607338838295303</v>
      </c>
      <c r="DP7" s="78">
        <f>IFERROR(IF($B$1="Total",AVERAGEIFS(INDEX(Data!$A$2:$EI$51,0,MATCH(DB!DP$5,Data!$A$1:$EI$1,0)),Data!$E$2:$E$51,DB!$B7),AVERAGEIFS(INDEX(Data!$A$2:$EI$51,0,MATCH(DB!DP$5,Data!$A$1:$EI$1,0)),Data!$E$2:$E$51,DB!$B7,Data!$F$2:$F$51,DB!$B$1)),"-")</f>
        <v>0.13567426553702808</v>
      </c>
      <c r="DQ7" s="78">
        <f>IFERROR(IF($B$1="Total",AVERAGEIFS(INDEX(Data!$A$2:$EI$51,0,MATCH(DB!DQ$5,Data!$A$1:$EI$1,0)),Data!$E$2:$E$51,DB!$B7),AVERAGEIFS(INDEX(Data!$A$2:$EI$51,0,MATCH(DB!DQ$5,Data!$A$1:$EI$1,0)),Data!$E$2:$E$51,DB!$B7,Data!$F$2:$F$51,DB!$B$1)),"-")</f>
        <v>0.15130657383373836</v>
      </c>
      <c r="DR7" s="78">
        <f>IFERROR(IF($B$1="Total",AVERAGEIFS(INDEX(Data!$A$2:$EI$51,0,MATCH(DB!DR$5,Data!$A$1:$EI$1,0)),Data!$E$2:$E$51,DB!$B7),AVERAGEIFS(INDEX(Data!$A$2:$EI$51,0,MATCH(DB!DR$5,Data!$A$1:$EI$1,0)),Data!$E$2:$E$51,DB!$B7,Data!$F$2:$F$51,DB!$B$1)),"-")</f>
        <v>4.900363065489341E-2</v>
      </c>
      <c r="DS7" s="78">
        <f>IFERROR(IF($B$1="Total",AVERAGEIFS(INDEX(Data!$A$2:$EI$51,0,MATCH(DB!DS$5,Data!$A$1:$EI$1,0)),Data!$E$2:$E$51,DB!$B7),AVERAGEIFS(INDEX(Data!$A$2:$EI$51,0,MATCH(DB!DS$5,Data!$A$1:$EI$1,0)),Data!$E$2:$E$51,DB!$B7,Data!$F$2:$F$51,DB!$B$1)),"-")</f>
        <v>0.65753154374387368</v>
      </c>
      <c r="DT7" s="78">
        <f>IFERROR(IF($B$1="Total",AVERAGEIFS(INDEX(Data!$A$2:$EI$51,0,MATCH(DB!DT$5,Data!$A$1:$EI$1,0)),Data!$E$2:$E$51,DB!$B7),AVERAGEIFS(INDEX(Data!$A$2:$EI$51,0,MATCH(DB!DT$5,Data!$A$1:$EI$1,0)),Data!$E$2:$E$51,DB!$B7,Data!$F$2:$F$51,DB!$B$1)),"-")</f>
        <v>6.4839862304665232E-3</v>
      </c>
      <c r="DV7" s="78">
        <f>IFERROR(IF($B$1="Total",AVERAGEIFS(INDEX(Data!$A$2:$EI$51,0,MATCH(DB!DV$5,Data!$A$1:$EI$1,0)),Data!$E$2:$E$51,DB!$B7),AVERAGEIFS(INDEX(Data!$A$2:$EI$51,0,MATCH(DB!DV$5,Data!$A$1:$EI$1,0)),Data!$E$2:$E$51,DB!$B7,Data!$F$2:$F$51,DB!$B$1)),"-")</f>
        <v>0.16068171699348524</v>
      </c>
      <c r="DW7" s="78">
        <f>IFERROR(IF($B$1="Total",AVERAGEIFS(INDEX(Data!$A$2:$EI$51,0,MATCH(DB!DW$5,Data!$A$1:$EI$1,0)),Data!$E$2:$E$51,DB!$B7),AVERAGEIFS(INDEX(Data!$A$2:$EI$51,0,MATCH(DB!DW$5,Data!$A$1:$EI$1,0)),Data!$E$2:$E$51,DB!$B7,Data!$F$2:$F$51,DB!$B$1)),"-")</f>
        <v>0.27401188790290598</v>
      </c>
      <c r="DX7" s="78">
        <f>IFERROR(IF($B$1="Total",AVERAGEIFS(INDEX(Data!$A$2:$EI$51,0,MATCH(DB!DX$5,Data!$A$1:$EI$1,0)),Data!$E$2:$E$51,DB!$B7),AVERAGEIFS(INDEX(Data!$A$2:$EI$51,0,MATCH(DB!DX$5,Data!$A$1:$EI$1,0)),Data!$E$2:$E$51,DB!$B7,Data!$F$2:$F$51,DB!$B$1)),"-")</f>
        <v>2.9856233144218994E-2</v>
      </c>
      <c r="DY7" s="78">
        <f>IFERROR(IF($B$1="Total",AVERAGEIFS(INDEX(Data!$A$2:$EI$51,0,MATCH(DB!DY$5,Data!$A$1:$EI$1,0)),Data!$E$2:$E$51,DB!$B7),AVERAGEIFS(INDEX(Data!$A$2:$EI$51,0,MATCH(DB!DY$5,Data!$A$1:$EI$1,0)),Data!$E$2:$E$51,DB!$B7,Data!$F$2:$F$51,DB!$B$1)),"-")</f>
        <v>0.53545016195938977</v>
      </c>
    </row>
    <row r="8" spans="2:143" x14ac:dyDescent="0.25">
      <c r="B8" s="118" t="s">
        <v>155</v>
      </c>
      <c r="C8" s="78">
        <f>IFERROR(IF($B$1="Total",AVERAGEIFS(INDEX(Data!$A$2:$DJ$51,0,MATCH(DB!C$5,Data!$A$1:$DJ$1,0)),Data!$E$2:$E$51,DB!$B8),AVERAGEIFS(INDEX(Data!$A$2:$DJ$51,0,MATCH(DB!C$5,Data!$A$1:$DJ$1,0)),Data!$E$2:$E$51,DB!$B8,Data!$F$2:$F$51,DB!$B$1)),"-")</f>
        <v>0.60899999999999999</v>
      </c>
      <c r="D8" s="78">
        <f>IFERROR(IF($B$1="Total",AVERAGEIFS(INDEX(Data!$A$2:$DJ$51,0,MATCH(DB!D$5,Data!$A$1:$DJ$1,0)),Data!$E$2:$E$51,DB!$B8),AVERAGEIFS(INDEX(Data!$A$2:$DJ$51,0,MATCH(DB!D$5,Data!$A$1:$DJ$1,0)),Data!$E$2:$E$51,DB!$B8,Data!$F$2:$F$51,DB!$B$1)),"-")</f>
        <v>9.3333333333333338E-2</v>
      </c>
      <c r="E8" s="78">
        <f>IFERROR(IF($B$1="Total",AVERAGEIFS(INDEX(Data!$A$2:$DJ$51,0,MATCH(DB!E$5,Data!$A$1:$DJ$1,0)),Data!$E$2:$E$51,DB!$B8),AVERAGEIFS(INDEX(Data!$A$2:$DJ$51,0,MATCH(DB!E$5,Data!$A$1:$DJ$1,0)),Data!$E$2:$E$51,DB!$B8,Data!$F$2:$F$51,DB!$B$1)),"-")</f>
        <v>0.17033333333333334</v>
      </c>
      <c r="F8" s="78">
        <f>IFERROR(IF($B$1="Total",AVERAGEIFS(INDEX(Data!$A$2:$DJ$51,0,MATCH(DB!F$5,Data!$A$1:$DJ$1,0)),Data!$E$2:$E$51,DB!$B8),AVERAGEIFS(INDEX(Data!$A$2:$DJ$51,0,MATCH(DB!F$5,Data!$A$1:$DJ$1,0)),Data!$E$2:$E$51,DB!$B8,Data!$F$2:$F$51,DB!$B$1)),"-")</f>
        <v>2.0333333333333332E-2</v>
      </c>
      <c r="G8" s="79"/>
      <c r="H8" s="78">
        <f>IFERROR(IF($B$1="Total",AVERAGEIFS(INDEX(Data!$A$2:$DJ$51,0,MATCH(DB!H$5,Data!$A$1:$DJ$1,0)),Data!$E$2:$E$51,DB!$B8),AVERAGEIFS(INDEX(Data!$A$2:$DJ$51,0,MATCH(DB!H$5,Data!$A$1:$DJ$1,0)),Data!$E$2:$E$51,DB!$B8,Data!$F$2:$F$51,DB!$B$1)),"-")</f>
        <v>0.59133333333333338</v>
      </c>
      <c r="I8" s="78">
        <f>IFERROR(IF($B$1="Total",AVERAGEIFS(INDEX(Data!$A$2:$DJ$51,0,MATCH(DB!I$5,Data!$A$1:$DJ$1,0)),Data!$E$2:$E$51,DB!$B8),AVERAGEIFS(INDEX(Data!$A$2:$DJ$51,0,MATCH(DB!I$5,Data!$A$1:$DJ$1,0)),Data!$E$2:$E$51,DB!$B8,Data!$F$2:$F$51,DB!$B$1)),"-")</f>
        <v>6.7999999999999991E-2</v>
      </c>
      <c r="J8" s="78">
        <f>IFERROR(IF($B$1="Total",AVERAGEIFS(INDEX(Data!$A$2:$DJ$51,0,MATCH(DB!J$5,Data!$A$1:$DJ$1,0)),Data!$E$2:$E$51,DB!$B8),AVERAGEIFS(INDEX(Data!$A$2:$DJ$51,0,MATCH(DB!J$5,Data!$A$1:$DJ$1,0)),Data!$E$2:$E$51,DB!$B8,Data!$F$2:$F$51,DB!$B$1)),"-")</f>
        <v>1.4500000000000001E-2</v>
      </c>
      <c r="K8" s="78" t="str">
        <f>IFERROR(IF($B$1="Total",AVERAGEIFS(INDEX(Data!$A$2:$DJ$51,0,MATCH(DB!K$5,Data!$A$1:$DJ$1,0)),Data!$E$2:$E$51,DB!$B8),AVERAGEIFS(INDEX(Data!$A$2:$DJ$51,0,MATCH(DB!K$5,Data!$A$1:$DJ$1,0)),Data!$E$2:$E$51,DB!$B8,Data!$F$2:$F$51,DB!$B$1)),"-")</f>
        <v>-</v>
      </c>
      <c r="L8" s="78">
        <f>IFERROR(IF($B$1="Total",AVERAGEIFS(INDEX(Data!$A$2:$DJ$51,0,MATCH(DB!L$5,Data!$A$1:$DJ$1,0)),Data!$E$2:$E$51,DB!$B8),AVERAGEIFS(INDEX(Data!$A$2:$DJ$51,0,MATCH(DB!L$5,Data!$A$1:$DJ$1,0)),Data!$E$2:$E$51,DB!$B8,Data!$F$2:$F$51,DB!$B$1)),"-")</f>
        <v>0.11533333333333334</v>
      </c>
      <c r="M8" s="78">
        <f>IFERROR(IF($B$1="Total",AVERAGEIFS(INDEX(Data!$A$2:$DJ$51,0,MATCH(DB!M$5,Data!$A$1:$DJ$1,0)),Data!$E$2:$E$51,DB!$B8),AVERAGEIFS(INDEX(Data!$A$2:$DJ$51,0,MATCH(DB!M$5,Data!$A$1:$DJ$1,0)),Data!$E$2:$E$51,DB!$B8,Data!$F$2:$F$51,DB!$B$1)),"-")</f>
        <v>0.21166666666666667</v>
      </c>
      <c r="N8" s="78" t="str">
        <f>IFERROR(IF($B$1="Total",AVERAGEIFS(INDEX(Data!$A$2:$DJ$51,0,MATCH(DB!N$5,Data!$A$1:$DJ$1,0)),Data!$E$2:$E$51,DB!$B8),AVERAGEIFS(INDEX(Data!$A$2:$DJ$51,0,MATCH(DB!N$5,Data!$A$1:$DJ$1,0)),Data!$E$2:$E$51,DB!$B8,Data!$F$2:$F$51,DB!$B$1)),"-")</f>
        <v>-</v>
      </c>
      <c r="O8" s="78" t="str">
        <f>IFERROR(IF($B$1="Total",AVERAGEIFS(INDEX(Data!$A$2:$DJ$51,0,MATCH(DB!O$5,Data!$A$1:$DJ$1,0)),Data!$E$2:$E$51,DB!$B8),AVERAGEIFS(INDEX(Data!$A$2:$DJ$51,0,MATCH(DB!O$5,Data!$A$1:$DJ$1,0)),Data!$E$2:$E$51,DB!$B8,Data!$F$2:$F$51,DB!$B$1)),"-")</f>
        <v>-</v>
      </c>
      <c r="P8" s="79"/>
      <c r="Q8" s="78">
        <f>IFERROR(IF($B$1="Total",AVERAGEIFS(INDEX(Data!$A$2:$DJ$51,0,MATCH(DB!Q$5,Data!$A$1:$DJ$1,0)),Data!$E$2:$E$51,DB!$B8),AVERAGEIFS(INDEX(Data!$A$2:$DJ$51,0,MATCH(DB!Q$5,Data!$A$1:$DJ$1,0)),Data!$E$2:$E$51,DB!$B8,Data!$F$2:$F$51,DB!$B$1)),"-")</f>
        <v>0.64566666666666661</v>
      </c>
      <c r="R8" s="78">
        <f>IFERROR(IF($B$1="Total",AVERAGEIFS(INDEX(Data!$A$2:$DJ$51,0,MATCH(DB!R$5,Data!$A$1:$DJ$1,0)),Data!$E$2:$E$51,DB!$B8),AVERAGEIFS(INDEX(Data!$A$2:$DJ$51,0,MATCH(DB!R$5,Data!$A$1:$DJ$1,0)),Data!$E$2:$E$51,DB!$B8,Data!$F$2:$F$51,DB!$B$1)),"-")</f>
        <v>3.3666666666666671E-2</v>
      </c>
      <c r="S8" s="78">
        <f>IFERROR(IF($B$1="Total",AVERAGEIFS(INDEX(Data!$A$2:$DJ$51,0,MATCH(DB!S$5,Data!$A$1:$DJ$1,0)),Data!$E$2:$E$51,DB!$B8),AVERAGEIFS(INDEX(Data!$A$2:$DJ$51,0,MATCH(DB!S$5,Data!$A$1:$DJ$1,0)),Data!$E$2:$E$51,DB!$B8,Data!$F$2:$F$51,DB!$B$1)),"-")</f>
        <v>6.433333333333334E-2</v>
      </c>
      <c r="T8" s="78">
        <f>IFERROR(IF($B$1="Total",AVERAGEIFS(INDEX(Data!$A$2:$DJ$51,0,MATCH(DB!T$5,Data!$A$1:$DJ$1,0)),Data!$E$2:$E$51,DB!$B8),AVERAGEIFS(INDEX(Data!$A$2:$DJ$51,0,MATCH(DB!T$5,Data!$A$1:$DJ$1,0)),Data!$E$2:$E$51,DB!$B8,Data!$F$2:$F$51,DB!$B$1)),"-")</f>
        <v>0.14990000000000001</v>
      </c>
      <c r="U8" s="78">
        <f>IFERROR(IF($B$1="Total",AVERAGEIFS(INDEX(Data!$A$2:$DJ$51,0,MATCH(DB!U$5,Data!$A$1:$DJ$1,0)),Data!$E$2:$E$51,DB!$B8),AVERAGEIFS(INDEX(Data!$A$2:$DJ$51,0,MATCH(DB!U$5,Data!$A$1:$DJ$1,0)),Data!$E$2:$E$51,DB!$B8,Data!$F$2:$F$51,DB!$B$1)),"-")</f>
        <v>4.0000000000000001E-3</v>
      </c>
      <c r="V8" s="79"/>
      <c r="W8" s="78">
        <f>IFERROR(IF($B$1="Total",AVERAGEIFS(INDEX(Data!$A$2:$DJ$51,0,MATCH(DB!W$5,Data!$A$1:$DJ$1,0)),Data!$E$2:$E$51,DB!$B8),AVERAGEIFS(INDEX(Data!$A$2:$DJ$51,0,MATCH(DB!W$5,Data!$A$1:$DJ$1,0)),Data!$E$2:$E$51,DB!$B8,Data!$F$2:$F$51,DB!$B$1)),"-")</f>
        <v>4.5666666666666668E-2</v>
      </c>
      <c r="X8" s="78">
        <f>IFERROR(IF($B$1="Total",AVERAGEIFS(INDEX(Data!$A$2:$DJ$51,0,MATCH(DB!X$5,Data!$A$1:$DJ$1,0)),Data!$E$2:$E$51,DB!$B8),AVERAGEIFS(INDEX(Data!$A$2:$DJ$51,0,MATCH(DB!X$5,Data!$A$1:$DJ$1,0)),Data!$E$2:$E$51,DB!$B8,Data!$F$2:$F$51,DB!$B$1)),"-")</f>
        <v>7.3999999999999996E-2</v>
      </c>
      <c r="Y8" s="78">
        <f>IFERROR(IF($B$1="Total",AVERAGEIFS(INDEX(Data!$A$2:$DJ$51,0,MATCH(DB!Y$5,Data!$A$1:$DJ$1,0)),Data!$E$2:$E$51,DB!$B8),AVERAGEIFS(INDEX(Data!$A$2:$DJ$51,0,MATCH(DB!Y$5,Data!$A$1:$DJ$1,0)),Data!$E$2:$E$51,DB!$B8,Data!$F$2:$F$51,DB!$B$1)),"-")</f>
        <v>0.11799999999999999</v>
      </c>
      <c r="Z8" s="78">
        <f>IFERROR(IF($B$1="Total",AVERAGEIFS(INDEX(Data!$A$2:$DJ$51,0,MATCH(DB!Z$5,Data!$A$1:$DJ$1,0)),Data!$E$2:$E$51,DB!$B8),AVERAGEIFS(INDEX(Data!$A$2:$DJ$51,0,MATCH(DB!Z$5,Data!$A$1:$DJ$1,0)),Data!$E$2:$E$51,DB!$B8,Data!$F$2:$F$51,DB!$B$1)),"-")</f>
        <v>0.18433333333333332</v>
      </c>
      <c r="AA8" s="78">
        <f>IFERROR(IF($B$1="Total",AVERAGEIFS(INDEX(Data!$A$2:$DJ$51,0,MATCH(DB!AA$5,Data!$A$1:$DJ$1,0)),Data!$E$2:$E$51,DB!$B8),AVERAGEIFS(INDEX(Data!$A$2:$DJ$51,0,MATCH(DB!AA$5,Data!$A$1:$DJ$1,0)),Data!$E$2:$E$51,DB!$B8,Data!$F$2:$F$51,DB!$B$1)),"-")</f>
        <v>0.25800000000000001</v>
      </c>
      <c r="AB8" s="78">
        <f>IFERROR(IF($B$1="Total",AVERAGEIFS(INDEX(Data!$A$2:$DJ$51,0,MATCH(DB!AB$5,Data!$A$1:$DJ$1,0)),Data!$E$2:$E$51,DB!$B8),AVERAGEIFS(INDEX(Data!$A$2:$DJ$51,0,MATCH(DB!AB$5,Data!$A$1:$DJ$1,0)),Data!$E$2:$E$51,DB!$B8,Data!$F$2:$F$51,DB!$B$1)),"-")</f>
        <v>0.156</v>
      </c>
      <c r="AC8" s="78">
        <f>IFERROR(IF($B$1="Total",AVERAGEIFS(INDEX(Data!$A$2:$DJ$51,0,MATCH(DB!AC$5,Data!$A$1:$DJ$1,0)),Data!$E$2:$E$51,DB!$B8),AVERAGEIFS(INDEX(Data!$A$2:$DJ$51,0,MATCH(DB!AC$5,Data!$A$1:$DJ$1,0)),Data!$E$2:$E$51,DB!$B8,Data!$F$2:$F$51,DB!$B$1)),"-")</f>
        <v>7.166666666666667E-2</v>
      </c>
      <c r="AD8" s="78">
        <f>IFERROR(IF($B$1="Total",AVERAGEIFS(INDEX(Data!$A$2:$DJ$51,0,MATCH(DB!AD$5,Data!$A$1:$DJ$1,0)),Data!$E$2:$E$51,DB!$B8),AVERAGEIFS(INDEX(Data!$A$2:$DJ$51,0,MATCH(DB!AD$5,Data!$A$1:$DJ$1,0)),Data!$E$2:$E$51,DB!$B8,Data!$F$2:$F$51,DB!$B$1)),"-")</f>
        <v>3.7999999999999999E-2</v>
      </c>
      <c r="AE8" s="78">
        <f>IFERROR(IF($B$1="Total",AVERAGEIFS(INDEX(Data!$A$2:$DJ$51,0,MATCH(DB!AE$5,Data!$A$1:$DJ$1,0)),Data!$E$2:$E$51,DB!$B8),AVERAGEIFS(INDEX(Data!$A$2:$DJ$51,0,MATCH(DB!AE$5,Data!$A$1:$DJ$1,0)),Data!$E$2:$E$51,DB!$B8,Data!$F$2:$F$51,DB!$B$1)),"-")</f>
        <v>5.4333333333333324E-2</v>
      </c>
      <c r="AF8" s="79"/>
      <c r="AG8" s="78">
        <f>IFERROR(IF($B$1="Total",AVERAGEIFS(INDEX(Data!$A$2:$DJ$51,0,MATCH(DB!AG$5,Data!$A$1:$DJ$1,0)),Data!$E$2:$E$51,DB!$B8),AVERAGEIFS(INDEX(Data!$A$2:$DJ$51,0,MATCH(DB!AG$5,Data!$A$1:$DJ$1,0)),Data!$E$2:$E$51,DB!$B8,Data!$F$2:$F$51,DB!$B$1)),"-")</f>
        <v>0.88133333333333341</v>
      </c>
      <c r="AH8" s="78">
        <f>IFERROR(IF($B$1="Total",AVERAGEIFS(INDEX(Data!$A$2:$DJ$51,0,MATCH(DB!AH$5,Data!$A$1:$DJ$1,0)),Data!$E$2:$E$51,DB!$B8),AVERAGEIFS(INDEX(Data!$A$2:$DJ$51,0,MATCH(DB!AH$5,Data!$A$1:$DJ$1,0)),Data!$E$2:$E$51,DB!$B8,Data!$F$2:$F$51,DB!$B$1)),"-")</f>
        <v>2.7E-2</v>
      </c>
      <c r="AI8" s="78">
        <f>IFERROR(IF($B$1="Total",AVERAGEIFS(INDEX(Data!$A$2:$DJ$51,0,MATCH(DB!AI$5,Data!$A$1:$DJ$1,0)),Data!$E$2:$E$51,DB!$B8),AVERAGEIFS(INDEX(Data!$A$2:$DJ$51,0,MATCH(DB!AI$5,Data!$A$1:$DJ$1,0)),Data!$E$2:$E$51,DB!$B8,Data!$F$2:$F$51,DB!$B$1)),"-")</f>
        <v>4.2666666666666665E-2</v>
      </c>
      <c r="AJ8" s="78">
        <f>IFERROR(IF($B$1="Total",AVERAGEIFS(INDEX(Data!$A$2:$DJ$51,0,MATCH(DB!AJ$5,Data!$A$1:$DJ$1,0)),Data!$E$2:$E$51,DB!$B8),AVERAGEIFS(INDEX(Data!$A$2:$DJ$51,0,MATCH(DB!AJ$5,Data!$A$1:$DJ$1,0)),Data!$E$2:$E$51,DB!$B8,Data!$F$2:$F$51,DB!$B$1)),"-")</f>
        <v>3.5000000000000001E-3</v>
      </c>
      <c r="AK8" s="78">
        <f>IFERROR(IF($B$1="Total",AVERAGEIFS(INDEX(Data!$A$2:$DJ$51,0,MATCH(DB!AK$5,Data!$A$1:$DJ$1,0)),Data!$E$2:$E$51,DB!$B8),AVERAGEIFS(INDEX(Data!$A$2:$DJ$51,0,MATCH(DB!AK$5,Data!$A$1:$DJ$1,0)),Data!$E$2:$E$51,DB!$B8,Data!$F$2:$F$51,DB!$B$1)),"-")</f>
        <v>2.3333333333333335E-3</v>
      </c>
      <c r="AL8" s="78">
        <f>IFERROR(IF($B$1="Total",AVERAGEIFS(INDEX(Data!$A$2:$DJ$51,0,MATCH(DB!AL$5,Data!$A$1:$DJ$1,0)),Data!$E$2:$E$51,DB!$B8),AVERAGEIFS(INDEX(Data!$A$2:$DJ$51,0,MATCH(DB!AL$5,Data!$A$1:$DJ$1,0)),Data!$E$2:$E$51,DB!$B8,Data!$F$2:$F$51,DB!$B$1)),"-")</f>
        <v>4.4000000000000004E-2</v>
      </c>
      <c r="AM8" s="78" t="str">
        <f>IFERROR(IF($B$1="Total",AVERAGEIFS(INDEX(Data!$A$2:$DJ$51,0,MATCH(DB!AM$5,Data!$A$1:$DJ$1,0)),Data!$E$2:$E$51,DB!$B8),AVERAGEIFS(INDEX(Data!$A$2:$DJ$51,0,MATCH(DB!AM$5,Data!$A$1:$DJ$1,0)),Data!$E$2:$E$51,DB!$B8,Data!$F$2:$F$51,DB!$B$1)),"-")</f>
        <v>-</v>
      </c>
      <c r="AN8" s="79"/>
      <c r="AO8" s="78">
        <f>IFERROR(IF($B$1="Total",AVERAGEIFS(INDEX(Data!$A$2:$DJ$51,0,MATCH(DB!AO$5,Data!$A$1:$DJ$1,0)),Data!$E$2:$E$51,DB!$B8),AVERAGEIFS(INDEX(Data!$A$2:$DJ$51,0,MATCH(DB!AO$5,Data!$A$1:$DJ$1,0)),Data!$E$2:$E$51,DB!$B8,Data!$F$2:$F$51,DB!$B$1)),"-")</f>
        <v>1.7000000000000001E-2</v>
      </c>
      <c r="AP8" s="78">
        <f>IFERROR(IF($B$1="Total",AVERAGEIFS(INDEX(Data!$A$2:$DJ$51,0,MATCH(DB!AP$5,Data!$A$1:$DJ$1,0)),Data!$E$2:$E$51,DB!$B8),AVERAGEIFS(INDEX(Data!$A$2:$DJ$51,0,MATCH(DB!AP$5,Data!$A$1:$DJ$1,0)),Data!$E$2:$E$51,DB!$B8,Data!$F$2:$F$51,DB!$B$1)),"-")</f>
        <v>0.3126666666666667</v>
      </c>
      <c r="AQ8" s="78">
        <f>IFERROR(IF($B$1="Total",AVERAGEIFS(INDEX(Data!$A$2:$DJ$51,0,MATCH(DB!AQ$5,Data!$A$1:$DJ$1,0)),Data!$E$2:$E$51,DB!$B8),AVERAGEIFS(INDEX(Data!$A$2:$DJ$51,0,MATCH(DB!AQ$5,Data!$A$1:$DJ$1,0)),Data!$E$2:$E$51,DB!$B8,Data!$F$2:$F$51,DB!$B$1)),"-")</f>
        <v>0.4386666666666667</v>
      </c>
      <c r="AR8" s="78">
        <f>IFERROR(IF($B$1="Total",AVERAGEIFS(INDEX(Data!$A$2:$DJ$51,0,MATCH(DB!AR$5,Data!$A$1:$DJ$1,0)),Data!$E$2:$E$51,DB!$B8),AVERAGEIFS(INDEX(Data!$A$2:$DJ$51,0,MATCH(DB!AR$5,Data!$A$1:$DJ$1,0)),Data!$E$2:$E$51,DB!$B8,Data!$F$2:$F$51,DB!$B$1)),"-")</f>
        <v>0.15333333333333332</v>
      </c>
      <c r="AS8" s="78">
        <f>IFERROR(IF($B$1="Total",AVERAGEIFS(INDEX(Data!$A$2:$DJ$51,0,MATCH(DB!AS$5,Data!$A$1:$DJ$1,0)),Data!$E$2:$E$51,DB!$B8),AVERAGEIFS(INDEX(Data!$A$2:$DJ$51,0,MATCH(DB!AS$5,Data!$A$1:$DJ$1,0)),Data!$E$2:$E$51,DB!$B8,Data!$F$2:$F$51,DB!$B$1)),"-")</f>
        <v>6.3E-2</v>
      </c>
      <c r="AT8" s="78">
        <f>IFERROR(IF($B$1="Total",AVERAGEIFS(INDEX(Data!$A$2:$DJ$51,0,MATCH(DB!AT$5,Data!$A$1:$DJ$1,0)),Data!$E$2:$E$51,DB!$B8),AVERAGEIFS(INDEX(Data!$A$2:$DJ$51,0,MATCH(DB!AT$5,Data!$A$1:$DJ$1,0)),Data!$E$2:$E$51,DB!$B8,Data!$F$2:$F$51,DB!$B$1)),"-")</f>
        <v>1.3666666666666666E-2</v>
      </c>
      <c r="AU8" s="78">
        <f>IFERROR(IF($B$1="Total",AVERAGEIFS(INDEX(Data!$A$2:$DJ$51,0,MATCH(DB!AU$5,Data!$A$1:$DJ$1,0)),Data!$E$2:$E$51,DB!$B8),AVERAGEIFS(INDEX(Data!$A$2:$DJ$51,0,MATCH(DB!AU$5,Data!$A$1:$DJ$1,0)),Data!$E$2:$E$51,DB!$B8,Data!$F$2:$F$51,DB!$B$1)),"-")</f>
        <v>1E-3</v>
      </c>
      <c r="AV8" s="78">
        <f>IFERROR(IF($B$1="Total",AVERAGEIFS(INDEX(Data!$A$2:$DJ$51,0,MATCH(DB!AV$5,Data!$A$1:$DJ$1,0)),Data!$E$2:$E$51,DB!$B8),AVERAGEIFS(INDEX(Data!$A$2:$DJ$51,0,MATCH(DB!AV$5,Data!$A$1:$DJ$1,0)),Data!$E$2:$E$51,DB!$B8,Data!$F$2:$F$51,DB!$B$1)),"-")</f>
        <v>1E-3</v>
      </c>
      <c r="AW8" s="79"/>
      <c r="AX8" s="78">
        <f>IFERROR(IF($B$1="Total",AVERAGEIFS(INDEX(Data!$A$2:$DJ$51,0,MATCH(DB!AX$5,Data!$A$1:$DJ$1,0)),Data!$E$2:$E$51,DB!$B8),AVERAGEIFS(INDEX(Data!$A$2:$DJ$51,0,MATCH(DB!AX$5,Data!$A$1:$DJ$1,0)),Data!$E$2:$E$51,DB!$B8,Data!$F$2:$F$51,DB!$B$1)),"-")</f>
        <v>0.15533333333333332</v>
      </c>
      <c r="AY8" s="78">
        <f>IFERROR(IF($B$1="Total",AVERAGEIFS(INDEX(Data!$A$2:$DJ$51,0,MATCH(DB!AY$5,Data!$A$1:$DJ$1,0)),Data!$E$2:$E$51,DB!$B8),AVERAGEIFS(INDEX(Data!$A$2:$DJ$51,0,MATCH(DB!AY$5,Data!$A$1:$DJ$1,0)),Data!$E$2:$E$51,DB!$B8,Data!$F$2:$F$51,DB!$B$1)),"-")</f>
        <v>0.49499999999999994</v>
      </c>
      <c r="AZ8" s="78">
        <f>IFERROR(IF($B$1="Total",AVERAGEIFS(INDEX(Data!$A$2:$DJ$51,0,MATCH(DB!AZ$5,Data!$A$1:$DJ$1,0)),Data!$E$2:$E$51,DB!$B8),AVERAGEIFS(INDEX(Data!$A$2:$DJ$51,0,MATCH(DB!AZ$5,Data!$A$1:$DJ$1,0)),Data!$E$2:$E$51,DB!$B8,Data!$F$2:$F$51,DB!$B$1)),"-")</f>
        <v>0.22033333333333335</v>
      </c>
      <c r="BA8" s="78">
        <f>IFERROR(IF($B$1="Total",AVERAGEIFS(INDEX(Data!$A$2:$DJ$51,0,MATCH(DB!BA$5,Data!$A$1:$DJ$1,0)),Data!$E$2:$E$51,DB!$B8),AVERAGEIFS(INDEX(Data!$A$2:$DJ$51,0,MATCH(DB!BA$5,Data!$A$1:$DJ$1,0)),Data!$E$2:$E$51,DB!$B8,Data!$F$2:$F$51,DB!$B$1)),"-")</f>
        <v>0.109</v>
      </c>
      <c r="BB8" s="78">
        <f>IFERROR(IF($B$1="Total",AVERAGEIFS(INDEX(Data!$A$2:$DJ$51,0,MATCH(DB!BB$5,Data!$A$1:$DJ$1,0)),Data!$E$2:$E$51,DB!$B8),AVERAGEIFS(INDEX(Data!$A$2:$DJ$51,0,MATCH(DB!BB$5,Data!$A$1:$DJ$1,0)),Data!$E$2:$E$51,DB!$B8,Data!$F$2:$F$51,DB!$B$1)),"-")</f>
        <v>1.4333333333333332E-2</v>
      </c>
      <c r="BC8" s="78">
        <f>IFERROR(IF($B$1="Total",AVERAGEIFS(INDEX(Data!$A$2:$DJ$51,0,MATCH(DB!BC$5,Data!$A$1:$DJ$1,0)),Data!$E$2:$E$51,DB!$B8),AVERAGEIFS(INDEX(Data!$A$2:$DJ$51,0,MATCH(DB!BC$5,Data!$A$1:$DJ$1,0)),Data!$E$2:$E$51,DB!$B8,Data!$F$2:$F$51,DB!$B$1)),"-")</f>
        <v>5.9999999999999993E-3</v>
      </c>
      <c r="BD8" s="79"/>
      <c r="BE8" s="78">
        <f>IFERROR(IF($B$1="Total",AVERAGEIFS(INDEX(Data!$A$2:$DJ$51,0,MATCH(DB!BE$5,Data!$A$1:$DJ$1,0)),Data!$E$2:$E$51,DB!$B8),AVERAGEIFS(INDEX(Data!$A$2:$DJ$51,0,MATCH(DB!BE$5,Data!$A$1:$DJ$1,0)),Data!$E$2:$E$51,DB!$B8,Data!$F$2:$F$51,DB!$B$1)),"-")</f>
        <v>0.69466666666666665</v>
      </c>
      <c r="BF8" s="78">
        <f>IFERROR(IF($B$1="Total",AVERAGEIFS(INDEX(Data!$A$2:$DJ$51,0,MATCH(DB!BF$5,Data!$A$1:$DJ$1,0)),Data!$E$2:$E$51,DB!$B8),AVERAGEIFS(INDEX(Data!$A$2:$DJ$51,0,MATCH(DB!BF$5,Data!$A$1:$DJ$1,0)),Data!$E$2:$E$51,DB!$B8,Data!$F$2:$F$51,DB!$B$1)),"-")</f>
        <v>0.34199999999999997</v>
      </c>
      <c r="BG8" s="78">
        <f>IFERROR(IF($B$1="Total",AVERAGEIFS(INDEX(Data!$A$2:$DJ$51,0,MATCH(DB!BG$5,Data!$A$1:$DJ$1,0)),Data!$E$2:$E$51,DB!$B8),AVERAGEIFS(INDEX(Data!$A$2:$DJ$51,0,MATCH(DB!BG$5,Data!$A$1:$DJ$1,0)),Data!$E$2:$E$51,DB!$B8,Data!$F$2:$F$51,DB!$B$1)),"-")</f>
        <v>0.10200000000000001</v>
      </c>
      <c r="BH8" s="78" t="str">
        <f>IFERROR(IF($B$1="Total",AVERAGEIFS(INDEX(Data!$A$2:$DJ$51,0,MATCH(DB!BH$5,Data!$A$1:$DJ$1,0)),Data!$E$2:$E$51,DB!$B8),AVERAGEIFS(INDEX(Data!$A$2:$DJ$51,0,MATCH(DB!BH$5,Data!$A$1:$DJ$1,0)),Data!$E$2:$E$51,DB!$B8,Data!$F$2:$F$51,DB!$B$1)),"-")</f>
        <v>-</v>
      </c>
      <c r="BI8" s="78">
        <f>IFERROR(IF($B$1="Total",AVERAGEIFS(INDEX(Data!$A$2:$DJ$51,0,MATCH(DB!BI$5,Data!$A$1:$DJ$1,0)),Data!$E$2:$E$51,DB!$B8),AVERAGEIFS(INDEX(Data!$A$2:$DJ$51,0,MATCH(DB!BI$5,Data!$A$1:$DJ$1,0)),Data!$E$2:$E$51,DB!$B8,Data!$F$2:$F$51,DB!$B$1)),"-")</f>
        <v>1E-3</v>
      </c>
      <c r="BJ8" s="78" t="str">
        <f>IFERROR(IF($B$1="Total",AVERAGEIFS(INDEX(Data!$A$2:$DJ$51,0,MATCH(DB!BJ$5,Data!$A$1:$DJ$1,0)),Data!$E$2:$E$51,DB!$B8),AVERAGEIFS(INDEX(Data!$A$2:$DJ$51,0,MATCH(DB!BJ$5,Data!$A$1:$DJ$1,0)),Data!$E$2:$E$51,DB!$B8,Data!$F$2:$F$51,DB!$B$1)),"-")</f>
        <v>-</v>
      </c>
      <c r="BK8" s="78">
        <f>IFERROR(IF($B$1="Total",AVERAGEIFS(INDEX(Data!$A$2:$DJ$51,0,MATCH(DB!BK$5,Data!$A$1:$DJ$1,0)),Data!$E$2:$E$51,DB!$B8),AVERAGEIFS(INDEX(Data!$A$2:$DJ$51,0,MATCH(DB!BK$5,Data!$A$1:$DJ$1,0)),Data!$E$2:$E$51,DB!$B8,Data!$F$2:$F$51,DB!$B$1)),"-")</f>
        <v>8.9999999999999993E-3</v>
      </c>
      <c r="BL8" s="79"/>
      <c r="BM8" s="78">
        <f>IFERROR(IF($B$1="Total",AVERAGEIFS(INDEX(Data!$A$2:$DJ$51,0,MATCH(DB!BM$5,Data!$A$1:$DJ$1,0)),Data!$E$2:$E$51,DB!$B8),AVERAGEIFS(INDEX(Data!$A$2:$DJ$51,0,MATCH(DB!BM$5,Data!$A$1:$DJ$1,0)),Data!$E$2:$E$51,DB!$B8,Data!$F$2:$F$51,DB!$B$1)),"-")</f>
        <v>5.7999999999999996E-2</v>
      </c>
      <c r="BN8" s="78">
        <f>IFERROR(IF($B$1="Total",AVERAGEIFS(INDEX(Data!$A$2:$DJ$51,0,MATCH(DB!BN$5,Data!$A$1:$DJ$1,0)),Data!$E$2:$E$51,DB!$B8),AVERAGEIFS(INDEX(Data!$A$2:$DJ$51,0,MATCH(DB!BN$5,Data!$A$1:$DJ$1,0)),Data!$E$2:$E$51,DB!$B8,Data!$F$2:$F$51,DB!$B$1)),"-")</f>
        <v>0.55500000000000005</v>
      </c>
      <c r="BO8" s="78">
        <f>IFERROR(IF($B$1="Total",AVERAGEIFS(INDEX(Data!$A$2:$DJ$51,0,MATCH(DB!BO$5,Data!$A$1:$DJ$1,0)),Data!$E$2:$E$51,DB!$B8),AVERAGEIFS(INDEX(Data!$A$2:$DJ$51,0,MATCH(DB!BO$5,Data!$A$1:$DJ$1,0)),Data!$E$2:$E$51,DB!$B8,Data!$F$2:$F$51,DB!$B$1)),"-")</f>
        <v>0.32100000000000001</v>
      </c>
      <c r="BP8" s="78">
        <f>IFERROR(IF($B$1="Total",AVERAGEIFS(INDEX(Data!$A$2:$DJ$51,0,MATCH(DB!BP$5,Data!$A$1:$DJ$1,0)),Data!$E$2:$E$51,DB!$B8),AVERAGEIFS(INDEX(Data!$A$2:$DJ$51,0,MATCH(DB!BP$5,Data!$A$1:$DJ$1,0)),Data!$E$2:$E$51,DB!$B8,Data!$F$2:$F$51,DB!$B$1)),"-")</f>
        <v>6.5666666666666665E-2</v>
      </c>
      <c r="BQ8" s="79"/>
      <c r="BR8" s="78">
        <f>IFERROR(IF($B$1="Total",AVERAGEIFS(INDEX(Data!$A$2:$DJ$51,0,MATCH(DB!BR$5,Data!$A$1:$DJ$1,0)),Data!$E$2:$E$51,DB!$B8),AVERAGEIFS(INDEX(Data!$A$2:$DJ$51,0,MATCH(DB!BR$5,Data!$A$1:$DJ$1,0)),Data!$E$2:$E$51,DB!$B8,Data!$F$2:$F$51,DB!$B$1)),"-")</f>
        <v>0.23133333333333331</v>
      </c>
      <c r="BS8" s="78">
        <f>IFERROR(IF($B$1="Total",AVERAGEIFS(INDEX(Data!$A$2:$DJ$51,0,MATCH(DB!BS$5,Data!$A$1:$DJ$1,0)),Data!$E$2:$E$51,DB!$B8),AVERAGEIFS(INDEX(Data!$A$2:$DJ$51,0,MATCH(DB!BS$5,Data!$A$1:$DJ$1,0)),Data!$E$2:$E$51,DB!$B8,Data!$F$2:$F$51,DB!$B$1)),"-")</f>
        <v>0.59599999999999997</v>
      </c>
      <c r="BT8" s="78">
        <f>IFERROR(IF($B$1="Total",AVERAGEIFS(INDEX(Data!$A$2:$DJ$51,0,MATCH(DB!BT$5,Data!$A$1:$DJ$1,0)),Data!$E$2:$E$51,DB!$B8),AVERAGEIFS(INDEX(Data!$A$2:$DJ$51,0,MATCH(DB!BT$5,Data!$A$1:$DJ$1,0)),Data!$E$2:$E$51,DB!$B8,Data!$F$2:$F$51,DB!$B$1)),"-")</f>
        <v>0.16466666666666666</v>
      </c>
      <c r="BU8" s="78">
        <f>IFERROR(IF($B$1="Total",AVERAGEIFS(INDEX(Data!$A$2:$DJ$51,0,MATCH(DB!BU$5,Data!$A$1:$DJ$1,0)),Data!$E$2:$E$51,DB!$B8),AVERAGEIFS(INDEX(Data!$A$2:$DJ$51,0,MATCH(DB!BU$5,Data!$A$1:$DJ$1,0)),Data!$E$2:$E$51,DB!$B8,Data!$F$2:$F$51,DB!$B$1)),"-")</f>
        <v>8.0000000000000002E-3</v>
      </c>
      <c r="BV8" s="79"/>
      <c r="BW8" s="78">
        <f>IFERROR(IF($B$1="Total",AVERAGEIFS(INDEX(Data!$A$2:$DJ$51,0,MATCH(DB!BW$5,Data!$A$1:$DJ$1,0)),Data!$E$2:$E$51,DB!$B8),AVERAGEIFS(INDEX(Data!$A$2:$DJ$51,0,MATCH(DB!BW$5,Data!$A$1:$DJ$1,0)),Data!$E$2:$E$51,DB!$B8,Data!$F$2:$F$51,DB!$B$1)),"-")</f>
        <v>0.69633333333333336</v>
      </c>
      <c r="BX8" s="78">
        <f>IFERROR(IF($B$1="Total",AVERAGEIFS(INDEX(Data!$A$2:$DJ$51,0,MATCH(DB!BX$5,Data!$A$1:$DJ$1,0)),Data!$E$2:$E$51,DB!$B8),AVERAGEIFS(INDEX(Data!$A$2:$DJ$51,0,MATCH(DB!BX$5,Data!$A$1:$DJ$1,0)),Data!$E$2:$E$51,DB!$B8,Data!$F$2:$F$51,DB!$B$1)),"-")</f>
        <v>0.30333333333333329</v>
      </c>
      <c r="BY8" s="79"/>
      <c r="BZ8" s="78">
        <f>IFERROR(IF($B$1="Total",AVERAGEIFS(INDEX(Data!$A$2:$DJ$51,0,MATCH(DB!BZ$5,Data!$A$1:$DJ$1,0)),Data!$E$2:$E$51,DB!$B8),AVERAGEIFS(INDEX(Data!$A$2:$DJ$51,0,MATCH(DB!BZ$5,Data!$A$1:$DJ$1,0)),Data!$E$2:$E$51,DB!$B8,Data!$F$2:$F$51,DB!$B$1)),"-")</f>
        <v>0.91966666666666663</v>
      </c>
      <c r="CA8" s="78">
        <f>IFERROR(IF($B$1="Total",AVERAGEIFS(INDEX(Data!$A$2:$DJ$51,0,MATCH(DB!CA$5,Data!$A$1:$DJ$1,0)),Data!$E$2:$E$51,DB!$B8),AVERAGEIFS(INDEX(Data!$A$2:$DJ$51,0,MATCH(DB!CA$5,Data!$A$1:$DJ$1,0)),Data!$E$2:$E$51,DB!$B8,Data!$F$2:$F$51,DB!$B$1)),"-")</f>
        <v>8.0333333333333326E-2</v>
      </c>
      <c r="CB8" s="79"/>
      <c r="CC8" s="78">
        <f>IFERROR(IF($B$1="Total",AVERAGEIFS(INDEX(Data!$A$2:$DJ$51,0,MATCH(DB!CC$5,Data!$A$1:$DJ$1,0)),Data!$E$2:$E$51,DB!$B8),AVERAGEIFS(INDEX(Data!$A$2:$DJ$51,0,MATCH(DB!CC$5,Data!$A$1:$DJ$1,0)),Data!$E$2:$E$51,DB!$B8,Data!$F$2:$F$51,DB!$B$1)),"-")</f>
        <v>0.72000000000000008</v>
      </c>
      <c r="CD8" s="78">
        <f>IFERROR(IF($B$1="Total",AVERAGEIFS(INDEX(Data!$A$2:$DJ$51,0,MATCH(DB!CD$5,Data!$A$1:$DJ$1,0)),Data!$E$2:$E$51,DB!$B8),AVERAGEIFS(INDEX(Data!$A$2:$DJ$51,0,MATCH(DB!CD$5,Data!$A$1:$DJ$1,0)),Data!$E$2:$E$51,DB!$B8,Data!$F$2:$F$51,DB!$B$1)),"-")</f>
        <v>0.27999999999999997</v>
      </c>
      <c r="CE8" s="79"/>
      <c r="CF8" s="78">
        <f>IFERROR(IF($B$1="Total",AVERAGEIFS(INDEX(Data!$A$2:$DJ$51,0,MATCH(DB!CF$5,Data!$A$1:$DJ$1,0)),Data!$E$2:$E$51,DB!$B8),AVERAGEIFS(INDEX(Data!$A$2:$DJ$51,0,MATCH(DB!CF$5,Data!$A$1:$DJ$1,0)),Data!$E$2:$E$51,DB!$B8,Data!$F$2:$F$51,DB!$B$1)),"-")</f>
        <v>0.93966666666666665</v>
      </c>
      <c r="CG8" s="78">
        <f>IFERROR(IF($B$1="Total",AVERAGEIFS(INDEX(Data!$A$2:$DJ$51,0,MATCH(DB!CG$5,Data!$A$1:$DJ$1,0)),Data!$E$2:$E$51,DB!$B8),AVERAGEIFS(INDEX(Data!$A$2:$DJ$51,0,MATCH(DB!CG$5,Data!$A$1:$DJ$1,0)),Data!$E$2:$E$51,DB!$B8,Data!$F$2:$F$51,DB!$B$1)),"-")</f>
        <v>8.666666666666668E-3</v>
      </c>
      <c r="CH8" s="78">
        <f>IFERROR(IF($B$1="Total",AVERAGEIFS(INDEX(Data!$A$2:$DJ$51,0,MATCH(DB!CH$5,Data!$A$1:$DJ$1,0)),Data!$E$2:$E$51,DB!$B8),AVERAGEIFS(INDEX(Data!$A$2:$DJ$51,0,MATCH(DB!CH$5,Data!$A$1:$DJ$1,0)),Data!$E$2:$E$51,DB!$B8,Data!$F$2:$F$51,DB!$B$1)),"-")</f>
        <v>6.6666666666666671E-3</v>
      </c>
      <c r="CI8" s="78">
        <f>IFERROR(IF($B$1="Total",AVERAGEIFS(INDEX(Data!$A$2:$DJ$51,0,MATCH(DB!CI$5,Data!$A$1:$DJ$1,0)),Data!$E$2:$E$51,DB!$B8),AVERAGEIFS(INDEX(Data!$A$2:$DJ$51,0,MATCH(DB!CI$5,Data!$A$1:$DJ$1,0)),Data!$E$2:$E$51,DB!$B8,Data!$F$2:$F$51,DB!$B$1)),"-")</f>
        <v>1.0333333333333333E-2</v>
      </c>
      <c r="CJ8" s="78">
        <f>IFERROR(IF($B$1="Total",AVERAGEIFS(INDEX(Data!$A$2:$DJ$51,0,MATCH(DB!CJ$5,Data!$A$1:$DJ$1,0)),Data!$E$2:$E$51,DB!$B8),AVERAGEIFS(INDEX(Data!$A$2:$DJ$51,0,MATCH(DB!CJ$5,Data!$A$1:$DJ$1,0)),Data!$E$2:$E$51,DB!$B8,Data!$F$2:$F$51,DB!$B$1)),"-")</f>
        <v>1E-3</v>
      </c>
      <c r="CK8" s="78">
        <f>IFERROR(IF($B$1="Total",AVERAGEIFS(INDEX(Data!$A$2:$DJ$51,0,MATCH(DB!CK$5,Data!$A$1:$DJ$1,0)),Data!$E$2:$E$51,DB!$B8),AVERAGEIFS(INDEX(Data!$A$2:$DJ$51,0,MATCH(DB!CK$5,Data!$A$1:$DJ$1,0)),Data!$E$2:$E$51,DB!$B8,Data!$F$2:$F$51,DB!$B$1)),"-")</f>
        <v>1E-3</v>
      </c>
      <c r="CL8" s="78" t="str">
        <f>IFERROR(IF($B$1="Total",AVERAGEIFS(INDEX(Data!$A$2:$DJ$51,0,MATCH(DB!CL$5,Data!$A$1:$DJ$1,0)),Data!$E$2:$E$51,DB!$B8),AVERAGEIFS(INDEX(Data!$A$2:$DJ$51,0,MATCH(DB!CL$5,Data!$A$1:$DJ$1,0)),Data!$E$2:$E$51,DB!$B8,Data!$F$2:$F$51,DB!$B$1)),"-")</f>
        <v>-</v>
      </c>
      <c r="CM8" s="78" t="str">
        <f>IFERROR(IF($B$1="Total",AVERAGEIFS(INDEX(Data!$A$2:$DJ$51,0,MATCH(DB!CM$5,Data!$A$1:$DJ$1,0)),Data!$E$2:$E$51,DB!$B8),AVERAGEIFS(INDEX(Data!$A$2:$DJ$51,0,MATCH(DB!CM$5,Data!$A$1:$DJ$1,0)),Data!$E$2:$E$51,DB!$B8,Data!$F$2:$F$51,DB!$B$1)),"-")</f>
        <v>-</v>
      </c>
      <c r="CN8" s="78">
        <f>IFERROR(IF($B$1="Total",AVERAGEIFS(INDEX(Data!$A$2:$DJ$51,0,MATCH(DB!CN$5,Data!$A$1:$DJ$1,0)),Data!$E$2:$E$51,DB!$B8),AVERAGEIFS(INDEX(Data!$A$2:$DJ$51,0,MATCH(DB!CN$5,Data!$A$1:$DJ$1,0)),Data!$E$2:$E$51,DB!$B8,Data!$F$2:$F$51,DB!$B$1)),"-")</f>
        <v>2E-3</v>
      </c>
      <c r="CO8" s="78">
        <f>IFERROR(IF($B$1="Total",AVERAGEIFS(INDEX(Data!$A$2:$DJ$51,0,MATCH(DB!CO$5,Data!$A$1:$DJ$1,0)),Data!$E$2:$E$51,DB!$B8),AVERAGEIFS(INDEX(Data!$A$2:$DJ$51,0,MATCH(DB!CO$5,Data!$A$1:$DJ$1,0)),Data!$E$2:$E$51,DB!$B8,Data!$F$2:$F$51,DB!$B$1)),"-")</f>
        <v>6.3333333333333332E-3</v>
      </c>
      <c r="CP8" s="78">
        <f>IFERROR(IF($B$1="Total",AVERAGEIFS(INDEX(Data!$A$2:$DJ$51,0,MATCH(DB!CP$5,Data!$A$1:$DJ$1,0)),Data!$E$2:$E$51,DB!$B8),AVERAGEIFS(INDEX(Data!$A$2:$DJ$51,0,MATCH(DB!CP$5,Data!$A$1:$DJ$1,0)),Data!$E$2:$E$51,DB!$B8,Data!$F$2:$F$51,DB!$B$1)),"-")</f>
        <v>2.6333333333333334E-2</v>
      </c>
      <c r="CQ8" s="78" t="str">
        <f>IFERROR(IF($B$1="Total",AVERAGEIFS(INDEX(Data!$A$2:$DJ$51,0,MATCH(DB!CQ$5,Data!$A$1:$DJ$1,0)),Data!$E$2:$E$51,DB!$B8),AVERAGEIFS(INDEX(Data!$A$2:$DJ$51,0,MATCH(DB!CQ$5,Data!$A$1:$DJ$1,0)),Data!$E$2:$E$51,DB!$B8,Data!$F$2:$F$51,DB!$B$1)),"-")</f>
        <v>-</v>
      </c>
      <c r="CR8" s="78" t="str">
        <f>IFERROR(IF($B$1="Total",AVERAGEIFS(INDEX(Data!$A$2:$DJ$51,0,MATCH(DB!CR$5,Data!$A$1:$DJ$1,0)),Data!$E$2:$E$51,DB!$B8),AVERAGEIFS(INDEX(Data!$A$2:$DJ$51,0,MATCH(DB!CR$5,Data!$A$1:$DJ$1,0)),Data!$E$2:$E$51,DB!$B8,Data!$F$2:$F$51,DB!$B$1)),"-")</f>
        <v>-</v>
      </c>
      <c r="CS8" s="79"/>
      <c r="CT8" s="78">
        <f>IFERROR(IF($B$1="Total",AVERAGEIFS(INDEX(Data!$A$2:$DJ$51,0,MATCH(DB!CT$5,Data!$A$1:$DJ$1,0)),Data!$E$2:$E$51,DB!$B8),AVERAGEIFS(INDEX(Data!$A$2:$DJ$51,0,MATCH(DB!CT$5,Data!$A$1:$DJ$1,0)),Data!$E$2:$E$51,DB!$B8,Data!$F$2:$F$51,DB!$B$1)),"-")</f>
        <v>0.14533333333333334</v>
      </c>
      <c r="CU8" s="78">
        <f>IFERROR(IF($B$1="Total",AVERAGEIFS(INDEX(Data!$A$2:$DJ$51,0,MATCH(DB!CU$5,Data!$A$1:$DJ$1,0)),Data!$E$2:$E$51,DB!$B8),AVERAGEIFS(INDEX(Data!$A$2:$DJ$51,0,MATCH(DB!CU$5,Data!$A$1:$DJ$1,0)),Data!$E$2:$E$51,DB!$B8,Data!$F$2:$F$51,DB!$B$1)),"-")</f>
        <v>0.21</v>
      </c>
      <c r="CV8" s="78">
        <f>IFERROR(IF($B$1="Total",AVERAGEIFS(INDEX(Data!$A$2:$DJ$51,0,MATCH(DB!CV$5,Data!$A$1:$DJ$1,0)),Data!$E$2:$E$51,DB!$B8),AVERAGEIFS(INDEX(Data!$A$2:$DJ$51,0,MATCH(DB!CV$5,Data!$A$1:$DJ$1,0)),Data!$E$2:$E$51,DB!$B8,Data!$F$2:$F$51,DB!$B$1)),"-")</f>
        <v>0.27366666666666667</v>
      </c>
      <c r="CW8" s="78">
        <f>IFERROR(IF($B$1="Total",AVERAGEIFS(INDEX(Data!$A$2:$DJ$51,0,MATCH(DB!CW$5,Data!$A$1:$DJ$1,0)),Data!$E$2:$E$51,DB!$B8),AVERAGEIFS(INDEX(Data!$A$2:$DJ$51,0,MATCH(DB!CW$5,Data!$A$1:$DJ$1,0)),Data!$E$2:$E$51,DB!$B8,Data!$F$2:$F$51,DB!$B$1)),"-")</f>
        <v>0.16033333333333336</v>
      </c>
      <c r="CX8" s="78">
        <f>IFERROR(IF($B$1="Total",AVERAGEIFS(INDEX(Data!$A$2:$DJ$51,0,MATCH(DB!CX$5,Data!$A$1:$DJ$1,0)),Data!$E$2:$E$51,DB!$B8),AVERAGEIFS(INDEX(Data!$A$2:$DJ$51,0,MATCH(DB!CX$5,Data!$A$1:$DJ$1,0)),Data!$E$2:$E$51,DB!$B8,Data!$F$2:$F$51,DB!$B$1)),"-")</f>
        <v>9.7666666666666679E-2</v>
      </c>
      <c r="CY8" s="78">
        <f>IFERROR(IF($B$1="Total",AVERAGEIFS(INDEX(Data!$A$2:$DJ$51,0,MATCH(DB!CY$5,Data!$A$1:$DJ$1,0)),Data!$E$2:$E$51,DB!$B8),AVERAGEIFS(INDEX(Data!$A$2:$DJ$51,0,MATCH(DB!CY$5,Data!$A$1:$DJ$1,0)),Data!$E$2:$E$51,DB!$B8,Data!$F$2:$F$51,DB!$B$1)),"-")</f>
        <v>6.3666666666666663E-2</v>
      </c>
      <c r="CZ8" s="78">
        <f>IFERROR(IF($B$1="Total",AVERAGEIFS(INDEX(Data!$A$2:$DJ$51,0,MATCH(DB!CZ$5,Data!$A$1:$DJ$1,0)),Data!$E$2:$E$51,DB!$B8),AVERAGEIFS(INDEX(Data!$A$2:$DJ$51,0,MATCH(DB!CZ$5,Data!$A$1:$DJ$1,0)),Data!$E$2:$E$51,DB!$B8,Data!$F$2:$F$51,DB!$B$1)),"-")</f>
        <v>4.8999999999999995E-2</v>
      </c>
      <c r="DB8" s="78">
        <f>IFERROR(IF($B$1="Total",AVERAGEIFS(INDEX(Data!$A$2:$EI$51,0,MATCH(DB!DB$5,Data!$A$1:$EI$1,0)),Data!$E$2:$E$51,DB!$B8),AVERAGEIFS(INDEX(Data!$A$2:$EI$51,0,MATCH(DB!DB$5,Data!$A$1:$EI$1,0)),Data!$E$2:$E$51,DB!$B8,Data!$F$2:$F$51,DB!$B$1)),"-")</f>
        <v>8.0085948381142993E-3</v>
      </c>
      <c r="DC8" s="78">
        <f>IFERROR(IF($B$1="Total",AVERAGEIFS(INDEX(Data!$A$2:$EI$51,0,MATCH(DB!DC$5,Data!$A$1:$EI$1,0)),Data!$E$2:$E$51,DB!$B8),AVERAGEIFS(INDEX(Data!$A$2:$EI$51,0,MATCH(DB!DC$5,Data!$A$1:$EI$1,0)),Data!$E$2:$E$51,DB!$B8,Data!$F$2:$F$51,DB!$B$1)),"-")</f>
        <v>0.28513422166847319</v>
      </c>
      <c r="DD8" s="78">
        <f>IFERROR(IF($B$1="Total",AVERAGEIFS(INDEX(Data!$A$2:$EI$51,0,MATCH(DB!DD$5,Data!$A$1:$EI$1,0)),Data!$E$2:$E$51,DB!$B8),AVERAGEIFS(INDEX(Data!$A$2:$EI$51,0,MATCH(DB!DD$5,Data!$A$1:$EI$1,0)),Data!$E$2:$E$51,DB!$B8,Data!$F$2:$F$51,DB!$B$1)),"-")</f>
        <v>0.49319683385773061</v>
      </c>
      <c r="DE8" s="78">
        <f>IFERROR(IF($B$1="Total",AVERAGEIFS(INDEX(Data!$A$2:$EI$51,0,MATCH(DB!DE$5,Data!$A$1:$EI$1,0)),Data!$E$2:$E$51,DB!$B8),AVERAGEIFS(INDEX(Data!$A$2:$EI$51,0,MATCH(DB!DE$5,Data!$A$1:$EI$1,0)),Data!$E$2:$E$51,DB!$B8,Data!$F$2:$F$51,DB!$B$1)),"-")</f>
        <v>0.21366034963568184</v>
      </c>
      <c r="DG8" s="78">
        <f>IFERROR(IF($B$1="Total",AVERAGEIFS(INDEX(Data!$A$2:$EI$51,0,MATCH(DB!DG$5,Data!$A$1:$EI$1,0)),Data!$E$2:$E$51,DB!$B8),AVERAGEIFS(INDEX(Data!$A$2:$EI$51,0,MATCH(DB!DG$5,Data!$A$1:$EI$1,0)),Data!$E$2:$E$51,DB!$B8,Data!$F$2:$F$51,DB!$B$1)),"-")</f>
        <v>0.94720385979231525</v>
      </c>
      <c r="DH8" s="78">
        <f>IFERROR(IF($B$1="Total",AVERAGEIFS(INDEX(Data!$A$2:$EI$51,0,MATCH(DB!DH$5,Data!$A$1:$EI$1,0)),Data!$E$2:$E$51,DB!$B8),AVERAGEIFS(INDEX(Data!$A$2:$EI$51,0,MATCH(DB!DH$5,Data!$A$1:$EI$1,0)),Data!$E$2:$E$51,DB!$B8,Data!$F$2:$F$51,DB!$B$1)),"-")</f>
        <v>5.2796140207684729E-2</v>
      </c>
      <c r="DJ8" s="78">
        <f>IFERROR(IF($B$1="Total",AVERAGEIFS(INDEX(Data!$A$2:$EI$51,0,MATCH(DB!DJ$5,Data!$A$1:$EI$1,0)),Data!$E$2:$E$51,DB!$B8),AVERAGEIFS(INDEX(Data!$A$2:$EI$51,0,MATCH(DB!DJ$5,Data!$A$1:$EI$1,0)),Data!$E$2:$E$51,DB!$B8,Data!$F$2:$F$51,DB!$B$1)),"-")</f>
        <v>0.26407544440075287</v>
      </c>
      <c r="DK8" s="78">
        <f>IFERROR(IF($B$1="Total",AVERAGEIFS(INDEX(Data!$A$2:$EI$51,0,MATCH(DB!DK$5,Data!$A$1:$EI$1,0)),Data!$E$2:$E$51,DB!$B8),AVERAGEIFS(INDEX(Data!$A$2:$EI$51,0,MATCH(DB!DK$5,Data!$A$1:$EI$1,0)),Data!$E$2:$E$51,DB!$B8,Data!$F$2:$F$51,DB!$B$1)),"-")</f>
        <v>6.4362701733906139E-2</v>
      </c>
      <c r="DL8" s="78">
        <f>IFERROR(IF($B$1="Total",AVERAGEIFS(INDEX(Data!$A$2:$EI$51,0,MATCH(DB!DL$5,Data!$A$1:$EI$1,0)),Data!$E$2:$E$51,DB!$B8),AVERAGEIFS(INDEX(Data!$A$2:$EI$51,0,MATCH(DB!DL$5,Data!$A$1:$EI$1,0)),Data!$E$2:$E$51,DB!$B8,Data!$F$2:$F$51,DB!$B$1)),"-")</f>
        <v>0</v>
      </c>
      <c r="DM8" s="78">
        <f>IFERROR(IF($B$1="Total",AVERAGEIFS(INDEX(Data!$A$2:$EI$51,0,MATCH(DB!DM$5,Data!$A$1:$EI$1,0)),Data!$E$2:$E$51,DB!$B8),AVERAGEIFS(INDEX(Data!$A$2:$EI$51,0,MATCH(DB!DM$5,Data!$A$1:$EI$1,0)),Data!$E$2:$E$51,DB!$B8,Data!$F$2:$F$51,DB!$B$1)),"-")</f>
        <v>0.39444980096611787</v>
      </c>
      <c r="DN8" s="78">
        <f>IFERROR(IF($B$1="Total",AVERAGEIFS(INDEX(Data!$A$2:$EI$51,0,MATCH(DB!DN$5,Data!$A$1:$EI$1,0)),Data!$E$2:$E$51,DB!$B8),AVERAGEIFS(INDEX(Data!$A$2:$EI$51,0,MATCH(DB!DN$5,Data!$A$1:$EI$1,0)),Data!$E$2:$E$51,DB!$B8,Data!$F$2:$F$51,DB!$B$1)),"-")</f>
        <v>0.27711205289922314</v>
      </c>
      <c r="DP8" s="78">
        <f>IFERROR(IF($B$1="Total",AVERAGEIFS(INDEX(Data!$A$2:$EI$51,0,MATCH(DB!DP$5,Data!$A$1:$EI$1,0)),Data!$E$2:$E$51,DB!$B8),AVERAGEIFS(INDEX(Data!$A$2:$EI$51,0,MATCH(DB!DP$5,Data!$A$1:$EI$1,0)),Data!$E$2:$E$51,DB!$B8,Data!$F$2:$F$51,DB!$B$1)),"-")</f>
        <v>0.17211366543352244</v>
      </c>
      <c r="DQ8" s="78">
        <f>IFERROR(IF($B$1="Total",AVERAGEIFS(INDEX(Data!$A$2:$EI$51,0,MATCH(DB!DQ$5,Data!$A$1:$EI$1,0)),Data!$E$2:$E$51,DB!$B8),AVERAGEIFS(INDEX(Data!$A$2:$EI$51,0,MATCH(DB!DQ$5,Data!$A$1:$EI$1,0)),Data!$E$2:$E$51,DB!$B8,Data!$F$2:$F$51,DB!$B$1)),"-")</f>
        <v>0.20050723188441888</v>
      </c>
      <c r="DR8" s="78">
        <f>IFERROR(IF($B$1="Total",AVERAGEIFS(INDEX(Data!$A$2:$EI$51,0,MATCH(DB!DR$5,Data!$A$1:$EI$1,0)),Data!$E$2:$E$51,DB!$B8),AVERAGEIFS(INDEX(Data!$A$2:$EI$51,0,MATCH(DB!DR$5,Data!$A$1:$EI$1,0)),Data!$E$2:$E$51,DB!$B8,Data!$F$2:$F$51,DB!$B$1)),"-")</f>
        <v>5.4577888779156626E-2</v>
      </c>
      <c r="DS8" s="78">
        <f>IFERROR(IF($B$1="Total",AVERAGEIFS(INDEX(Data!$A$2:$EI$51,0,MATCH(DB!DS$5,Data!$A$1:$EI$1,0)),Data!$E$2:$E$51,DB!$B8),AVERAGEIFS(INDEX(Data!$A$2:$EI$51,0,MATCH(DB!DS$5,Data!$A$1:$EI$1,0)),Data!$E$2:$E$51,DB!$B8,Data!$F$2:$F$51,DB!$B$1)),"-")</f>
        <v>0.57133909420284279</v>
      </c>
      <c r="DT8" s="78">
        <f>IFERROR(IF($B$1="Total",AVERAGEIFS(INDEX(Data!$A$2:$EI$51,0,MATCH(DB!DT$5,Data!$A$1:$EI$1,0)),Data!$E$2:$E$51,DB!$B8),AVERAGEIFS(INDEX(Data!$A$2:$EI$51,0,MATCH(DB!DT$5,Data!$A$1:$EI$1,0)),Data!$E$2:$E$51,DB!$B8,Data!$F$2:$F$51,DB!$B$1)),"-")</f>
        <v>1.4621197000592551E-3</v>
      </c>
      <c r="DV8" s="78">
        <f>IFERROR(IF($B$1="Total",AVERAGEIFS(INDEX(Data!$A$2:$EI$51,0,MATCH(DB!DV$5,Data!$A$1:$EI$1,0)),Data!$E$2:$E$51,DB!$B8),AVERAGEIFS(INDEX(Data!$A$2:$EI$51,0,MATCH(DB!DV$5,Data!$A$1:$EI$1,0)),Data!$E$2:$E$51,DB!$B8,Data!$F$2:$F$51,DB!$B$1)),"-")</f>
        <v>0.14868794129435878</v>
      </c>
      <c r="DW8" s="78">
        <f>IFERROR(IF($B$1="Total",AVERAGEIFS(INDEX(Data!$A$2:$EI$51,0,MATCH(DB!DW$5,Data!$A$1:$EI$1,0)),Data!$E$2:$E$51,DB!$B8),AVERAGEIFS(INDEX(Data!$A$2:$EI$51,0,MATCH(DB!DW$5,Data!$A$1:$EI$1,0)),Data!$E$2:$E$51,DB!$B8,Data!$F$2:$F$51,DB!$B$1)),"-")</f>
        <v>9.3284063376268281E-2</v>
      </c>
      <c r="DX8" s="78">
        <f>IFERROR(IF($B$1="Total",AVERAGEIFS(INDEX(Data!$A$2:$EI$51,0,MATCH(DB!DX$5,Data!$A$1:$EI$1,0)),Data!$E$2:$E$51,DB!$B8),AVERAGEIFS(INDEX(Data!$A$2:$EI$51,0,MATCH(DB!DX$5,Data!$A$1:$EI$1,0)),Data!$E$2:$E$51,DB!$B8,Data!$F$2:$F$51,DB!$B$1)),"-")</f>
        <v>1.5241808718099171E-2</v>
      </c>
      <c r="DY8" s="78">
        <f>IFERROR(IF($B$1="Total",AVERAGEIFS(INDEX(Data!$A$2:$EI$51,0,MATCH(DB!DY$5,Data!$A$1:$EI$1,0)),Data!$E$2:$E$51,DB!$B8),AVERAGEIFS(INDEX(Data!$A$2:$EI$51,0,MATCH(DB!DY$5,Data!$A$1:$EI$1,0)),Data!$E$2:$E$51,DB!$B8,Data!$F$2:$F$51,DB!$B$1)),"-")</f>
        <v>0.74278618661127382</v>
      </c>
    </row>
    <row r="9" spans="2:143" x14ac:dyDescent="0.25">
      <c r="B9" s="118" t="s">
        <v>157</v>
      </c>
      <c r="C9" s="78">
        <f>IFERROR(IF($B$1="Total",AVERAGEIFS(INDEX(Data!$A$2:$DJ$51,0,MATCH(DB!C$5,Data!$A$1:$DJ$1,0)),Data!$E$2:$E$51,DB!$B9),AVERAGEIFS(INDEX(Data!$A$2:$DJ$51,0,MATCH(DB!C$5,Data!$A$1:$DJ$1,0)),Data!$E$2:$E$51,DB!$B9,Data!$F$2:$F$51,DB!$B$1)),"-")</f>
        <v>0.55200000000000005</v>
      </c>
      <c r="D9" s="78">
        <f>IFERROR(IF($B$1="Total",AVERAGEIFS(INDEX(Data!$A$2:$DJ$51,0,MATCH(DB!D$5,Data!$A$1:$DJ$1,0)),Data!$E$2:$E$51,DB!$B9),AVERAGEIFS(INDEX(Data!$A$2:$DJ$51,0,MATCH(DB!D$5,Data!$A$1:$DJ$1,0)),Data!$E$2:$E$51,DB!$B9,Data!$F$2:$F$51,DB!$B$1)),"-")</f>
        <v>5.6000000000000001E-2</v>
      </c>
      <c r="E9" s="78">
        <f>IFERROR(IF($B$1="Total",AVERAGEIFS(INDEX(Data!$A$2:$DJ$51,0,MATCH(DB!E$5,Data!$A$1:$DJ$1,0)),Data!$E$2:$E$51,DB!$B9),AVERAGEIFS(INDEX(Data!$A$2:$DJ$51,0,MATCH(DB!E$5,Data!$A$1:$DJ$1,0)),Data!$E$2:$E$51,DB!$B9,Data!$F$2:$F$51,DB!$B$1)),"-")</f>
        <v>0.21</v>
      </c>
      <c r="F9" s="78">
        <f>IFERROR(IF($B$1="Total",AVERAGEIFS(INDEX(Data!$A$2:$DJ$51,0,MATCH(DB!F$5,Data!$A$1:$DJ$1,0)),Data!$E$2:$E$51,DB!$B9),AVERAGEIFS(INDEX(Data!$A$2:$DJ$51,0,MATCH(DB!F$5,Data!$A$1:$DJ$1,0)),Data!$E$2:$E$51,DB!$B9,Data!$F$2:$F$51,DB!$B$1)),"-")</f>
        <v>1.6E-2</v>
      </c>
      <c r="G9" s="79"/>
      <c r="H9" s="78">
        <f>IFERROR(IF($B$1="Total",AVERAGEIFS(INDEX(Data!$A$2:$DJ$51,0,MATCH(DB!H$5,Data!$A$1:$DJ$1,0)),Data!$E$2:$E$51,DB!$B9),AVERAGEIFS(INDEX(Data!$A$2:$DJ$51,0,MATCH(DB!H$5,Data!$A$1:$DJ$1,0)),Data!$E$2:$E$51,DB!$B9,Data!$F$2:$F$51,DB!$B$1)),"-")</f>
        <v>0.253</v>
      </c>
      <c r="I9" s="78">
        <f>IFERROR(IF($B$1="Total",AVERAGEIFS(INDEX(Data!$A$2:$DJ$51,0,MATCH(DB!I$5,Data!$A$1:$DJ$1,0)),Data!$E$2:$E$51,DB!$B9),AVERAGEIFS(INDEX(Data!$A$2:$DJ$51,0,MATCH(DB!I$5,Data!$A$1:$DJ$1,0)),Data!$E$2:$E$51,DB!$B9,Data!$F$2:$F$51,DB!$B$1)),"-")</f>
        <v>0.40799999999999997</v>
      </c>
      <c r="J9" s="78" t="str">
        <f>IFERROR(IF($B$1="Total",AVERAGEIFS(INDEX(Data!$A$2:$DJ$51,0,MATCH(DB!J$5,Data!$A$1:$DJ$1,0)),Data!$E$2:$E$51,DB!$B9),AVERAGEIFS(INDEX(Data!$A$2:$DJ$51,0,MATCH(DB!J$5,Data!$A$1:$DJ$1,0)),Data!$E$2:$E$51,DB!$B9,Data!$F$2:$F$51,DB!$B$1)),"-")</f>
        <v>-</v>
      </c>
      <c r="K9" s="78">
        <f>IFERROR(IF($B$1="Total",AVERAGEIFS(INDEX(Data!$A$2:$DJ$51,0,MATCH(DB!K$5,Data!$A$1:$DJ$1,0)),Data!$E$2:$E$51,DB!$B9),AVERAGEIFS(INDEX(Data!$A$2:$DJ$51,0,MATCH(DB!K$5,Data!$A$1:$DJ$1,0)),Data!$E$2:$E$51,DB!$B9,Data!$F$2:$F$51,DB!$B$1)),"-")</f>
        <v>1.4E-2</v>
      </c>
      <c r="L9" s="78">
        <f>IFERROR(IF($B$1="Total",AVERAGEIFS(INDEX(Data!$A$2:$DJ$51,0,MATCH(DB!L$5,Data!$A$1:$DJ$1,0)),Data!$E$2:$E$51,DB!$B9),AVERAGEIFS(INDEX(Data!$A$2:$DJ$51,0,MATCH(DB!L$5,Data!$A$1:$DJ$1,0)),Data!$E$2:$E$51,DB!$B9,Data!$F$2:$F$51,DB!$B$1)),"-")</f>
        <v>9.0999999999999998E-2</v>
      </c>
      <c r="M9" s="78">
        <f>IFERROR(IF($B$1="Total",AVERAGEIFS(INDEX(Data!$A$2:$DJ$51,0,MATCH(DB!M$5,Data!$A$1:$DJ$1,0)),Data!$E$2:$E$51,DB!$B9),AVERAGEIFS(INDEX(Data!$A$2:$DJ$51,0,MATCH(DB!M$5,Data!$A$1:$DJ$1,0)),Data!$E$2:$E$51,DB!$B9,Data!$F$2:$F$51,DB!$B$1)),"-")</f>
        <v>0.22600000000000001</v>
      </c>
      <c r="N9" s="78" t="str">
        <f>IFERROR(IF($B$1="Total",AVERAGEIFS(INDEX(Data!$A$2:$DJ$51,0,MATCH(DB!N$5,Data!$A$1:$DJ$1,0)),Data!$E$2:$E$51,DB!$B9),AVERAGEIFS(INDEX(Data!$A$2:$DJ$51,0,MATCH(DB!N$5,Data!$A$1:$DJ$1,0)),Data!$E$2:$E$51,DB!$B9,Data!$F$2:$F$51,DB!$B$1)),"-")</f>
        <v>-</v>
      </c>
      <c r="O9" s="78" t="str">
        <f>IFERROR(IF($B$1="Total",AVERAGEIFS(INDEX(Data!$A$2:$DJ$51,0,MATCH(DB!O$5,Data!$A$1:$DJ$1,0)),Data!$E$2:$E$51,DB!$B9),AVERAGEIFS(INDEX(Data!$A$2:$DJ$51,0,MATCH(DB!O$5,Data!$A$1:$DJ$1,0)),Data!$E$2:$E$51,DB!$B9,Data!$F$2:$F$51,DB!$B$1)),"-")</f>
        <v>-</v>
      </c>
      <c r="P9" s="79"/>
      <c r="Q9" s="78">
        <f>IFERROR(IF($B$1="Total",AVERAGEIFS(INDEX(Data!$A$2:$DJ$51,0,MATCH(DB!Q$5,Data!$A$1:$DJ$1,0)),Data!$E$2:$E$51,DB!$B9),AVERAGEIFS(INDEX(Data!$A$2:$DJ$51,0,MATCH(DB!Q$5,Data!$A$1:$DJ$1,0)),Data!$E$2:$E$51,DB!$B9,Data!$F$2:$F$51,DB!$B$1)),"-")</f>
        <v>0.33200000000000002</v>
      </c>
      <c r="R9" s="78">
        <f>IFERROR(IF($B$1="Total",AVERAGEIFS(INDEX(Data!$A$2:$DJ$51,0,MATCH(DB!R$5,Data!$A$1:$DJ$1,0)),Data!$E$2:$E$51,DB!$B9),AVERAGEIFS(INDEX(Data!$A$2:$DJ$51,0,MATCH(DB!R$5,Data!$A$1:$DJ$1,0)),Data!$E$2:$E$51,DB!$B9,Data!$F$2:$F$51,DB!$B$1)),"-")</f>
        <v>4.2999999999999997E-2</v>
      </c>
      <c r="S9" s="78">
        <f>IFERROR(IF($B$1="Total",AVERAGEIFS(INDEX(Data!$A$2:$DJ$51,0,MATCH(DB!S$5,Data!$A$1:$DJ$1,0)),Data!$E$2:$E$51,DB!$B9),AVERAGEIFS(INDEX(Data!$A$2:$DJ$51,0,MATCH(DB!S$5,Data!$A$1:$DJ$1,0)),Data!$E$2:$E$51,DB!$B9,Data!$F$2:$F$51,DB!$B$1)),"-")</f>
        <v>0.121</v>
      </c>
      <c r="T9" s="78">
        <f>IFERROR(IF($B$1="Total",AVERAGEIFS(INDEX(Data!$A$2:$DJ$51,0,MATCH(DB!T$5,Data!$A$1:$DJ$1,0)),Data!$E$2:$E$51,DB!$B9),AVERAGEIFS(INDEX(Data!$A$2:$DJ$51,0,MATCH(DB!T$5,Data!$A$1:$DJ$1,0)),Data!$E$2:$E$51,DB!$B9,Data!$F$2:$F$51,DB!$B$1)),"-")</f>
        <v>0.26200000000000001</v>
      </c>
      <c r="U9" s="78">
        <f>IFERROR(IF($B$1="Total",AVERAGEIFS(INDEX(Data!$A$2:$DJ$51,0,MATCH(DB!U$5,Data!$A$1:$DJ$1,0)),Data!$E$2:$E$51,DB!$B9),AVERAGEIFS(INDEX(Data!$A$2:$DJ$51,0,MATCH(DB!U$5,Data!$A$1:$DJ$1,0)),Data!$E$2:$E$51,DB!$B9,Data!$F$2:$F$51,DB!$B$1)),"-")</f>
        <v>1.3000000000000001E-2</v>
      </c>
      <c r="V9" s="79"/>
      <c r="W9" s="78">
        <f>IFERROR(IF($B$1="Total",AVERAGEIFS(INDEX(Data!$A$2:$DJ$51,0,MATCH(DB!W$5,Data!$A$1:$DJ$1,0)),Data!$E$2:$E$51,DB!$B9),AVERAGEIFS(INDEX(Data!$A$2:$DJ$51,0,MATCH(DB!W$5,Data!$A$1:$DJ$1,0)),Data!$E$2:$E$51,DB!$B9,Data!$F$2:$F$51,DB!$B$1)),"-")</f>
        <v>5.8999999999999997E-2</v>
      </c>
      <c r="X9" s="78">
        <f>IFERROR(IF($B$1="Total",AVERAGEIFS(INDEX(Data!$A$2:$DJ$51,0,MATCH(DB!X$5,Data!$A$1:$DJ$1,0)),Data!$E$2:$E$51,DB!$B9),AVERAGEIFS(INDEX(Data!$A$2:$DJ$51,0,MATCH(DB!X$5,Data!$A$1:$DJ$1,0)),Data!$E$2:$E$51,DB!$B9,Data!$F$2:$F$51,DB!$B$1)),"-")</f>
        <v>0.41199999999999998</v>
      </c>
      <c r="Y9" s="78">
        <f>IFERROR(IF($B$1="Total",AVERAGEIFS(INDEX(Data!$A$2:$DJ$51,0,MATCH(DB!Y$5,Data!$A$1:$DJ$1,0)),Data!$E$2:$E$51,DB!$B9),AVERAGEIFS(INDEX(Data!$A$2:$DJ$51,0,MATCH(DB!Y$5,Data!$A$1:$DJ$1,0)),Data!$E$2:$E$51,DB!$B9,Data!$F$2:$F$51,DB!$B$1)),"-")</f>
        <v>0.255</v>
      </c>
      <c r="Z9" s="78">
        <f>IFERROR(IF($B$1="Total",AVERAGEIFS(INDEX(Data!$A$2:$DJ$51,0,MATCH(DB!Z$5,Data!$A$1:$DJ$1,0)),Data!$E$2:$E$51,DB!$B9),AVERAGEIFS(INDEX(Data!$A$2:$DJ$51,0,MATCH(DB!Z$5,Data!$A$1:$DJ$1,0)),Data!$E$2:$E$51,DB!$B9,Data!$F$2:$F$51,DB!$B$1)),"-")</f>
        <v>0.14299999999999999</v>
      </c>
      <c r="AA9" s="78">
        <f>IFERROR(IF($B$1="Total",AVERAGEIFS(INDEX(Data!$A$2:$DJ$51,0,MATCH(DB!AA$5,Data!$A$1:$DJ$1,0)),Data!$E$2:$E$51,DB!$B9),AVERAGEIFS(INDEX(Data!$A$2:$DJ$51,0,MATCH(DB!AA$5,Data!$A$1:$DJ$1,0)),Data!$E$2:$E$51,DB!$B9,Data!$F$2:$F$51,DB!$B$1)),"-")</f>
        <v>7.5999999999999998E-2</v>
      </c>
      <c r="AB9" s="78">
        <f>IFERROR(IF($B$1="Total",AVERAGEIFS(INDEX(Data!$A$2:$DJ$51,0,MATCH(DB!AB$5,Data!$A$1:$DJ$1,0)),Data!$E$2:$E$51,DB!$B9),AVERAGEIFS(INDEX(Data!$A$2:$DJ$51,0,MATCH(DB!AB$5,Data!$A$1:$DJ$1,0)),Data!$E$2:$E$51,DB!$B9,Data!$F$2:$F$51,DB!$B$1)),"-")</f>
        <v>2.8000000000000001E-2</v>
      </c>
      <c r="AC9" s="78">
        <f>IFERROR(IF($B$1="Total",AVERAGEIFS(INDEX(Data!$A$2:$DJ$51,0,MATCH(DB!AC$5,Data!$A$1:$DJ$1,0)),Data!$E$2:$E$51,DB!$B9),AVERAGEIFS(INDEX(Data!$A$2:$DJ$51,0,MATCH(DB!AC$5,Data!$A$1:$DJ$1,0)),Data!$E$2:$E$51,DB!$B9,Data!$F$2:$F$51,DB!$B$1)),"-")</f>
        <v>1.6E-2</v>
      </c>
      <c r="AD9" s="78">
        <f>IFERROR(IF($B$1="Total",AVERAGEIFS(INDEX(Data!$A$2:$DJ$51,0,MATCH(DB!AD$5,Data!$A$1:$DJ$1,0)),Data!$E$2:$E$51,DB!$B9),AVERAGEIFS(INDEX(Data!$A$2:$DJ$51,0,MATCH(DB!AD$5,Data!$A$1:$DJ$1,0)),Data!$E$2:$E$51,DB!$B9,Data!$F$2:$F$51,DB!$B$1)),"-")</f>
        <v>4.0000000000000001E-3</v>
      </c>
      <c r="AE9" s="78">
        <f>IFERROR(IF($B$1="Total",AVERAGEIFS(INDEX(Data!$A$2:$DJ$51,0,MATCH(DB!AE$5,Data!$A$1:$DJ$1,0)),Data!$E$2:$E$51,DB!$B9),AVERAGEIFS(INDEX(Data!$A$2:$DJ$51,0,MATCH(DB!AE$5,Data!$A$1:$DJ$1,0)),Data!$E$2:$E$51,DB!$B9,Data!$F$2:$F$51,DB!$B$1)),"-")</f>
        <v>8.0000000000000002E-3</v>
      </c>
      <c r="AF9" s="79"/>
      <c r="AG9" s="78">
        <f>IFERROR(IF($B$1="Total",AVERAGEIFS(INDEX(Data!$A$2:$DJ$51,0,MATCH(DB!AG$5,Data!$A$1:$DJ$1,0)),Data!$E$2:$E$51,DB!$B9),AVERAGEIFS(INDEX(Data!$A$2:$DJ$51,0,MATCH(DB!AG$5,Data!$A$1:$DJ$1,0)),Data!$E$2:$E$51,DB!$B9,Data!$F$2:$F$51,DB!$B$1)),"-")</f>
        <v>0.81200000000000006</v>
      </c>
      <c r="AH9" s="78">
        <f>IFERROR(IF($B$1="Total",AVERAGEIFS(INDEX(Data!$A$2:$DJ$51,0,MATCH(DB!AH$5,Data!$A$1:$DJ$1,0)),Data!$E$2:$E$51,DB!$B9),AVERAGEIFS(INDEX(Data!$A$2:$DJ$51,0,MATCH(DB!AH$5,Data!$A$1:$DJ$1,0)),Data!$E$2:$E$51,DB!$B9,Data!$F$2:$F$51,DB!$B$1)),"-")</f>
        <v>2.9000000000000001E-2</v>
      </c>
      <c r="AI9" s="78">
        <f>IFERROR(IF($B$1="Total",AVERAGEIFS(INDEX(Data!$A$2:$DJ$51,0,MATCH(DB!AI$5,Data!$A$1:$DJ$1,0)),Data!$E$2:$E$51,DB!$B9),AVERAGEIFS(INDEX(Data!$A$2:$DJ$51,0,MATCH(DB!AI$5,Data!$A$1:$DJ$1,0)),Data!$E$2:$E$51,DB!$B9,Data!$F$2:$F$51,DB!$B$1)),"-")</f>
        <v>5.8999999999999997E-2</v>
      </c>
      <c r="AJ9" s="78">
        <f>IFERROR(IF($B$1="Total",AVERAGEIFS(INDEX(Data!$A$2:$DJ$51,0,MATCH(DB!AJ$5,Data!$A$1:$DJ$1,0)),Data!$E$2:$E$51,DB!$B9),AVERAGEIFS(INDEX(Data!$A$2:$DJ$51,0,MATCH(DB!AJ$5,Data!$A$1:$DJ$1,0)),Data!$E$2:$E$51,DB!$B9,Data!$F$2:$F$51,DB!$B$1)),"-")</f>
        <v>6.0000000000000001E-3</v>
      </c>
      <c r="AK9" s="78">
        <f>IFERROR(IF($B$1="Total",AVERAGEIFS(INDEX(Data!$A$2:$DJ$51,0,MATCH(DB!AK$5,Data!$A$1:$DJ$1,0)),Data!$E$2:$E$51,DB!$B9),AVERAGEIFS(INDEX(Data!$A$2:$DJ$51,0,MATCH(DB!AK$5,Data!$A$1:$DJ$1,0)),Data!$E$2:$E$51,DB!$B9,Data!$F$2:$F$51,DB!$B$1)),"-")</f>
        <v>2E-3</v>
      </c>
      <c r="AL9" s="78">
        <f>IFERROR(IF($B$1="Total",AVERAGEIFS(INDEX(Data!$A$2:$DJ$51,0,MATCH(DB!AL$5,Data!$A$1:$DJ$1,0)),Data!$E$2:$E$51,DB!$B9),AVERAGEIFS(INDEX(Data!$A$2:$DJ$51,0,MATCH(DB!AL$5,Data!$A$1:$DJ$1,0)),Data!$E$2:$E$51,DB!$B9,Data!$F$2:$F$51,DB!$B$1)),"-")</f>
        <v>9.1999999999999998E-2</v>
      </c>
      <c r="AM9" s="78" t="str">
        <f>IFERROR(IF($B$1="Total",AVERAGEIFS(INDEX(Data!$A$2:$DJ$51,0,MATCH(DB!AM$5,Data!$A$1:$DJ$1,0)),Data!$E$2:$E$51,DB!$B9),AVERAGEIFS(INDEX(Data!$A$2:$DJ$51,0,MATCH(DB!AM$5,Data!$A$1:$DJ$1,0)),Data!$E$2:$E$51,DB!$B9,Data!$F$2:$F$51,DB!$B$1)),"-")</f>
        <v>-</v>
      </c>
      <c r="AN9" s="79"/>
      <c r="AO9" s="78">
        <f>IFERROR(IF($B$1="Total",AVERAGEIFS(INDEX(Data!$A$2:$DJ$51,0,MATCH(DB!AO$5,Data!$A$1:$DJ$1,0)),Data!$E$2:$E$51,DB!$B9),AVERAGEIFS(INDEX(Data!$A$2:$DJ$51,0,MATCH(DB!AO$5,Data!$A$1:$DJ$1,0)),Data!$E$2:$E$51,DB!$B9,Data!$F$2:$F$51,DB!$B$1)),"-")</f>
        <v>2.5000000000000001E-2</v>
      </c>
      <c r="AP9" s="78">
        <f>IFERROR(IF($B$1="Total",AVERAGEIFS(INDEX(Data!$A$2:$DJ$51,0,MATCH(DB!AP$5,Data!$A$1:$DJ$1,0)),Data!$E$2:$E$51,DB!$B9),AVERAGEIFS(INDEX(Data!$A$2:$DJ$51,0,MATCH(DB!AP$5,Data!$A$1:$DJ$1,0)),Data!$E$2:$E$51,DB!$B9,Data!$F$2:$F$51,DB!$B$1)),"-")</f>
        <v>0.19800000000000001</v>
      </c>
      <c r="AQ9" s="78">
        <f>IFERROR(IF($B$1="Total",AVERAGEIFS(INDEX(Data!$A$2:$DJ$51,0,MATCH(DB!AQ$5,Data!$A$1:$DJ$1,0)),Data!$E$2:$E$51,DB!$B9),AVERAGEIFS(INDEX(Data!$A$2:$DJ$51,0,MATCH(DB!AQ$5,Data!$A$1:$DJ$1,0)),Data!$E$2:$E$51,DB!$B9,Data!$F$2:$F$51,DB!$B$1)),"-")</f>
        <v>0.36</v>
      </c>
      <c r="AR9" s="78">
        <f>IFERROR(IF($B$1="Total",AVERAGEIFS(INDEX(Data!$A$2:$DJ$51,0,MATCH(DB!AR$5,Data!$A$1:$DJ$1,0)),Data!$E$2:$E$51,DB!$B9),AVERAGEIFS(INDEX(Data!$A$2:$DJ$51,0,MATCH(DB!AR$5,Data!$A$1:$DJ$1,0)),Data!$E$2:$E$51,DB!$B9,Data!$F$2:$F$51,DB!$B$1)),"-")</f>
        <v>0.255</v>
      </c>
      <c r="AS9" s="78">
        <f>IFERROR(IF($B$1="Total",AVERAGEIFS(INDEX(Data!$A$2:$DJ$51,0,MATCH(DB!AS$5,Data!$A$1:$DJ$1,0)),Data!$E$2:$E$51,DB!$B9),AVERAGEIFS(INDEX(Data!$A$2:$DJ$51,0,MATCH(DB!AS$5,Data!$A$1:$DJ$1,0)),Data!$E$2:$E$51,DB!$B9,Data!$F$2:$F$51,DB!$B$1)),"-")</f>
        <v>0.129</v>
      </c>
      <c r="AT9" s="78">
        <f>IFERROR(IF($B$1="Total",AVERAGEIFS(INDEX(Data!$A$2:$DJ$51,0,MATCH(DB!AT$5,Data!$A$1:$DJ$1,0)),Data!$E$2:$E$51,DB!$B9),AVERAGEIFS(INDEX(Data!$A$2:$DJ$51,0,MATCH(DB!AT$5,Data!$A$1:$DJ$1,0)),Data!$E$2:$E$51,DB!$B9,Data!$F$2:$F$51,DB!$B$1)),"-")</f>
        <v>0.03</v>
      </c>
      <c r="AU9" s="78">
        <f>IFERROR(IF($B$1="Total",AVERAGEIFS(INDEX(Data!$A$2:$DJ$51,0,MATCH(DB!AU$5,Data!$A$1:$DJ$1,0)),Data!$E$2:$E$51,DB!$B9),AVERAGEIFS(INDEX(Data!$A$2:$DJ$51,0,MATCH(DB!AU$5,Data!$A$1:$DJ$1,0)),Data!$E$2:$E$51,DB!$B9,Data!$F$2:$F$51,DB!$B$1)),"-")</f>
        <v>4.0000000000000001E-3</v>
      </c>
      <c r="AV9" s="78" t="str">
        <f>IFERROR(IF($B$1="Total",AVERAGEIFS(INDEX(Data!$A$2:$DJ$51,0,MATCH(DB!AV$5,Data!$A$1:$DJ$1,0)),Data!$E$2:$E$51,DB!$B9),AVERAGEIFS(INDEX(Data!$A$2:$DJ$51,0,MATCH(DB!AV$5,Data!$A$1:$DJ$1,0)),Data!$E$2:$E$51,DB!$B9,Data!$F$2:$F$51,DB!$B$1)),"-")</f>
        <v>-</v>
      </c>
      <c r="AW9" s="79"/>
      <c r="AX9" s="78">
        <f>IFERROR(IF($B$1="Total",AVERAGEIFS(INDEX(Data!$A$2:$DJ$51,0,MATCH(DB!AX$5,Data!$A$1:$DJ$1,0)),Data!$E$2:$E$51,DB!$B9),AVERAGEIFS(INDEX(Data!$A$2:$DJ$51,0,MATCH(DB!AX$5,Data!$A$1:$DJ$1,0)),Data!$E$2:$E$51,DB!$B9,Data!$F$2:$F$51,DB!$B$1)),"-")</f>
        <v>8.3000000000000004E-2</v>
      </c>
      <c r="AY9" s="78">
        <f>IFERROR(IF($B$1="Total",AVERAGEIFS(INDEX(Data!$A$2:$DJ$51,0,MATCH(DB!AY$5,Data!$A$1:$DJ$1,0)),Data!$E$2:$E$51,DB!$B9),AVERAGEIFS(INDEX(Data!$A$2:$DJ$51,0,MATCH(DB!AY$5,Data!$A$1:$DJ$1,0)),Data!$E$2:$E$51,DB!$B9,Data!$F$2:$F$51,DB!$B$1)),"-")</f>
        <v>0.441</v>
      </c>
      <c r="AZ9" s="78">
        <f>IFERROR(IF($B$1="Total",AVERAGEIFS(INDEX(Data!$A$2:$DJ$51,0,MATCH(DB!AZ$5,Data!$A$1:$DJ$1,0)),Data!$E$2:$E$51,DB!$B9),AVERAGEIFS(INDEX(Data!$A$2:$DJ$51,0,MATCH(DB!AZ$5,Data!$A$1:$DJ$1,0)),Data!$E$2:$E$51,DB!$B9,Data!$F$2:$F$51,DB!$B$1)),"-")</f>
        <v>0.33400000000000002</v>
      </c>
      <c r="BA9" s="78">
        <f>IFERROR(IF($B$1="Total",AVERAGEIFS(INDEX(Data!$A$2:$DJ$51,0,MATCH(DB!BA$5,Data!$A$1:$DJ$1,0)),Data!$E$2:$E$51,DB!$B9),AVERAGEIFS(INDEX(Data!$A$2:$DJ$51,0,MATCH(DB!BA$5,Data!$A$1:$DJ$1,0)),Data!$E$2:$E$51,DB!$B9,Data!$F$2:$F$51,DB!$B$1)),"-")</f>
        <v>0.108</v>
      </c>
      <c r="BB9" s="78">
        <f>IFERROR(IF($B$1="Total",AVERAGEIFS(INDEX(Data!$A$2:$DJ$51,0,MATCH(DB!BB$5,Data!$A$1:$DJ$1,0)),Data!$E$2:$E$51,DB!$B9),AVERAGEIFS(INDEX(Data!$A$2:$DJ$51,0,MATCH(DB!BB$5,Data!$A$1:$DJ$1,0)),Data!$E$2:$E$51,DB!$B9,Data!$F$2:$F$51,DB!$B$1)),"-")</f>
        <v>2.5000000000000001E-2</v>
      </c>
      <c r="BC9" s="78">
        <f>IFERROR(IF($B$1="Total",AVERAGEIFS(INDEX(Data!$A$2:$DJ$51,0,MATCH(DB!BC$5,Data!$A$1:$DJ$1,0)),Data!$E$2:$E$51,DB!$B9),AVERAGEIFS(INDEX(Data!$A$2:$DJ$51,0,MATCH(DB!BC$5,Data!$A$1:$DJ$1,0)),Data!$E$2:$E$51,DB!$B9,Data!$F$2:$F$51,DB!$B$1)),"-")</f>
        <v>8.9999999999999993E-3</v>
      </c>
      <c r="BD9" s="79"/>
      <c r="BE9" s="78">
        <f>IFERROR(IF($B$1="Total",AVERAGEIFS(INDEX(Data!$A$2:$DJ$51,0,MATCH(DB!BE$5,Data!$A$1:$DJ$1,0)),Data!$E$2:$E$51,DB!$B9),AVERAGEIFS(INDEX(Data!$A$2:$DJ$51,0,MATCH(DB!BE$5,Data!$A$1:$DJ$1,0)),Data!$E$2:$E$51,DB!$B9,Data!$F$2:$F$51,DB!$B$1)),"-")</f>
        <v>0.95199999999999996</v>
      </c>
      <c r="BF9" s="78" t="str">
        <f>IFERROR(IF($B$1="Total",AVERAGEIFS(INDEX(Data!$A$2:$DJ$51,0,MATCH(DB!BF$5,Data!$A$1:$DJ$1,0)),Data!$E$2:$E$51,DB!$B9),AVERAGEIFS(INDEX(Data!$A$2:$DJ$51,0,MATCH(DB!BF$5,Data!$A$1:$DJ$1,0)),Data!$E$2:$E$51,DB!$B9,Data!$F$2:$F$51,DB!$B$1)),"-")</f>
        <v>-</v>
      </c>
      <c r="BG9" s="78">
        <f>IFERROR(IF($B$1="Total",AVERAGEIFS(INDEX(Data!$A$2:$DJ$51,0,MATCH(DB!BG$5,Data!$A$1:$DJ$1,0)),Data!$E$2:$E$51,DB!$B9),AVERAGEIFS(INDEX(Data!$A$2:$DJ$51,0,MATCH(DB!BG$5,Data!$A$1:$DJ$1,0)),Data!$E$2:$E$51,DB!$B9,Data!$F$2:$F$51,DB!$B$1)),"-")</f>
        <v>0.03</v>
      </c>
      <c r="BH9" s="78" t="str">
        <f>IFERROR(IF($B$1="Total",AVERAGEIFS(INDEX(Data!$A$2:$DJ$51,0,MATCH(DB!BH$5,Data!$A$1:$DJ$1,0)),Data!$E$2:$E$51,DB!$B9),AVERAGEIFS(INDEX(Data!$A$2:$DJ$51,0,MATCH(DB!BH$5,Data!$A$1:$DJ$1,0)),Data!$E$2:$E$51,DB!$B9,Data!$F$2:$F$51,DB!$B$1)),"-")</f>
        <v>-</v>
      </c>
      <c r="BI9" s="78">
        <f>IFERROR(IF($B$1="Total",AVERAGEIFS(INDEX(Data!$A$2:$DJ$51,0,MATCH(DB!BI$5,Data!$A$1:$DJ$1,0)),Data!$E$2:$E$51,DB!$B9),AVERAGEIFS(INDEX(Data!$A$2:$DJ$51,0,MATCH(DB!BI$5,Data!$A$1:$DJ$1,0)),Data!$E$2:$E$51,DB!$B9,Data!$F$2:$F$51,DB!$B$1)),"-")</f>
        <v>8.9999999999999993E-3</v>
      </c>
      <c r="BJ9" s="78" t="str">
        <f>IFERROR(IF($B$1="Total",AVERAGEIFS(INDEX(Data!$A$2:$DJ$51,0,MATCH(DB!BJ$5,Data!$A$1:$DJ$1,0)),Data!$E$2:$E$51,DB!$B9),AVERAGEIFS(INDEX(Data!$A$2:$DJ$51,0,MATCH(DB!BJ$5,Data!$A$1:$DJ$1,0)),Data!$E$2:$E$51,DB!$B9,Data!$F$2:$F$51,DB!$B$1)),"-")</f>
        <v>-</v>
      </c>
      <c r="BK9" s="78">
        <f>IFERROR(IF($B$1="Total",AVERAGEIFS(INDEX(Data!$A$2:$DJ$51,0,MATCH(DB!BK$5,Data!$A$1:$DJ$1,0)),Data!$E$2:$E$51,DB!$B9),AVERAGEIFS(INDEX(Data!$A$2:$DJ$51,0,MATCH(DB!BK$5,Data!$A$1:$DJ$1,0)),Data!$E$2:$E$51,DB!$B9,Data!$F$2:$F$51,DB!$B$1)),"-")</f>
        <v>8.9999999999999993E-3</v>
      </c>
      <c r="BL9" s="79"/>
      <c r="BM9" s="78">
        <f>IFERROR(IF($B$1="Total",AVERAGEIFS(INDEX(Data!$A$2:$DJ$51,0,MATCH(DB!BM$5,Data!$A$1:$DJ$1,0)),Data!$E$2:$E$51,DB!$B9),AVERAGEIFS(INDEX(Data!$A$2:$DJ$51,0,MATCH(DB!BM$5,Data!$A$1:$DJ$1,0)),Data!$E$2:$E$51,DB!$B9,Data!$F$2:$F$51,DB!$B$1)),"-")</f>
        <v>3.2000000000000001E-2</v>
      </c>
      <c r="BN9" s="78">
        <f>IFERROR(IF($B$1="Total",AVERAGEIFS(INDEX(Data!$A$2:$DJ$51,0,MATCH(DB!BN$5,Data!$A$1:$DJ$1,0)),Data!$E$2:$E$51,DB!$B9),AVERAGEIFS(INDEX(Data!$A$2:$DJ$51,0,MATCH(DB!BN$5,Data!$A$1:$DJ$1,0)),Data!$E$2:$E$51,DB!$B9,Data!$F$2:$F$51,DB!$B$1)),"-")</f>
        <v>0.37</v>
      </c>
      <c r="BO9" s="78">
        <f>IFERROR(IF($B$1="Total",AVERAGEIFS(INDEX(Data!$A$2:$DJ$51,0,MATCH(DB!BO$5,Data!$A$1:$DJ$1,0)),Data!$E$2:$E$51,DB!$B9),AVERAGEIFS(INDEX(Data!$A$2:$DJ$51,0,MATCH(DB!BO$5,Data!$A$1:$DJ$1,0)),Data!$E$2:$E$51,DB!$B9,Data!$F$2:$F$51,DB!$B$1)),"-")</f>
        <v>0.56000000000000005</v>
      </c>
      <c r="BP9" s="78">
        <f>IFERROR(IF($B$1="Total",AVERAGEIFS(INDEX(Data!$A$2:$DJ$51,0,MATCH(DB!BP$5,Data!$A$1:$DJ$1,0)),Data!$E$2:$E$51,DB!$B9),AVERAGEIFS(INDEX(Data!$A$2:$DJ$51,0,MATCH(DB!BP$5,Data!$A$1:$DJ$1,0)),Data!$E$2:$E$51,DB!$B9,Data!$F$2:$F$51,DB!$B$1)),"-")</f>
        <v>3.7999999999999999E-2</v>
      </c>
      <c r="BQ9" s="79"/>
      <c r="BR9" s="78">
        <f>IFERROR(IF($B$1="Total",AVERAGEIFS(INDEX(Data!$A$2:$DJ$51,0,MATCH(DB!BR$5,Data!$A$1:$DJ$1,0)),Data!$E$2:$E$51,DB!$B9),AVERAGEIFS(INDEX(Data!$A$2:$DJ$51,0,MATCH(DB!BR$5,Data!$A$1:$DJ$1,0)),Data!$E$2:$E$51,DB!$B9,Data!$F$2:$F$51,DB!$B$1)),"-")</f>
        <v>4.9000000000000002E-2</v>
      </c>
      <c r="BS9" s="78">
        <f>IFERROR(IF($B$1="Total",AVERAGEIFS(INDEX(Data!$A$2:$DJ$51,0,MATCH(DB!BS$5,Data!$A$1:$DJ$1,0)),Data!$E$2:$E$51,DB!$B9),AVERAGEIFS(INDEX(Data!$A$2:$DJ$51,0,MATCH(DB!BS$5,Data!$A$1:$DJ$1,0)),Data!$E$2:$E$51,DB!$B9,Data!$F$2:$F$51,DB!$B$1)),"-")</f>
        <v>0.61499999999999999</v>
      </c>
      <c r="BT9" s="78">
        <f>IFERROR(IF($B$1="Total",AVERAGEIFS(INDEX(Data!$A$2:$DJ$51,0,MATCH(DB!BT$5,Data!$A$1:$DJ$1,0)),Data!$E$2:$E$51,DB!$B9),AVERAGEIFS(INDEX(Data!$A$2:$DJ$51,0,MATCH(DB!BT$5,Data!$A$1:$DJ$1,0)),Data!$E$2:$E$51,DB!$B9,Data!$F$2:$F$51,DB!$B$1)),"-")</f>
        <v>0.33600000000000002</v>
      </c>
      <c r="BU9" s="78" t="str">
        <f>IFERROR(IF($B$1="Total",AVERAGEIFS(INDEX(Data!$A$2:$DJ$51,0,MATCH(DB!BU$5,Data!$A$1:$DJ$1,0)),Data!$E$2:$E$51,DB!$B9),AVERAGEIFS(INDEX(Data!$A$2:$DJ$51,0,MATCH(DB!BU$5,Data!$A$1:$DJ$1,0)),Data!$E$2:$E$51,DB!$B9,Data!$F$2:$F$51,DB!$B$1)),"-")</f>
        <v>-</v>
      </c>
      <c r="BV9" s="79"/>
      <c r="BW9" s="78">
        <f>IFERROR(IF($B$1="Total",AVERAGEIFS(INDEX(Data!$A$2:$DJ$51,0,MATCH(DB!BW$5,Data!$A$1:$DJ$1,0)),Data!$E$2:$E$51,DB!$B9),AVERAGEIFS(INDEX(Data!$A$2:$DJ$51,0,MATCH(DB!BW$5,Data!$A$1:$DJ$1,0)),Data!$E$2:$E$51,DB!$B9,Data!$F$2:$F$51,DB!$B$1)),"-")</f>
        <v>0.68400000000000005</v>
      </c>
      <c r="BX9" s="78">
        <f>IFERROR(IF($B$1="Total",AVERAGEIFS(INDEX(Data!$A$2:$DJ$51,0,MATCH(DB!BX$5,Data!$A$1:$DJ$1,0)),Data!$E$2:$E$51,DB!$B9),AVERAGEIFS(INDEX(Data!$A$2:$DJ$51,0,MATCH(DB!BX$5,Data!$A$1:$DJ$1,0)),Data!$E$2:$E$51,DB!$B9,Data!$F$2:$F$51,DB!$B$1)),"-")</f>
        <v>0.316</v>
      </c>
      <c r="BY9" s="79"/>
      <c r="BZ9" s="78">
        <f>IFERROR(IF($B$1="Total",AVERAGEIFS(INDEX(Data!$A$2:$DJ$51,0,MATCH(DB!BZ$5,Data!$A$1:$DJ$1,0)),Data!$E$2:$E$51,DB!$B9),AVERAGEIFS(INDEX(Data!$A$2:$DJ$51,0,MATCH(DB!BZ$5,Data!$A$1:$DJ$1,0)),Data!$E$2:$E$51,DB!$B9,Data!$F$2:$F$51,DB!$B$1)),"-")</f>
        <v>0.82899999999999996</v>
      </c>
      <c r="CA9" s="78">
        <f>IFERROR(IF($B$1="Total",AVERAGEIFS(INDEX(Data!$A$2:$DJ$51,0,MATCH(DB!CA$5,Data!$A$1:$DJ$1,0)),Data!$E$2:$E$51,DB!$B9),AVERAGEIFS(INDEX(Data!$A$2:$DJ$51,0,MATCH(DB!CA$5,Data!$A$1:$DJ$1,0)),Data!$E$2:$E$51,DB!$B9,Data!$F$2:$F$51,DB!$B$1)),"-")</f>
        <v>0.17100000000000001</v>
      </c>
      <c r="CB9" s="79"/>
      <c r="CC9" s="78">
        <f>IFERROR(IF($B$1="Total",AVERAGEIFS(INDEX(Data!$A$2:$DJ$51,0,MATCH(DB!CC$5,Data!$A$1:$DJ$1,0)),Data!$E$2:$E$51,DB!$B9),AVERAGEIFS(INDEX(Data!$A$2:$DJ$51,0,MATCH(DB!CC$5,Data!$A$1:$DJ$1,0)),Data!$E$2:$E$51,DB!$B9,Data!$F$2:$F$51,DB!$B$1)),"-")</f>
        <v>0.33400000000000002</v>
      </c>
      <c r="CD9" s="78">
        <f>IFERROR(IF($B$1="Total",AVERAGEIFS(INDEX(Data!$A$2:$DJ$51,0,MATCH(DB!CD$5,Data!$A$1:$DJ$1,0)),Data!$E$2:$E$51,DB!$B9),AVERAGEIFS(INDEX(Data!$A$2:$DJ$51,0,MATCH(DB!CD$5,Data!$A$1:$DJ$1,0)),Data!$E$2:$E$51,DB!$B9,Data!$F$2:$F$51,DB!$B$1)),"-")</f>
        <v>0.66600000000000004</v>
      </c>
      <c r="CE9" s="79"/>
      <c r="CF9" s="78">
        <f>IFERROR(IF($B$1="Total",AVERAGEIFS(INDEX(Data!$A$2:$DJ$51,0,MATCH(DB!CF$5,Data!$A$1:$DJ$1,0)),Data!$E$2:$E$51,DB!$B9),AVERAGEIFS(INDEX(Data!$A$2:$DJ$51,0,MATCH(DB!CF$5,Data!$A$1:$DJ$1,0)),Data!$E$2:$E$51,DB!$B9,Data!$F$2:$F$51,DB!$B$1)),"-")</f>
        <v>0.97799999999999998</v>
      </c>
      <c r="CG9" s="78">
        <f>IFERROR(IF($B$1="Total",AVERAGEIFS(INDEX(Data!$A$2:$DJ$51,0,MATCH(DB!CG$5,Data!$A$1:$DJ$1,0)),Data!$E$2:$E$51,DB!$B9),AVERAGEIFS(INDEX(Data!$A$2:$DJ$51,0,MATCH(DB!CG$5,Data!$A$1:$DJ$1,0)),Data!$E$2:$E$51,DB!$B9,Data!$F$2:$F$51,DB!$B$1)),"-")</f>
        <v>1.7000000000000001E-2</v>
      </c>
      <c r="CH9" s="78" t="str">
        <f>IFERROR(IF($B$1="Total",AVERAGEIFS(INDEX(Data!$A$2:$DJ$51,0,MATCH(DB!CH$5,Data!$A$1:$DJ$1,0)),Data!$E$2:$E$51,DB!$B9),AVERAGEIFS(INDEX(Data!$A$2:$DJ$51,0,MATCH(DB!CH$5,Data!$A$1:$DJ$1,0)),Data!$E$2:$E$51,DB!$B9,Data!$F$2:$F$51,DB!$B$1)),"-")</f>
        <v>-</v>
      </c>
      <c r="CI9" s="78" t="str">
        <f>IFERROR(IF($B$1="Total",AVERAGEIFS(INDEX(Data!$A$2:$DJ$51,0,MATCH(DB!CI$5,Data!$A$1:$DJ$1,0)),Data!$E$2:$E$51,DB!$B9),AVERAGEIFS(INDEX(Data!$A$2:$DJ$51,0,MATCH(DB!CI$5,Data!$A$1:$DJ$1,0)),Data!$E$2:$E$51,DB!$B9,Data!$F$2:$F$51,DB!$B$1)),"-")</f>
        <v>-</v>
      </c>
      <c r="CJ9" s="78">
        <f>IFERROR(IF($B$1="Total",AVERAGEIFS(INDEX(Data!$A$2:$DJ$51,0,MATCH(DB!CJ$5,Data!$A$1:$DJ$1,0)),Data!$E$2:$E$51,DB!$B9),AVERAGEIFS(INDEX(Data!$A$2:$DJ$51,0,MATCH(DB!CJ$5,Data!$A$1:$DJ$1,0)),Data!$E$2:$E$51,DB!$B9,Data!$F$2:$F$51,DB!$B$1)),"-")</f>
        <v>1E-3</v>
      </c>
      <c r="CK9" s="78" t="str">
        <f>IFERROR(IF($B$1="Total",AVERAGEIFS(INDEX(Data!$A$2:$DJ$51,0,MATCH(DB!CK$5,Data!$A$1:$DJ$1,0)),Data!$E$2:$E$51,DB!$B9),AVERAGEIFS(INDEX(Data!$A$2:$DJ$51,0,MATCH(DB!CK$5,Data!$A$1:$DJ$1,0)),Data!$E$2:$E$51,DB!$B9,Data!$F$2:$F$51,DB!$B$1)),"-")</f>
        <v>-</v>
      </c>
      <c r="CL9" s="78" t="str">
        <f>IFERROR(IF($B$1="Total",AVERAGEIFS(INDEX(Data!$A$2:$DJ$51,0,MATCH(DB!CL$5,Data!$A$1:$DJ$1,0)),Data!$E$2:$E$51,DB!$B9),AVERAGEIFS(INDEX(Data!$A$2:$DJ$51,0,MATCH(DB!CL$5,Data!$A$1:$DJ$1,0)),Data!$E$2:$E$51,DB!$B9,Data!$F$2:$F$51,DB!$B$1)),"-")</f>
        <v>-</v>
      </c>
      <c r="CM9" s="78" t="str">
        <f>IFERROR(IF($B$1="Total",AVERAGEIFS(INDEX(Data!$A$2:$DJ$51,0,MATCH(DB!CM$5,Data!$A$1:$DJ$1,0)),Data!$E$2:$E$51,DB!$B9),AVERAGEIFS(INDEX(Data!$A$2:$DJ$51,0,MATCH(DB!CM$5,Data!$A$1:$DJ$1,0)),Data!$E$2:$E$51,DB!$B9,Data!$F$2:$F$51,DB!$B$1)),"-")</f>
        <v>-</v>
      </c>
      <c r="CN9" s="78" t="str">
        <f>IFERROR(IF($B$1="Total",AVERAGEIFS(INDEX(Data!$A$2:$DJ$51,0,MATCH(DB!CN$5,Data!$A$1:$DJ$1,0)),Data!$E$2:$E$51,DB!$B9),AVERAGEIFS(INDEX(Data!$A$2:$DJ$51,0,MATCH(DB!CN$5,Data!$A$1:$DJ$1,0)),Data!$E$2:$E$51,DB!$B9,Data!$F$2:$F$51,DB!$B$1)),"-")</f>
        <v>-</v>
      </c>
      <c r="CO9" s="78" t="str">
        <f>IFERROR(IF($B$1="Total",AVERAGEIFS(INDEX(Data!$A$2:$DJ$51,0,MATCH(DB!CO$5,Data!$A$1:$DJ$1,0)),Data!$E$2:$E$51,DB!$B9),AVERAGEIFS(INDEX(Data!$A$2:$DJ$51,0,MATCH(DB!CO$5,Data!$A$1:$DJ$1,0)),Data!$E$2:$E$51,DB!$B9,Data!$F$2:$F$51,DB!$B$1)),"-")</f>
        <v>-</v>
      </c>
      <c r="CP9" s="78">
        <f>IFERROR(IF($B$1="Total",AVERAGEIFS(INDEX(Data!$A$2:$DJ$51,0,MATCH(DB!CP$5,Data!$A$1:$DJ$1,0)),Data!$E$2:$E$51,DB!$B9),AVERAGEIFS(INDEX(Data!$A$2:$DJ$51,0,MATCH(DB!CP$5,Data!$A$1:$DJ$1,0)),Data!$E$2:$E$51,DB!$B9,Data!$F$2:$F$51,DB!$B$1)),"-")</f>
        <v>3.0000000000000001E-3</v>
      </c>
      <c r="CQ9" s="78" t="str">
        <f>IFERROR(IF($B$1="Total",AVERAGEIFS(INDEX(Data!$A$2:$DJ$51,0,MATCH(DB!CQ$5,Data!$A$1:$DJ$1,0)),Data!$E$2:$E$51,DB!$B9),AVERAGEIFS(INDEX(Data!$A$2:$DJ$51,0,MATCH(DB!CQ$5,Data!$A$1:$DJ$1,0)),Data!$E$2:$E$51,DB!$B9,Data!$F$2:$F$51,DB!$B$1)),"-")</f>
        <v>-</v>
      </c>
      <c r="CR9" s="78">
        <f>IFERROR(IF($B$1="Total",AVERAGEIFS(INDEX(Data!$A$2:$DJ$51,0,MATCH(DB!CR$5,Data!$A$1:$DJ$1,0)),Data!$E$2:$E$51,DB!$B9),AVERAGEIFS(INDEX(Data!$A$2:$DJ$51,0,MATCH(DB!CR$5,Data!$A$1:$DJ$1,0)),Data!$E$2:$E$51,DB!$B9,Data!$F$2:$F$51,DB!$B$1)),"-")</f>
        <v>1E-3</v>
      </c>
      <c r="CS9" s="79"/>
      <c r="CT9" s="78">
        <f>IFERROR(IF($B$1="Total",AVERAGEIFS(INDEX(Data!$A$2:$DJ$51,0,MATCH(DB!CT$5,Data!$A$1:$DJ$1,0)),Data!$E$2:$E$51,DB!$B9),AVERAGEIFS(INDEX(Data!$A$2:$DJ$51,0,MATCH(DB!CT$5,Data!$A$1:$DJ$1,0)),Data!$E$2:$E$51,DB!$B9,Data!$F$2:$F$51,DB!$B$1)),"-")</f>
        <v>0.26100000000000001</v>
      </c>
      <c r="CU9" s="78">
        <f>IFERROR(IF($B$1="Total",AVERAGEIFS(INDEX(Data!$A$2:$DJ$51,0,MATCH(DB!CU$5,Data!$A$1:$DJ$1,0)),Data!$E$2:$E$51,DB!$B9),AVERAGEIFS(INDEX(Data!$A$2:$DJ$51,0,MATCH(DB!CU$5,Data!$A$1:$DJ$1,0)),Data!$E$2:$E$51,DB!$B9,Data!$F$2:$F$51,DB!$B$1)),"-")</f>
        <v>0.14599999999999999</v>
      </c>
      <c r="CV9" s="78">
        <f>IFERROR(IF($B$1="Total",AVERAGEIFS(INDEX(Data!$A$2:$DJ$51,0,MATCH(DB!CV$5,Data!$A$1:$DJ$1,0)),Data!$E$2:$E$51,DB!$B9),AVERAGEIFS(INDEX(Data!$A$2:$DJ$51,0,MATCH(DB!CV$5,Data!$A$1:$DJ$1,0)),Data!$E$2:$E$51,DB!$B9,Data!$F$2:$F$51,DB!$B$1)),"-")</f>
        <v>0.15</v>
      </c>
      <c r="CW9" s="78">
        <f>IFERROR(IF($B$1="Total",AVERAGEIFS(INDEX(Data!$A$2:$DJ$51,0,MATCH(DB!CW$5,Data!$A$1:$DJ$1,0)),Data!$E$2:$E$51,DB!$B9),AVERAGEIFS(INDEX(Data!$A$2:$DJ$51,0,MATCH(DB!CW$5,Data!$A$1:$DJ$1,0)),Data!$E$2:$E$51,DB!$B9,Data!$F$2:$F$51,DB!$B$1)),"-")</f>
        <v>0.14899999999999999</v>
      </c>
      <c r="CX9" s="78">
        <f>IFERROR(IF($B$1="Total",AVERAGEIFS(INDEX(Data!$A$2:$DJ$51,0,MATCH(DB!CX$5,Data!$A$1:$DJ$1,0)),Data!$E$2:$E$51,DB!$B9),AVERAGEIFS(INDEX(Data!$A$2:$DJ$51,0,MATCH(DB!CX$5,Data!$A$1:$DJ$1,0)),Data!$E$2:$E$51,DB!$B9,Data!$F$2:$F$51,DB!$B$1)),"-")</f>
        <v>8.5000000000000006E-2</v>
      </c>
      <c r="CY9" s="78">
        <f>IFERROR(IF($B$1="Total",AVERAGEIFS(INDEX(Data!$A$2:$DJ$51,0,MATCH(DB!CY$5,Data!$A$1:$DJ$1,0)),Data!$E$2:$E$51,DB!$B9),AVERAGEIFS(INDEX(Data!$A$2:$DJ$51,0,MATCH(DB!CY$5,Data!$A$1:$DJ$1,0)),Data!$E$2:$E$51,DB!$B9,Data!$F$2:$F$51,DB!$B$1)),"-")</f>
        <v>8.5000000000000006E-2</v>
      </c>
      <c r="CZ9" s="78">
        <f>IFERROR(IF($B$1="Total",AVERAGEIFS(INDEX(Data!$A$2:$DJ$51,0,MATCH(DB!CZ$5,Data!$A$1:$DJ$1,0)),Data!$E$2:$E$51,DB!$B9),AVERAGEIFS(INDEX(Data!$A$2:$DJ$51,0,MATCH(DB!CZ$5,Data!$A$1:$DJ$1,0)),Data!$E$2:$E$51,DB!$B9,Data!$F$2:$F$51,DB!$B$1)),"-")</f>
        <v>0.124</v>
      </c>
      <c r="DB9" s="78">
        <f>IFERROR(IF($B$1="Total",AVERAGEIFS(INDEX(Data!$A$2:$EI$51,0,MATCH(DB!DB$5,Data!$A$1:$EI$1,0)),Data!$E$2:$E$51,DB!$B9),AVERAGEIFS(INDEX(Data!$A$2:$EI$51,0,MATCH(DB!DB$5,Data!$A$1:$EI$1,0)),Data!$E$2:$E$51,DB!$B9,Data!$F$2:$F$51,DB!$B$1)),"-")</f>
        <v>0</v>
      </c>
      <c r="DC9" s="78">
        <f>IFERROR(IF($B$1="Total",AVERAGEIFS(INDEX(Data!$A$2:$EI$51,0,MATCH(DB!DC$5,Data!$A$1:$EI$1,0)),Data!$E$2:$E$51,DB!$B9),AVERAGEIFS(INDEX(Data!$A$2:$EI$51,0,MATCH(DB!DC$5,Data!$A$1:$EI$1,0)),Data!$E$2:$E$51,DB!$B9,Data!$F$2:$F$51,DB!$B$1)),"-")</f>
        <v>0.23250000000000001</v>
      </c>
      <c r="DD9" s="78">
        <f>IFERROR(IF($B$1="Total",AVERAGEIFS(INDEX(Data!$A$2:$EI$51,0,MATCH(DB!DD$5,Data!$A$1:$EI$1,0)),Data!$E$2:$E$51,DB!$B9),AVERAGEIFS(INDEX(Data!$A$2:$EI$51,0,MATCH(DB!DD$5,Data!$A$1:$EI$1,0)),Data!$E$2:$E$51,DB!$B9,Data!$F$2:$F$51,DB!$B$1)),"-")</f>
        <v>0.63749999999999996</v>
      </c>
      <c r="DE9" s="78">
        <f>IFERROR(IF($B$1="Total",AVERAGEIFS(INDEX(Data!$A$2:$EI$51,0,MATCH(DB!DE$5,Data!$A$1:$EI$1,0)),Data!$E$2:$E$51,DB!$B9),AVERAGEIFS(INDEX(Data!$A$2:$EI$51,0,MATCH(DB!DE$5,Data!$A$1:$EI$1,0)),Data!$E$2:$E$51,DB!$B9,Data!$F$2:$F$51,DB!$B$1)),"-")</f>
        <v>0.13</v>
      </c>
      <c r="DG9" s="78">
        <f>IFERROR(IF($B$1="Total",AVERAGEIFS(INDEX(Data!$A$2:$EI$51,0,MATCH(DB!DG$5,Data!$A$1:$EI$1,0)),Data!$E$2:$E$51,DB!$B9),AVERAGEIFS(INDEX(Data!$A$2:$EI$51,0,MATCH(DB!DG$5,Data!$A$1:$EI$1,0)),Data!$E$2:$E$51,DB!$B9,Data!$F$2:$F$51,DB!$B$1)),"-")</f>
        <v>0.98875000000000002</v>
      </c>
      <c r="DH9" s="78">
        <f>IFERROR(IF($B$1="Total",AVERAGEIFS(INDEX(Data!$A$2:$EI$51,0,MATCH(DB!DH$5,Data!$A$1:$EI$1,0)),Data!$E$2:$E$51,DB!$B9),AVERAGEIFS(INDEX(Data!$A$2:$EI$51,0,MATCH(DB!DH$5,Data!$A$1:$EI$1,0)),Data!$E$2:$E$51,DB!$B9,Data!$F$2:$F$51,DB!$B$1)),"-")</f>
        <v>1.125E-2</v>
      </c>
      <c r="DJ9" s="78">
        <f>IFERROR(IF($B$1="Total",AVERAGEIFS(INDEX(Data!$A$2:$EI$51,0,MATCH(DB!DJ$5,Data!$A$1:$EI$1,0)),Data!$E$2:$E$51,DB!$B9),AVERAGEIFS(INDEX(Data!$A$2:$EI$51,0,MATCH(DB!DJ$5,Data!$A$1:$EI$1,0)),Data!$E$2:$E$51,DB!$B9,Data!$F$2:$F$51,DB!$B$1)),"-")</f>
        <v>9.7500000000000003E-2</v>
      </c>
      <c r="DK9" s="78">
        <f>IFERROR(IF($B$1="Total",AVERAGEIFS(INDEX(Data!$A$2:$EI$51,0,MATCH(DB!DK$5,Data!$A$1:$EI$1,0)),Data!$E$2:$E$51,DB!$B9),AVERAGEIFS(INDEX(Data!$A$2:$EI$51,0,MATCH(DB!DK$5,Data!$A$1:$EI$1,0)),Data!$E$2:$E$51,DB!$B9,Data!$F$2:$F$51,DB!$B$1)),"-")</f>
        <v>8.8749999999999996E-2</v>
      </c>
      <c r="DL9" s="78">
        <f>IFERROR(IF($B$1="Total",AVERAGEIFS(INDEX(Data!$A$2:$EI$51,0,MATCH(DB!DL$5,Data!$A$1:$EI$1,0)),Data!$E$2:$E$51,DB!$B9),AVERAGEIFS(INDEX(Data!$A$2:$EI$51,0,MATCH(DB!DL$5,Data!$A$1:$EI$1,0)),Data!$E$2:$E$51,DB!$B9,Data!$F$2:$F$51,DB!$B$1)),"-")</f>
        <v>0</v>
      </c>
      <c r="DM9" s="78">
        <f>IFERROR(IF($B$1="Total",AVERAGEIFS(INDEX(Data!$A$2:$EI$51,0,MATCH(DB!DM$5,Data!$A$1:$EI$1,0)),Data!$E$2:$E$51,DB!$B9),AVERAGEIFS(INDEX(Data!$A$2:$EI$51,0,MATCH(DB!DM$5,Data!$A$1:$EI$1,0)),Data!$E$2:$E$51,DB!$B9,Data!$F$2:$F$51,DB!$B$1)),"-")</f>
        <v>0.60499999999999998</v>
      </c>
      <c r="DN9" s="78">
        <f>IFERROR(IF($B$1="Total",AVERAGEIFS(INDEX(Data!$A$2:$EI$51,0,MATCH(DB!DN$5,Data!$A$1:$EI$1,0)),Data!$E$2:$E$51,DB!$B9),AVERAGEIFS(INDEX(Data!$A$2:$EI$51,0,MATCH(DB!DN$5,Data!$A$1:$EI$1,0)),Data!$E$2:$E$51,DB!$B9,Data!$F$2:$F$51,DB!$B$1)),"-")</f>
        <v>0.20874999999999999</v>
      </c>
      <c r="DP9" s="78">
        <f>IFERROR(IF($B$1="Total",AVERAGEIFS(INDEX(Data!$A$2:$EI$51,0,MATCH(DB!DP$5,Data!$A$1:$EI$1,0)),Data!$E$2:$E$51,DB!$B9),AVERAGEIFS(INDEX(Data!$A$2:$EI$51,0,MATCH(DB!DP$5,Data!$A$1:$EI$1,0)),Data!$E$2:$E$51,DB!$B9,Data!$F$2:$F$51,DB!$B$1)),"-")</f>
        <v>0.13375000000000001</v>
      </c>
      <c r="DQ9" s="78">
        <f>IFERROR(IF($B$1="Total",AVERAGEIFS(INDEX(Data!$A$2:$EI$51,0,MATCH(DB!DQ$5,Data!$A$1:$EI$1,0)),Data!$E$2:$E$51,DB!$B9),AVERAGEIFS(INDEX(Data!$A$2:$EI$51,0,MATCH(DB!DQ$5,Data!$A$1:$EI$1,0)),Data!$E$2:$E$51,DB!$B9,Data!$F$2:$F$51,DB!$B$1)),"-")</f>
        <v>0.23125000000000001</v>
      </c>
      <c r="DR9" s="78">
        <f>IFERROR(IF($B$1="Total",AVERAGEIFS(INDEX(Data!$A$2:$EI$51,0,MATCH(DB!DR$5,Data!$A$1:$EI$1,0)),Data!$E$2:$E$51,DB!$B9),AVERAGEIFS(INDEX(Data!$A$2:$EI$51,0,MATCH(DB!DR$5,Data!$A$1:$EI$1,0)),Data!$E$2:$E$51,DB!$B9,Data!$F$2:$F$51,DB!$B$1)),"-")</f>
        <v>5.8749999999999997E-2</v>
      </c>
      <c r="DS9" s="78">
        <f>IFERROR(IF($B$1="Total",AVERAGEIFS(INDEX(Data!$A$2:$EI$51,0,MATCH(DB!DS$5,Data!$A$1:$EI$1,0)),Data!$E$2:$E$51,DB!$B9),AVERAGEIFS(INDEX(Data!$A$2:$EI$51,0,MATCH(DB!DS$5,Data!$A$1:$EI$1,0)),Data!$E$2:$E$51,DB!$B9,Data!$F$2:$F$51,DB!$B$1)),"-")</f>
        <v>0.57499999999999996</v>
      </c>
      <c r="DT9" s="78">
        <f>IFERROR(IF($B$1="Total",AVERAGEIFS(INDEX(Data!$A$2:$EI$51,0,MATCH(DB!DT$5,Data!$A$1:$EI$1,0)),Data!$E$2:$E$51,DB!$B9),AVERAGEIFS(INDEX(Data!$A$2:$EI$51,0,MATCH(DB!DT$5,Data!$A$1:$EI$1,0)),Data!$E$2:$E$51,DB!$B9,Data!$F$2:$F$51,DB!$B$1)),"-")</f>
        <v>1.25E-3</v>
      </c>
      <c r="DV9" s="78">
        <f>IFERROR(IF($B$1="Total",AVERAGEIFS(INDEX(Data!$A$2:$EI$51,0,MATCH(DB!DV$5,Data!$A$1:$EI$1,0)),Data!$E$2:$E$51,DB!$B9),AVERAGEIFS(INDEX(Data!$A$2:$EI$51,0,MATCH(DB!DV$5,Data!$A$1:$EI$1,0)),Data!$E$2:$E$51,DB!$B9,Data!$F$2:$F$51,DB!$B$1)),"-")</f>
        <v>0.21249999999999999</v>
      </c>
      <c r="DW9" s="78">
        <f>IFERROR(IF($B$1="Total",AVERAGEIFS(INDEX(Data!$A$2:$EI$51,0,MATCH(DB!DW$5,Data!$A$1:$EI$1,0)),Data!$E$2:$E$51,DB!$B9),AVERAGEIFS(INDEX(Data!$A$2:$EI$51,0,MATCH(DB!DW$5,Data!$A$1:$EI$1,0)),Data!$E$2:$E$51,DB!$B9,Data!$F$2:$F$51,DB!$B$1)),"-")</f>
        <v>0.16750000000000001</v>
      </c>
      <c r="DX9" s="78">
        <f>IFERROR(IF($B$1="Total",AVERAGEIFS(INDEX(Data!$A$2:$EI$51,0,MATCH(DB!DX$5,Data!$A$1:$EI$1,0)),Data!$E$2:$E$51,DB!$B9),AVERAGEIFS(INDEX(Data!$A$2:$EI$51,0,MATCH(DB!DX$5,Data!$A$1:$EI$1,0)),Data!$E$2:$E$51,DB!$B9,Data!$F$2:$F$51,DB!$B$1)),"-")</f>
        <v>1.125E-2</v>
      </c>
      <c r="DY9" s="78">
        <f>IFERROR(IF($B$1="Total",AVERAGEIFS(INDEX(Data!$A$2:$EI$51,0,MATCH(DB!DY$5,Data!$A$1:$EI$1,0)),Data!$E$2:$E$51,DB!$B9),AVERAGEIFS(INDEX(Data!$A$2:$EI$51,0,MATCH(DB!DY$5,Data!$A$1:$EI$1,0)),Data!$E$2:$E$51,DB!$B9,Data!$F$2:$F$51,DB!$B$1)),"-")</f>
        <v>0.60875000000000001</v>
      </c>
    </row>
    <row r="10" spans="2:143" x14ac:dyDescent="0.25">
      <c r="B10" s="118" t="s">
        <v>160</v>
      </c>
      <c r="C10" s="78">
        <f>IFERROR(IF($B$1="Total",AVERAGEIFS(INDEX(Data!$A$2:$DJ$51,0,MATCH(DB!C$5,Data!$A$1:$DJ$1,0)),Data!$E$2:$E$51,DB!$B10),AVERAGEIFS(INDEX(Data!$A$2:$DJ$51,0,MATCH(DB!C$5,Data!$A$1:$DJ$1,0)),Data!$E$2:$E$51,DB!$B10,Data!$F$2:$F$51,DB!$B$1)),"-")</f>
        <v>0.36199999999999999</v>
      </c>
      <c r="D10" s="78">
        <f>IFERROR(IF($B$1="Total",AVERAGEIFS(INDEX(Data!$A$2:$DJ$51,0,MATCH(DB!D$5,Data!$A$1:$DJ$1,0)),Data!$E$2:$E$51,DB!$B10),AVERAGEIFS(INDEX(Data!$A$2:$DJ$51,0,MATCH(DB!D$5,Data!$A$1:$DJ$1,0)),Data!$E$2:$E$51,DB!$B10,Data!$F$2:$F$51,DB!$B$1)),"-")</f>
        <v>0.10199999999999999</v>
      </c>
      <c r="E10" s="78">
        <f>IFERROR(IF($B$1="Total",AVERAGEIFS(INDEX(Data!$A$2:$DJ$51,0,MATCH(DB!E$5,Data!$A$1:$DJ$1,0)),Data!$E$2:$E$51,DB!$B10),AVERAGEIFS(INDEX(Data!$A$2:$DJ$51,0,MATCH(DB!E$5,Data!$A$1:$DJ$1,0)),Data!$E$2:$E$51,DB!$B10,Data!$F$2:$F$51,DB!$B$1)),"-")</f>
        <v>0.22700000000000001</v>
      </c>
      <c r="F10" s="78">
        <f>IFERROR(IF($B$1="Total",AVERAGEIFS(INDEX(Data!$A$2:$DJ$51,0,MATCH(DB!F$5,Data!$A$1:$DJ$1,0)),Data!$E$2:$E$51,DB!$B10),AVERAGEIFS(INDEX(Data!$A$2:$DJ$51,0,MATCH(DB!F$5,Data!$A$1:$DJ$1,0)),Data!$E$2:$E$51,DB!$B10,Data!$F$2:$F$51,DB!$B$1)),"-")</f>
        <v>8.8999999999999996E-2</v>
      </c>
      <c r="G10" s="79"/>
      <c r="H10" s="78">
        <f>IFERROR(IF($B$1="Total",AVERAGEIFS(INDEX(Data!$A$2:$DJ$51,0,MATCH(DB!H$5,Data!$A$1:$DJ$1,0)),Data!$E$2:$E$51,DB!$B10),AVERAGEIFS(INDEX(Data!$A$2:$DJ$51,0,MATCH(DB!H$5,Data!$A$1:$DJ$1,0)),Data!$E$2:$E$51,DB!$B10,Data!$F$2:$F$51,DB!$B$1)),"-")</f>
        <v>0.64900000000000002</v>
      </c>
      <c r="I10" s="78">
        <f>IFERROR(IF($B$1="Total",AVERAGEIFS(INDEX(Data!$A$2:$DJ$51,0,MATCH(DB!I$5,Data!$A$1:$DJ$1,0)),Data!$E$2:$E$51,DB!$B10),AVERAGEIFS(INDEX(Data!$A$2:$DJ$51,0,MATCH(DB!I$5,Data!$A$1:$DJ$1,0)),Data!$E$2:$E$51,DB!$B10,Data!$F$2:$F$51,DB!$B$1)),"-")</f>
        <v>8.4000000000000005E-2</v>
      </c>
      <c r="J10" s="78">
        <f>IFERROR(IF($B$1="Total",AVERAGEIFS(INDEX(Data!$A$2:$DJ$51,0,MATCH(DB!J$5,Data!$A$1:$DJ$1,0)),Data!$E$2:$E$51,DB!$B10),AVERAGEIFS(INDEX(Data!$A$2:$DJ$51,0,MATCH(DB!J$5,Data!$A$1:$DJ$1,0)),Data!$E$2:$E$51,DB!$B10,Data!$F$2:$F$51,DB!$B$1)),"-")</f>
        <v>1.4999999999999999E-2</v>
      </c>
      <c r="K10" s="78" t="str">
        <f>IFERROR(IF($B$1="Total",AVERAGEIFS(INDEX(Data!$A$2:$DJ$51,0,MATCH(DB!K$5,Data!$A$1:$DJ$1,0)),Data!$E$2:$E$51,DB!$B10),AVERAGEIFS(INDEX(Data!$A$2:$DJ$51,0,MATCH(DB!K$5,Data!$A$1:$DJ$1,0)),Data!$E$2:$E$51,DB!$B10,Data!$F$2:$F$51,DB!$B$1)),"-")</f>
        <v>-</v>
      </c>
      <c r="L10" s="78">
        <f>IFERROR(IF($B$1="Total",AVERAGEIFS(INDEX(Data!$A$2:$DJ$51,0,MATCH(DB!L$5,Data!$A$1:$DJ$1,0)),Data!$E$2:$E$51,DB!$B10),AVERAGEIFS(INDEX(Data!$A$2:$DJ$51,0,MATCH(DB!L$5,Data!$A$1:$DJ$1,0)),Data!$E$2:$E$51,DB!$B10,Data!$F$2:$F$51,DB!$B$1)),"-")</f>
        <v>8.1000000000000003E-2</v>
      </c>
      <c r="M10" s="78">
        <f>IFERROR(IF($B$1="Total",AVERAGEIFS(INDEX(Data!$A$2:$DJ$51,0,MATCH(DB!M$5,Data!$A$1:$DJ$1,0)),Data!$E$2:$E$51,DB!$B10),AVERAGEIFS(INDEX(Data!$A$2:$DJ$51,0,MATCH(DB!M$5,Data!$A$1:$DJ$1,0)),Data!$E$2:$E$51,DB!$B10,Data!$F$2:$F$51,DB!$B$1)),"-")</f>
        <v>0.157</v>
      </c>
      <c r="N10" s="78">
        <f>IFERROR(IF($B$1="Total",AVERAGEIFS(INDEX(Data!$A$2:$DJ$51,0,MATCH(DB!N$5,Data!$A$1:$DJ$1,0)),Data!$E$2:$E$51,DB!$B10),AVERAGEIFS(INDEX(Data!$A$2:$DJ$51,0,MATCH(DB!N$5,Data!$A$1:$DJ$1,0)),Data!$E$2:$E$51,DB!$B10,Data!$F$2:$F$51,DB!$B$1)),"-")</f>
        <v>2.4E-2</v>
      </c>
      <c r="O10" s="78" t="str">
        <f>IFERROR(IF($B$1="Total",AVERAGEIFS(INDEX(Data!$A$2:$DJ$51,0,MATCH(DB!O$5,Data!$A$1:$DJ$1,0)),Data!$E$2:$E$51,DB!$B10),AVERAGEIFS(INDEX(Data!$A$2:$DJ$51,0,MATCH(DB!O$5,Data!$A$1:$DJ$1,0)),Data!$E$2:$E$51,DB!$B10,Data!$F$2:$F$51,DB!$B$1)),"-")</f>
        <v>-</v>
      </c>
      <c r="P10" s="79"/>
      <c r="Q10" s="78">
        <f>IFERROR(IF($B$1="Total",AVERAGEIFS(INDEX(Data!$A$2:$DJ$51,0,MATCH(DB!Q$5,Data!$A$1:$DJ$1,0)),Data!$E$2:$E$51,DB!$B10),AVERAGEIFS(INDEX(Data!$A$2:$DJ$51,0,MATCH(DB!Q$5,Data!$A$1:$DJ$1,0)),Data!$E$2:$E$51,DB!$B10,Data!$F$2:$F$51,DB!$B$1)),"-")</f>
        <v>0.41399999999999998</v>
      </c>
      <c r="R10" s="78">
        <f>IFERROR(IF($B$1="Total",AVERAGEIFS(INDEX(Data!$A$2:$DJ$51,0,MATCH(DB!R$5,Data!$A$1:$DJ$1,0)),Data!$E$2:$E$51,DB!$B10),AVERAGEIFS(INDEX(Data!$A$2:$DJ$51,0,MATCH(DB!R$5,Data!$A$1:$DJ$1,0)),Data!$E$2:$E$51,DB!$B10,Data!$F$2:$F$51,DB!$B$1)),"-")</f>
        <v>2.2000000000000002E-2</v>
      </c>
      <c r="S10" s="78">
        <f>IFERROR(IF($B$1="Total",AVERAGEIFS(INDEX(Data!$A$2:$DJ$51,0,MATCH(DB!S$5,Data!$A$1:$DJ$1,0)),Data!$E$2:$E$51,DB!$B10),AVERAGEIFS(INDEX(Data!$A$2:$DJ$51,0,MATCH(DB!S$5,Data!$A$1:$DJ$1,0)),Data!$E$2:$E$51,DB!$B10,Data!$F$2:$F$51,DB!$B$1)),"-")</f>
        <v>5.7000000000000002E-2</v>
      </c>
      <c r="T10" s="78">
        <f>IFERROR(IF($B$1="Total",AVERAGEIFS(INDEX(Data!$A$2:$DJ$51,0,MATCH(DB!T$5,Data!$A$1:$DJ$1,0)),Data!$E$2:$E$51,DB!$B10),AVERAGEIFS(INDEX(Data!$A$2:$DJ$51,0,MATCH(DB!T$5,Data!$A$1:$DJ$1,0)),Data!$E$2:$E$51,DB!$B10,Data!$F$2:$F$51,DB!$B$1)),"-")</f>
        <v>0.17800000000000002</v>
      </c>
      <c r="U10" s="78">
        <f>IFERROR(IF($B$1="Total",AVERAGEIFS(INDEX(Data!$A$2:$DJ$51,0,MATCH(DB!U$5,Data!$A$1:$DJ$1,0)),Data!$E$2:$E$51,DB!$B10),AVERAGEIFS(INDEX(Data!$A$2:$DJ$51,0,MATCH(DB!U$5,Data!$A$1:$DJ$1,0)),Data!$E$2:$E$51,DB!$B10,Data!$F$2:$F$51,DB!$B$1)),"-")</f>
        <v>2.7999999999999997E-2</v>
      </c>
      <c r="V10" s="79"/>
      <c r="W10" s="78">
        <f>IFERROR(IF($B$1="Total",AVERAGEIFS(INDEX(Data!$A$2:$DJ$51,0,MATCH(DB!W$5,Data!$A$1:$DJ$1,0)),Data!$E$2:$E$51,DB!$B10),AVERAGEIFS(INDEX(Data!$A$2:$DJ$51,0,MATCH(DB!W$5,Data!$A$1:$DJ$1,0)),Data!$E$2:$E$51,DB!$B10,Data!$F$2:$F$51,DB!$B$1)),"-")</f>
        <v>3.5999999999999997E-2</v>
      </c>
      <c r="X10" s="78">
        <f>IFERROR(IF($B$1="Total",AVERAGEIFS(INDEX(Data!$A$2:$DJ$51,0,MATCH(DB!X$5,Data!$A$1:$DJ$1,0)),Data!$E$2:$E$51,DB!$B10),AVERAGEIFS(INDEX(Data!$A$2:$DJ$51,0,MATCH(DB!X$5,Data!$A$1:$DJ$1,0)),Data!$E$2:$E$51,DB!$B10,Data!$F$2:$F$51,DB!$B$1)),"-")</f>
        <v>9.9000000000000005E-2</v>
      </c>
      <c r="Y10" s="78">
        <f>IFERROR(IF($B$1="Total",AVERAGEIFS(INDEX(Data!$A$2:$DJ$51,0,MATCH(DB!Y$5,Data!$A$1:$DJ$1,0)),Data!$E$2:$E$51,DB!$B10),AVERAGEIFS(INDEX(Data!$A$2:$DJ$51,0,MATCH(DB!Y$5,Data!$A$1:$DJ$1,0)),Data!$E$2:$E$51,DB!$B10,Data!$F$2:$F$51,DB!$B$1)),"-")</f>
        <v>0.159</v>
      </c>
      <c r="Z10" s="78">
        <f>IFERROR(IF($B$1="Total",AVERAGEIFS(INDEX(Data!$A$2:$DJ$51,0,MATCH(DB!Z$5,Data!$A$1:$DJ$1,0)),Data!$E$2:$E$51,DB!$B10),AVERAGEIFS(INDEX(Data!$A$2:$DJ$51,0,MATCH(DB!Z$5,Data!$A$1:$DJ$1,0)),Data!$E$2:$E$51,DB!$B10,Data!$F$2:$F$51,DB!$B$1)),"-")</f>
        <v>0.21099999999999999</v>
      </c>
      <c r="AA10" s="78">
        <f>IFERROR(IF($B$1="Total",AVERAGEIFS(INDEX(Data!$A$2:$DJ$51,0,MATCH(DB!AA$5,Data!$A$1:$DJ$1,0)),Data!$E$2:$E$51,DB!$B10),AVERAGEIFS(INDEX(Data!$A$2:$DJ$51,0,MATCH(DB!AA$5,Data!$A$1:$DJ$1,0)),Data!$E$2:$E$51,DB!$B10,Data!$F$2:$F$51,DB!$B$1)),"-")</f>
        <v>0.18099999999999999</v>
      </c>
      <c r="AB10" s="78">
        <f>IFERROR(IF($B$1="Total",AVERAGEIFS(INDEX(Data!$A$2:$DJ$51,0,MATCH(DB!AB$5,Data!$A$1:$DJ$1,0)),Data!$E$2:$E$51,DB!$B10),AVERAGEIFS(INDEX(Data!$A$2:$DJ$51,0,MATCH(DB!AB$5,Data!$A$1:$DJ$1,0)),Data!$E$2:$E$51,DB!$B10,Data!$F$2:$F$51,DB!$B$1)),"-")</f>
        <v>0.107</v>
      </c>
      <c r="AC10" s="78">
        <f>IFERROR(IF($B$1="Total",AVERAGEIFS(INDEX(Data!$A$2:$DJ$51,0,MATCH(DB!AC$5,Data!$A$1:$DJ$1,0)),Data!$E$2:$E$51,DB!$B10),AVERAGEIFS(INDEX(Data!$A$2:$DJ$51,0,MATCH(DB!AC$5,Data!$A$1:$DJ$1,0)),Data!$E$2:$E$51,DB!$B10,Data!$F$2:$F$51,DB!$B$1)),"-")</f>
        <v>5.8000000000000003E-2</v>
      </c>
      <c r="AD10" s="78">
        <f>IFERROR(IF($B$1="Total",AVERAGEIFS(INDEX(Data!$A$2:$DJ$51,0,MATCH(DB!AD$5,Data!$A$1:$DJ$1,0)),Data!$E$2:$E$51,DB!$B10),AVERAGEIFS(INDEX(Data!$A$2:$DJ$51,0,MATCH(DB!AD$5,Data!$A$1:$DJ$1,0)),Data!$E$2:$E$51,DB!$B10,Data!$F$2:$F$51,DB!$B$1)),"-")</f>
        <v>1.9E-2</v>
      </c>
      <c r="AE10" s="78">
        <f>IFERROR(IF($B$1="Total",AVERAGEIFS(INDEX(Data!$A$2:$DJ$51,0,MATCH(DB!AE$5,Data!$A$1:$DJ$1,0)),Data!$E$2:$E$51,DB!$B10),AVERAGEIFS(INDEX(Data!$A$2:$DJ$51,0,MATCH(DB!AE$5,Data!$A$1:$DJ$1,0)),Data!$E$2:$E$51,DB!$B10,Data!$F$2:$F$51,DB!$B$1)),"-")</f>
        <v>0.129</v>
      </c>
      <c r="AF10" s="79"/>
      <c r="AG10" s="78">
        <f>IFERROR(IF($B$1="Total",AVERAGEIFS(INDEX(Data!$A$2:$DJ$51,0,MATCH(DB!AG$5,Data!$A$1:$DJ$1,0)),Data!$E$2:$E$51,DB!$B10),AVERAGEIFS(INDEX(Data!$A$2:$DJ$51,0,MATCH(DB!AG$5,Data!$A$1:$DJ$1,0)),Data!$E$2:$E$51,DB!$B10,Data!$F$2:$F$51,DB!$B$1)),"-")</f>
        <v>0.61699999999999999</v>
      </c>
      <c r="AH10" s="78">
        <f>IFERROR(IF($B$1="Total",AVERAGEIFS(INDEX(Data!$A$2:$DJ$51,0,MATCH(DB!AH$5,Data!$A$1:$DJ$1,0)),Data!$E$2:$E$51,DB!$B10),AVERAGEIFS(INDEX(Data!$A$2:$DJ$51,0,MATCH(DB!AH$5,Data!$A$1:$DJ$1,0)),Data!$E$2:$E$51,DB!$B10,Data!$F$2:$F$51,DB!$B$1)),"-")</f>
        <v>5.5E-2</v>
      </c>
      <c r="AI10" s="78" t="str">
        <f>IFERROR(IF($B$1="Total",AVERAGEIFS(INDEX(Data!$A$2:$DJ$51,0,MATCH(DB!AI$5,Data!$A$1:$DJ$1,0)),Data!$E$2:$E$51,DB!$B10),AVERAGEIFS(INDEX(Data!$A$2:$DJ$51,0,MATCH(DB!AI$5,Data!$A$1:$DJ$1,0)),Data!$E$2:$E$51,DB!$B10,Data!$F$2:$F$51,DB!$B$1)),"-")</f>
        <v>-</v>
      </c>
      <c r="AJ10" s="78">
        <f>IFERROR(IF($B$1="Total",AVERAGEIFS(INDEX(Data!$A$2:$DJ$51,0,MATCH(DB!AJ$5,Data!$A$1:$DJ$1,0)),Data!$E$2:$E$51,DB!$B10),AVERAGEIFS(INDEX(Data!$A$2:$DJ$51,0,MATCH(DB!AJ$5,Data!$A$1:$DJ$1,0)),Data!$E$2:$E$51,DB!$B10,Data!$F$2:$F$51,DB!$B$1)),"-")</f>
        <v>7.0999999999999994E-2</v>
      </c>
      <c r="AK10" s="78">
        <f>IFERROR(IF($B$1="Total",AVERAGEIFS(INDEX(Data!$A$2:$DJ$51,0,MATCH(DB!AK$5,Data!$A$1:$DJ$1,0)),Data!$E$2:$E$51,DB!$B10),AVERAGEIFS(INDEX(Data!$A$2:$DJ$51,0,MATCH(DB!AK$5,Data!$A$1:$DJ$1,0)),Data!$E$2:$E$51,DB!$B10,Data!$F$2:$F$51,DB!$B$1)),"-")</f>
        <v>4.4999999999999998E-2</v>
      </c>
      <c r="AL10" s="78">
        <f>IFERROR(IF($B$1="Total",AVERAGEIFS(INDEX(Data!$A$2:$DJ$51,0,MATCH(DB!AL$5,Data!$A$1:$DJ$1,0)),Data!$E$2:$E$51,DB!$B10),AVERAGEIFS(INDEX(Data!$A$2:$DJ$51,0,MATCH(DB!AL$5,Data!$A$1:$DJ$1,0)),Data!$E$2:$E$51,DB!$B10,Data!$F$2:$F$51,DB!$B$1)),"-")</f>
        <v>0.111</v>
      </c>
      <c r="AM10" s="78">
        <f>IFERROR(IF($B$1="Total",AVERAGEIFS(INDEX(Data!$A$2:$DJ$51,0,MATCH(DB!AM$5,Data!$A$1:$DJ$1,0)),Data!$E$2:$E$51,DB!$B10),AVERAGEIFS(INDEX(Data!$A$2:$DJ$51,0,MATCH(DB!AM$5,Data!$A$1:$DJ$1,0)),Data!$E$2:$E$51,DB!$B10,Data!$F$2:$F$51,DB!$B$1)),"-")</f>
        <v>0.10199999999999999</v>
      </c>
      <c r="AN10" s="79"/>
      <c r="AO10" s="78">
        <f>IFERROR(IF($B$1="Total",AVERAGEIFS(INDEX(Data!$A$2:$DJ$51,0,MATCH(DB!AO$5,Data!$A$1:$DJ$1,0)),Data!$E$2:$E$51,DB!$B10),AVERAGEIFS(INDEX(Data!$A$2:$DJ$51,0,MATCH(DB!AO$5,Data!$A$1:$DJ$1,0)),Data!$E$2:$E$51,DB!$B10,Data!$F$2:$F$51,DB!$B$1)),"-")</f>
        <v>7.9000000000000001E-2</v>
      </c>
      <c r="AP10" s="78">
        <f>IFERROR(IF($B$1="Total",AVERAGEIFS(INDEX(Data!$A$2:$DJ$51,0,MATCH(DB!AP$5,Data!$A$1:$DJ$1,0)),Data!$E$2:$E$51,DB!$B10),AVERAGEIFS(INDEX(Data!$A$2:$DJ$51,0,MATCH(DB!AP$5,Data!$A$1:$DJ$1,0)),Data!$E$2:$E$51,DB!$B10,Data!$F$2:$F$51,DB!$B$1)),"-")</f>
        <v>0.41399999999999998</v>
      </c>
      <c r="AQ10" s="78">
        <f>IFERROR(IF($B$1="Total",AVERAGEIFS(INDEX(Data!$A$2:$DJ$51,0,MATCH(DB!AQ$5,Data!$A$1:$DJ$1,0)),Data!$E$2:$E$51,DB!$B10),AVERAGEIFS(INDEX(Data!$A$2:$DJ$51,0,MATCH(DB!AQ$5,Data!$A$1:$DJ$1,0)),Data!$E$2:$E$51,DB!$B10,Data!$F$2:$F$51,DB!$B$1)),"-")</f>
        <v>0.29199999999999998</v>
      </c>
      <c r="AR10" s="78">
        <f>IFERROR(IF($B$1="Total",AVERAGEIFS(INDEX(Data!$A$2:$DJ$51,0,MATCH(DB!AR$5,Data!$A$1:$DJ$1,0)),Data!$E$2:$E$51,DB!$B10),AVERAGEIFS(INDEX(Data!$A$2:$DJ$51,0,MATCH(DB!AR$5,Data!$A$1:$DJ$1,0)),Data!$E$2:$E$51,DB!$B10,Data!$F$2:$F$51,DB!$B$1)),"-")</f>
        <v>0.13</v>
      </c>
      <c r="AS10" s="78">
        <f>IFERROR(IF($B$1="Total",AVERAGEIFS(INDEX(Data!$A$2:$DJ$51,0,MATCH(DB!AS$5,Data!$A$1:$DJ$1,0)),Data!$E$2:$E$51,DB!$B10),AVERAGEIFS(INDEX(Data!$A$2:$DJ$51,0,MATCH(DB!AS$5,Data!$A$1:$DJ$1,0)),Data!$E$2:$E$51,DB!$B10,Data!$F$2:$F$51,DB!$B$1)),"-")</f>
        <v>5.0999999999999997E-2</v>
      </c>
      <c r="AT10" s="78">
        <f>IFERROR(IF($B$1="Total",AVERAGEIFS(INDEX(Data!$A$2:$DJ$51,0,MATCH(DB!AT$5,Data!$A$1:$DJ$1,0)),Data!$E$2:$E$51,DB!$B10),AVERAGEIFS(INDEX(Data!$A$2:$DJ$51,0,MATCH(DB!AT$5,Data!$A$1:$DJ$1,0)),Data!$E$2:$E$51,DB!$B10,Data!$F$2:$F$51,DB!$B$1)),"-")</f>
        <v>1.6E-2</v>
      </c>
      <c r="AU10" s="78">
        <f>IFERROR(IF($B$1="Total",AVERAGEIFS(INDEX(Data!$A$2:$DJ$51,0,MATCH(DB!AU$5,Data!$A$1:$DJ$1,0)),Data!$E$2:$E$51,DB!$B10),AVERAGEIFS(INDEX(Data!$A$2:$DJ$51,0,MATCH(DB!AU$5,Data!$A$1:$DJ$1,0)),Data!$E$2:$E$51,DB!$B10,Data!$F$2:$F$51,DB!$B$1)),"-")</f>
        <v>1.2E-2</v>
      </c>
      <c r="AV10" s="78">
        <f>IFERROR(IF($B$1="Total",AVERAGEIFS(INDEX(Data!$A$2:$DJ$51,0,MATCH(DB!AV$5,Data!$A$1:$DJ$1,0)),Data!$E$2:$E$51,DB!$B10),AVERAGEIFS(INDEX(Data!$A$2:$DJ$51,0,MATCH(DB!AV$5,Data!$A$1:$DJ$1,0)),Data!$E$2:$E$51,DB!$B10,Data!$F$2:$F$51,DB!$B$1)),"-")</f>
        <v>6.0000000000000001E-3</v>
      </c>
      <c r="AW10" s="79"/>
      <c r="AX10" s="78">
        <f>IFERROR(IF($B$1="Total",AVERAGEIFS(INDEX(Data!$A$2:$DJ$51,0,MATCH(DB!AX$5,Data!$A$1:$DJ$1,0)),Data!$E$2:$E$51,DB!$B10),AVERAGEIFS(INDEX(Data!$A$2:$DJ$51,0,MATCH(DB!AX$5,Data!$A$1:$DJ$1,0)),Data!$E$2:$E$51,DB!$B10,Data!$F$2:$F$51,DB!$B$1)),"-")</f>
        <v>0.153</v>
      </c>
      <c r="AY10" s="78">
        <f>IFERROR(IF($B$1="Total",AVERAGEIFS(INDEX(Data!$A$2:$DJ$51,0,MATCH(DB!AY$5,Data!$A$1:$DJ$1,0)),Data!$E$2:$E$51,DB!$B10),AVERAGEIFS(INDEX(Data!$A$2:$DJ$51,0,MATCH(DB!AY$5,Data!$A$1:$DJ$1,0)),Data!$E$2:$E$51,DB!$B10,Data!$F$2:$F$51,DB!$B$1)),"-")</f>
        <v>0.45100000000000001</v>
      </c>
      <c r="AZ10" s="78">
        <f>IFERROR(IF($B$1="Total",AVERAGEIFS(INDEX(Data!$A$2:$DJ$51,0,MATCH(DB!AZ$5,Data!$A$1:$DJ$1,0)),Data!$E$2:$E$51,DB!$B10),AVERAGEIFS(INDEX(Data!$A$2:$DJ$51,0,MATCH(DB!AZ$5,Data!$A$1:$DJ$1,0)),Data!$E$2:$E$51,DB!$B10,Data!$F$2:$F$51,DB!$B$1)),"-")</f>
        <v>0.21199999999999999</v>
      </c>
      <c r="BA10" s="78">
        <f>IFERROR(IF($B$1="Total",AVERAGEIFS(INDEX(Data!$A$2:$DJ$51,0,MATCH(DB!BA$5,Data!$A$1:$DJ$1,0)),Data!$E$2:$E$51,DB!$B10),AVERAGEIFS(INDEX(Data!$A$2:$DJ$51,0,MATCH(DB!BA$5,Data!$A$1:$DJ$1,0)),Data!$E$2:$E$51,DB!$B10,Data!$F$2:$F$51,DB!$B$1)),"-")</f>
        <v>0.13100000000000001</v>
      </c>
      <c r="BB10" s="78">
        <f>IFERROR(IF($B$1="Total",AVERAGEIFS(INDEX(Data!$A$2:$DJ$51,0,MATCH(DB!BB$5,Data!$A$1:$DJ$1,0)),Data!$E$2:$E$51,DB!$B10),AVERAGEIFS(INDEX(Data!$A$2:$DJ$51,0,MATCH(DB!BB$5,Data!$A$1:$DJ$1,0)),Data!$E$2:$E$51,DB!$B10,Data!$F$2:$F$51,DB!$B$1)),"-")</f>
        <v>4.5999999999999999E-2</v>
      </c>
      <c r="BC10" s="78">
        <f>IFERROR(IF($B$1="Total",AVERAGEIFS(INDEX(Data!$A$2:$DJ$51,0,MATCH(DB!BC$5,Data!$A$1:$DJ$1,0)),Data!$E$2:$E$51,DB!$B10),AVERAGEIFS(INDEX(Data!$A$2:$DJ$51,0,MATCH(DB!BC$5,Data!$A$1:$DJ$1,0)),Data!$E$2:$E$51,DB!$B10,Data!$F$2:$F$51,DB!$B$1)),"-")</f>
        <v>7.0000000000000001E-3</v>
      </c>
      <c r="BD10" s="79"/>
      <c r="BE10" s="78">
        <f>IFERROR(IF($B$1="Total",AVERAGEIFS(INDEX(Data!$A$2:$DJ$51,0,MATCH(DB!BE$5,Data!$A$1:$DJ$1,0)),Data!$E$2:$E$51,DB!$B10),AVERAGEIFS(INDEX(Data!$A$2:$DJ$51,0,MATCH(DB!BE$5,Data!$A$1:$DJ$1,0)),Data!$E$2:$E$51,DB!$B10,Data!$F$2:$F$51,DB!$B$1)),"-")</f>
        <v>0.79600000000000004</v>
      </c>
      <c r="BF10" s="78">
        <f>IFERROR(IF($B$1="Total",AVERAGEIFS(INDEX(Data!$A$2:$DJ$51,0,MATCH(DB!BF$5,Data!$A$1:$DJ$1,0)),Data!$E$2:$E$51,DB!$B10),AVERAGEIFS(INDEX(Data!$A$2:$DJ$51,0,MATCH(DB!BF$5,Data!$A$1:$DJ$1,0)),Data!$E$2:$E$51,DB!$B10,Data!$F$2:$F$51,DB!$B$1)),"-")</f>
        <v>0.03</v>
      </c>
      <c r="BG10" s="78">
        <f>IFERROR(IF($B$1="Total",AVERAGEIFS(INDEX(Data!$A$2:$DJ$51,0,MATCH(DB!BG$5,Data!$A$1:$DJ$1,0)),Data!$E$2:$E$51,DB!$B10),AVERAGEIFS(INDEX(Data!$A$2:$DJ$51,0,MATCH(DB!BG$5,Data!$A$1:$DJ$1,0)),Data!$E$2:$E$51,DB!$B10,Data!$F$2:$F$51,DB!$B$1)),"-")</f>
        <v>7.3999999999999996E-2</v>
      </c>
      <c r="BH10" s="78" t="str">
        <f>IFERROR(IF($B$1="Total",AVERAGEIFS(INDEX(Data!$A$2:$DJ$51,0,MATCH(DB!BH$5,Data!$A$1:$DJ$1,0)),Data!$E$2:$E$51,DB!$B10),AVERAGEIFS(INDEX(Data!$A$2:$DJ$51,0,MATCH(DB!BH$5,Data!$A$1:$DJ$1,0)),Data!$E$2:$E$51,DB!$B10,Data!$F$2:$F$51,DB!$B$1)),"-")</f>
        <v>-</v>
      </c>
      <c r="BI10" s="78">
        <f>IFERROR(IF($B$1="Total",AVERAGEIFS(INDEX(Data!$A$2:$DJ$51,0,MATCH(DB!BI$5,Data!$A$1:$DJ$1,0)),Data!$E$2:$E$51,DB!$B10),AVERAGEIFS(INDEX(Data!$A$2:$DJ$51,0,MATCH(DB!BI$5,Data!$A$1:$DJ$1,0)),Data!$E$2:$E$51,DB!$B10,Data!$F$2:$F$51,DB!$B$1)),"-")</f>
        <v>1.7999999999999999E-2</v>
      </c>
      <c r="BJ10" s="78">
        <f>IFERROR(IF($B$1="Total",AVERAGEIFS(INDEX(Data!$A$2:$DJ$51,0,MATCH(DB!BJ$5,Data!$A$1:$DJ$1,0)),Data!$E$2:$E$51,DB!$B10),AVERAGEIFS(INDEX(Data!$A$2:$DJ$51,0,MATCH(DB!BJ$5,Data!$A$1:$DJ$1,0)),Data!$E$2:$E$51,DB!$B10,Data!$F$2:$F$51,DB!$B$1)),"-")</f>
        <v>7.3999999999999996E-2</v>
      </c>
      <c r="BK10" s="78">
        <f>IFERROR(IF($B$1="Total",AVERAGEIFS(INDEX(Data!$A$2:$DJ$51,0,MATCH(DB!BK$5,Data!$A$1:$DJ$1,0)),Data!$E$2:$E$51,DB!$B10),AVERAGEIFS(INDEX(Data!$A$2:$DJ$51,0,MATCH(DB!BK$5,Data!$A$1:$DJ$1,0)),Data!$E$2:$E$51,DB!$B10,Data!$F$2:$F$51,DB!$B$1)),"-")</f>
        <v>8.0000000000000002E-3</v>
      </c>
      <c r="BL10" s="79"/>
      <c r="BM10" s="78">
        <f>IFERROR(IF($B$1="Total",AVERAGEIFS(INDEX(Data!$A$2:$DJ$51,0,MATCH(DB!BM$5,Data!$A$1:$DJ$1,0)),Data!$E$2:$E$51,DB!$B10),AVERAGEIFS(INDEX(Data!$A$2:$DJ$51,0,MATCH(DB!BM$5,Data!$A$1:$DJ$1,0)),Data!$E$2:$E$51,DB!$B10,Data!$F$2:$F$51,DB!$B$1)),"-")</f>
        <v>0.11700000000000001</v>
      </c>
      <c r="BN10" s="78">
        <f>IFERROR(IF($B$1="Total",AVERAGEIFS(INDEX(Data!$A$2:$DJ$51,0,MATCH(DB!BN$5,Data!$A$1:$DJ$1,0)),Data!$E$2:$E$51,DB!$B10),AVERAGEIFS(INDEX(Data!$A$2:$DJ$51,0,MATCH(DB!BN$5,Data!$A$1:$DJ$1,0)),Data!$E$2:$E$51,DB!$B10,Data!$F$2:$F$51,DB!$B$1)),"-")</f>
        <v>0.35899999999999999</v>
      </c>
      <c r="BO10" s="78">
        <f>IFERROR(IF($B$1="Total",AVERAGEIFS(INDEX(Data!$A$2:$DJ$51,0,MATCH(DB!BO$5,Data!$A$1:$DJ$1,0)),Data!$E$2:$E$51,DB!$B10),AVERAGEIFS(INDEX(Data!$A$2:$DJ$51,0,MATCH(DB!BO$5,Data!$A$1:$DJ$1,0)),Data!$E$2:$E$51,DB!$B10,Data!$F$2:$F$51,DB!$B$1)),"-")</f>
        <v>0.432</v>
      </c>
      <c r="BP10" s="78">
        <f>IFERROR(IF($B$1="Total",AVERAGEIFS(INDEX(Data!$A$2:$DJ$51,0,MATCH(DB!BP$5,Data!$A$1:$DJ$1,0)),Data!$E$2:$E$51,DB!$B10),AVERAGEIFS(INDEX(Data!$A$2:$DJ$51,0,MATCH(DB!BP$5,Data!$A$1:$DJ$1,0)),Data!$E$2:$E$51,DB!$B10,Data!$F$2:$F$51,DB!$B$1)),"-")</f>
        <v>9.1999999999999998E-2</v>
      </c>
      <c r="BQ10" s="79"/>
      <c r="BR10" s="78">
        <f>IFERROR(IF($B$1="Total",AVERAGEIFS(INDEX(Data!$A$2:$DJ$51,0,MATCH(DB!BR$5,Data!$A$1:$DJ$1,0)),Data!$E$2:$E$51,DB!$B10),AVERAGEIFS(INDEX(Data!$A$2:$DJ$51,0,MATCH(DB!BR$5,Data!$A$1:$DJ$1,0)),Data!$E$2:$E$51,DB!$B10,Data!$F$2:$F$51,DB!$B$1)),"-")</f>
        <v>0.26400000000000001</v>
      </c>
      <c r="BS10" s="78">
        <f>IFERROR(IF($B$1="Total",AVERAGEIFS(INDEX(Data!$A$2:$DJ$51,0,MATCH(DB!BS$5,Data!$A$1:$DJ$1,0)),Data!$E$2:$E$51,DB!$B10),AVERAGEIFS(INDEX(Data!$A$2:$DJ$51,0,MATCH(DB!BS$5,Data!$A$1:$DJ$1,0)),Data!$E$2:$E$51,DB!$B10,Data!$F$2:$F$51,DB!$B$1)),"-")</f>
        <v>0.49299999999999999</v>
      </c>
      <c r="BT10" s="78">
        <f>IFERROR(IF($B$1="Total",AVERAGEIFS(INDEX(Data!$A$2:$DJ$51,0,MATCH(DB!BT$5,Data!$A$1:$DJ$1,0)),Data!$E$2:$E$51,DB!$B10),AVERAGEIFS(INDEX(Data!$A$2:$DJ$51,0,MATCH(DB!BT$5,Data!$A$1:$DJ$1,0)),Data!$E$2:$E$51,DB!$B10,Data!$F$2:$F$51,DB!$B$1)),"-")</f>
        <v>0.222</v>
      </c>
      <c r="BU10" s="78">
        <f>IFERROR(IF($B$1="Total",AVERAGEIFS(INDEX(Data!$A$2:$DJ$51,0,MATCH(DB!BU$5,Data!$A$1:$DJ$1,0)),Data!$E$2:$E$51,DB!$B10),AVERAGEIFS(INDEX(Data!$A$2:$DJ$51,0,MATCH(DB!BU$5,Data!$A$1:$DJ$1,0)),Data!$E$2:$E$51,DB!$B10,Data!$F$2:$F$51,DB!$B$1)),"-")</f>
        <v>2.1000000000000001E-2</v>
      </c>
      <c r="BV10" s="79"/>
      <c r="BW10" s="78">
        <f>IFERROR(IF($B$1="Total",AVERAGEIFS(INDEX(Data!$A$2:$DJ$51,0,MATCH(DB!BW$5,Data!$A$1:$DJ$1,0)),Data!$E$2:$E$51,DB!$B10),AVERAGEIFS(INDEX(Data!$A$2:$DJ$51,0,MATCH(DB!BW$5,Data!$A$1:$DJ$1,0)),Data!$E$2:$E$51,DB!$B10,Data!$F$2:$F$51,DB!$B$1)),"-")</f>
        <v>0.57899999999999996</v>
      </c>
      <c r="BX10" s="78">
        <f>IFERROR(IF($B$1="Total",AVERAGEIFS(INDEX(Data!$A$2:$DJ$51,0,MATCH(DB!BX$5,Data!$A$1:$DJ$1,0)),Data!$E$2:$E$51,DB!$B10),AVERAGEIFS(INDEX(Data!$A$2:$DJ$51,0,MATCH(DB!BX$5,Data!$A$1:$DJ$1,0)),Data!$E$2:$E$51,DB!$B10,Data!$F$2:$F$51,DB!$B$1)),"-")</f>
        <v>0.41899999999999998</v>
      </c>
      <c r="BY10" s="79"/>
      <c r="BZ10" s="78">
        <f>IFERROR(IF($B$1="Total",AVERAGEIFS(INDEX(Data!$A$2:$DJ$51,0,MATCH(DB!BZ$5,Data!$A$1:$DJ$1,0)),Data!$E$2:$E$51,DB!$B10),AVERAGEIFS(INDEX(Data!$A$2:$DJ$51,0,MATCH(DB!BZ$5,Data!$A$1:$DJ$1,0)),Data!$E$2:$E$51,DB!$B10,Data!$F$2:$F$51,DB!$B$1)),"-")</f>
        <v>0.89200000000000002</v>
      </c>
      <c r="CA10" s="78">
        <f>IFERROR(IF($B$1="Total",AVERAGEIFS(INDEX(Data!$A$2:$DJ$51,0,MATCH(DB!CA$5,Data!$A$1:$DJ$1,0)),Data!$E$2:$E$51,DB!$B10),AVERAGEIFS(INDEX(Data!$A$2:$DJ$51,0,MATCH(DB!CA$5,Data!$A$1:$DJ$1,0)),Data!$E$2:$E$51,DB!$B10,Data!$F$2:$F$51,DB!$B$1)),"-")</f>
        <v>0.108</v>
      </c>
      <c r="CB10" s="79"/>
      <c r="CC10" s="78">
        <f>IFERROR(IF($B$1="Total",AVERAGEIFS(INDEX(Data!$A$2:$DJ$51,0,MATCH(DB!CC$5,Data!$A$1:$DJ$1,0)),Data!$E$2:$E$51,DB!$B10),AVERAGEIFS(INDEX(Data!$A$2:$DJ$51,0,MATCH(DB!CC$5,Data!$A$1:$DJ$1,0)),Data!$E$2:$E$51,DB!$B10,Data!$F$2:$F$51,DB!$B$1)),"-")</f>
        <v>0.89</v>
      </c>
      <c r="CD10" s="78">
        <f>IFERROR(IF($B$1="Total",AVERAGEIFS(INDEX(Data!$A$2:$DJ$51,0,MATCH(DB!CD$5,Data!$A$1:$DJ$1,0)),Data!$E$2:$E$51,DB!$B10),AVERAGEIFS(INDEX(Data!$A$2:$DJ$51,0,MATCH(DB!CD$5,Data!$A$1:$DJ$1,0)),Data!$E$2:$E$51,DB!$B10,Data!$F$2:$F$51,DB!$B$1)),"-")</f>
        <v>0.11</v>
      </c>
      <c r="CE10" s="79"/>
      <c r="CF10" s="78">
        <f>IFERROR(IF($B$1="Total",AVERAGEIFS(INDEX(Data!$A$2:$DJ$51,0,MATCH(DB!CF$5,Data!$A$1:$DJ$1,0)),Data!$E$2:$E$51,DB!$B10),AVERAGEIFS(INDEX(Data!$A$2:$DJ$51,0,MATCH(DB!CF$5,Data!$A$1:$DJ$1,0)),Data!$E$2:$E$51,DB!$B10,Data!$F$2:$F$51,DB!$B$1)),"-")</f>
        <v>0.82299999999999995</v>
      </c>
      <c r="CG10" s="78">
        <f>IFERROR(IF($B$1="Total",AVERAGEIFS(INDEX(Data!$A$2:$DJ$51,0,MATCH(DB!CG$5,Data!$A$1:$DJ$1,0)),Data!$E$2:$E$51,DB!$B10),AVERAGEIFS(INDEX(Data!$A$2:$DJ$51,0,MATCH(DB!CG$5,Data!$A$1:$DJ$1,0)),Data!$E$2:$E$51,DB!$B10,Data!$F$2:$F$51,DB!$B$1)),"-")</f>
        <v>6.0000000000000001E-3</v>
      </c>
      <c r="CH10" s="78">
        <f>IFERROR(IF($B$1="Total",AVERAGEIFS(INDEX(Data!$A$2:$DJ$51,0,MATCH(DB!CH$5,Data!$A$1:$DJ$1,0)),Data!$E$2:$E$51,DB!$B10),AVERAGEIFS(INDEX(Data!$A$2:$DJ$51,0,MATCH(DB!CH$5,Data!$A$1:$DJ$1,0)),Data!$E$2:$E$51,DB!$B10,Data!$F$2:$F$51,DB!$B$1)),"-")</f>
        <v>1.2E-2</v>
      </c>
      <c r="CI10" s="78">
        <f>IFERROR(IF($B$1="Total",AVERAGEIFS(INDEX(Data!$A$2:$DJ$51,0,MATCH(DB!CI$5,Data!$A$1:$DJ$1,0)),Data!$E$2:$E$51,DB!$B10),AVERAGEIFS(INDEX(Data!$A$2:$DJ$51,0,MATCH(DB!CI$5,Data!$A$1:$DJ$1,0)),Data!$E$2:$E$51,DB!$B10,Data!$F$2:$F$51,DB!$B$1)),"-")</f>
        <v>2E-3</v>
      </c>
      <c r="CJ10" s="78">
        <f>IFERROR(IF($B$1="Total",AVERAGEIFS(INDEX(Data!$A$2:$DJ$51,0,MATCH(DB!CJ$5,Data!$A$1:$DJ$1,0)),Data!$E$2:$E$51,DB!$B10),AVERAGEIFS(INDEX(Data!$A$2:$DJ$51,0,MATCH(DB!CJ$5,Data!$A$1:$DJ$1,0)),Data!$E$2:$E$51,DB!$B10,Data!$F$2:$F$51,DB!$B$1)),"-")</f>
        <v>3.0000000000000001E-3</v>
      </c>
      <c r="CK10" s="78" t="str">
        <f>IFERROR(IF($B$1="Total",AVERAGEIFS(INDEX(Data!$A$2:$DJ$51,0,MATCH(DB!CK$5,Data!$A$1:$DJ$1,0)),Data!$E$2:$E$51,DB!$B10),AVERAGEIFS(INDEX(Data!$A$2:$DJ$51,0,MATCH(DB!CK$5,Data!$A$1:$DJ$1,0)),Data!$E$2:$E$51,DB!$B10,Data!$F$2:$F$51,DB!$B$1)),"-")</f>
        <v>-</v>
      </c>
      <c r="CL10" s="78">
        <f>IFERROR(IF($B$1="Total",AVERAGEIFS(INDEX(Data!$A$2:$DJ$51,0,MATCH(DB!CL$5,Data!$A$1:$DJ$1,0)),Data!$E$2:$E$51,DB!$B10),AVERAGEIFS(INDEX(Data!$A$2:$DJ$51,0,MATCH(DB!CL$5,Data!$A$1:$DJ$1,0)),Data!$E$2:$E$51,DB!$B10,Data!$F$2:$F$51,DB!$B$1)),"-")</f>
        <v>1E-3</v>
      </c>
      <c r="CM10" s="78" t="str">
        <f>IFERROR(IF($B$1="Total",AVERAGEIFS(INDEX(Data!$A$2:$DJ$51,0,MATCH(DB!CM$5,Data!$A$1:$DJ$1,0)),Data!$E$2:$E$51,DB!$B10),AVERAGEIFS(INDEX(Data!$A$2:$DJ$51,0,MATCH(DB!CM$5,Data!$A$1:$DJ$1,0)),Data!$E$2:$E$51,DB!$B10,Data!$F$2:$F$51,DB!$B$1)),"-")</f>
        <v>-</v>
      </c>
      <c r="CN10" s="78">
        <f>IFERROR(IF($B$1="Total",AVERAGEIFS(INDEX(Data!$A$2:$DJ$51,0,MATCH(DB!CN$5,Data!$A$1:$DJ$1,0)),Data!$E$2:$E$51,DB!$B10),AVERAGEIFS(INDEX(Data!$A$2:$DJ$51,0,MATCH(DB!CN$5,Data!$A$1:$DJ$1,0)),Data!$E$2:$E$51,DB!$B10,Data!$F$2:$F$51,DB!$B$1)),"-")</f>
        <v>1.7999999999999999E-2</v>
      </c>
      <c r="CO10" s="78">
        <f>IFERROR(IF($B$1="Total",AVERAGEIFS(INDEX(Data!$A$2:$DJ$51,0,MATCH(DB!CO$5,Data!$A$1:$DJ$1,0)),Data!$E$2:$E$51,DB!$B10),AVERAGEIFS(INDEX(Data!$A$2:$DJ$51,0,MATCH(DB!CO$5,Data!$A$1:$DJ$1,0)),Data!$E$2:$E$51,DB!$B10,Data!$F$2:$F$51,DB!$B$1)),"-")</f>
        <v>3.4000000000000002E-2</v>
      </c>
      <c r="CP10" s="78">
        <f>IFERROR(IF($B$1="Total",AVERAGEIFS(INDEX(Data!$A$2:$DJ$51,0,MATCH(DB!CP$5,Data!$A$1:$DJ$1,0)),Data!$E$2:$E$51,DB!$B10),AVERAGEIFS(INDEX(Data!$A$2:$DJ$51,0,MATCH(DB!CP$5,Data!$A$1:$DJ$1,0)),Data!$E$2:$E$51,DB!$B10,Data!$F$2:$F$51,DB!$B$1)),"-")</f>
        <v>9.4E-2</v>
      </c>
      <c r="CQ10" s="78">
        <f>IFERROR(IF($B$1="Total",AVERAGEIFS(INDEX(Data!$A$2:$DJ$51,0,MATCH(DB!CQ$5,Data!$A$1:$DJ$1,0)),Data!$E$2:$E$51,DB!$B10),AVERAGEIFS(INDEX(Data!$A$2:$DJ$51,0,MATCH(DB!CQ$5,Data!$A$1:$DJ$1,0)),Data!$E$2:$E$51,DB!$B10,Data!$F$2:$F$51,DB!$B$1)),"-")</f>
        <v>2E-3</v>
      </c>
      <c r="CR10" s="78">
        <f>IFERROR(IF($B$1="Total",AVERAGEIFS(INDEX(Data!$A$2:$DJ$51,0,MATCH(DB!CR$5,Data!$A$1:$DJ$1,0)),Data!$E$2:$E$51,DB!$B10),AVERAGEIFS(INDEX(Data!$A$2:$DJ$51,0,MATCH(DB!CR$5,Data!$A$1:$DJ$1,0)),Data!$E$2:$E$51,DB!$B10,Data!$F$2:$F$51,DB!$B$1)),"-")</f>
        <v>4.0000000000000001E-3</v>
      </c>
      <c r="CS10" s="79"/>
      <c r="CT10" s="78">
        <f>IFERROR(IF($B$1="Total",AVERAGEIFS(INDEX(Data!$A$2:$DJ$51,0,MATCH(DB!CT$5,Data!$A$1:$DJ$1,0)),Data!$E$2:$E$51,DB!$B10),AVERAGEIFS(INDEX(Data!$A$2:$DJ$51,0,MATCH(DB!CT$5,Data!$A$1:$DJ$1,0)),Data!$E$2:$E$51,DB!$B10,Data!$F$2:$F$51,DB!$B$1)),"-")</f>
        <v>9.4E-2</v>
      </c>
      <c r="CU10" s="78">
        <f>IFERROR(IF($B$1="Total",AVERAGEIFS(INDEX(Data!$A$2:$DJ$51,0,MATCH(DB!CU$5,Data!$A$1:$DJ$1,0)),Data!$E$2:$E$51,DB!$B10),AVERAGEIFS(INDEX(Data!$A$2:$DJ$51,0,MATCH(DB!CU$5,Data!$A$1:$DJ$1,0)),Data!$E$2:$E$51,DB!$B10,Data!$F$2:$F$51,DB!$B$1)),"-")</f>
        <v>0.219</v>
      </c>
      <c r="CV10" s="78">
        <f>IFERROR(IF($B$1="Total",AVERAGEIFS(INDEX(Data!$A$2:$DJ$51,0,MATCH(DB!CV$5,Data!$A$1:$DJ$1,0)),Data!$E$2:$E$51,DB!$B10),AVERAGEIFS(INDEX(Data!$A$2:$DJ$51,0,MATCH(DB!CV$5,Data!$A$1:$DJ$1,0)),Data!$E$2:$E$51,DB!$B10,Data!$F$2:$F$51,DB!$B$1)),"-")</f>
        <v>0.28999999999999998</v>
      </c>
      <c r="CW10" s="78">
        <f>IFERROR(IF($B$1="Total",AVERAGEIFS(INDEX(Data!$A$2:$DJ$51,0,MATCH(DB!CW$5,Data!$A$1:$DJ$1,0)),Data!$E$2:$E$51,DB!$B10),AVERAGEIFS(INDEX(Data!$A$2:$DJ$51,0,MATCH(DB!CW$5,Data!$A$1:$DJ$1,0)),Data!$E$2:$E$51,DB!$B10,Data!$F$2:$F$51,DB!$B$1)),"-")</f>
        <v>0.22800000000000001</v>
      </c>
      <c r="CX10" s="78">
        <f>IFERROR(IF($B$1="Total",AVERAGEIFS(INDEX(Data!$A$2:$DJ$51,0,MATCH(DB!CX$5,Data!$A$1:$DJ$1,0)),Data!$E$2:$E$51,DB!$B10),AVERAGEIFS(INDEX(Data!$A$2:$DJ$51,0,MATCH(DB!CX$5,Data!$A$1:$DJ$1,0)),Data!$E$2:$E$51,DB!$B10,Data!$F$2:$F$51,DB!$B$1)),"-")</f>
        <v>7.0999999999999994E-2</v>
      </c>
      <c r="CY10" s="78">
        <f>IFERROR(IF($B$1="Total",AVERAGEIFS(INDEX(Data!$A$2:$DJ$51,0,MATCH(DB!CY$5,Data!$A$1:$DJ$1,0)),Data!$E$2:$E$51,DB!$B10),AVERAGEIFS(INDEX(Data!$A$2:$DJ$51,0,MATCH(DB!CY$5,Data!$A$1:$DJ$1,0)),Data!$E$2:$E$51,DB!$B10,Data!$F$2:$F$51,DB!$B$1)),"-")</f>
        <v>3.7999999999999999E-2</v>
      </c>
      <c r="CZ10" s="78">
        <f>IFERROR(IF($B$1="Total",AVERAGEIFS(INDEX(Data!$A$2:$DJ$51,0,MATCH(DB!CZ$5,Data!$A$1:$DJ$1,0)),Data!$E$2:$E$51,DB!$B10),AVERAGEIFS(INDEX(Data!$A$2:$DJ$51,0,MATCH(DB!CZ$5,Data!$A$1:$DJ$1,0)),Data!$E$2:$E$51,DB!$B10,Data!$F$2:$F$51,DB!$B$1)),"-")</f>
        <v>6.0999999999999999E-2</v>
      </c>
      <c r="DB10" s="78">
        <f>IFERROR(IF($B$1="Total",AVERAGEIFS(INDEX(Data!$A$2:$EI$51,0,MATCH(DB!DB$5,Data!$A$1:$EI$1,0)),Data!$E$2:$E$51,DB!$B10),AVERAGEIFS(INDEX(Data!$A$2:$EI$51,0,MATCH(DB!DB$5,Data!$A$1:$EI$1,0)),Data!$E$2:$E$51,DB!$B10,Data!$F$2:$F$51,DB!$B$1)),"-")</f>
        <v>9.2925026399155231E-2</v>
      </c>
      <c r="DC10" s="78">
        <f>IFERROR(IF($B$1="Total",AVERAGEIFS(INDEX(Data!$A$2:$EI$51,0,MATCH(DB!DC$5,Data!$A$1:$EI$1,0)),Data!$E$2:$E$51,DB!$B10),AVERAGEIFS(INDEX(Data!$A$2:$EI$51,0,MATCH(DB!DC$5,Data!$A$1:$EI$1,0)),Data!$E$2:$E$51,DB!$B10,Data!$F$2:$F$51,DB!$B$1)),"-")</f>
        <v>0.32312565997888065</v>
      </c>
      <c r="DD10" s="78">
        <f>IFERROR(IF($B$1="Total",AVERAGEIFS(INDEX(Data!$A$2:$EI$51,0,MATCH(DB!DD$5,Data!$A$1:$EI$1,0)),Data!$E$2:$E$51,DB!$B10),AVERAGEIFS(INDEX(Data!$A$2:$EI$51,0,MATCH(DB!DD$5,Data!$A$1:$EI$1,0)),Data!$E$2:$E$51,DB!$B10,Data!$F$2:$F$51,DB!$B$1)),"-")</f>
        <v>0.46990496304118268</v>
      </c>
      <c r="DE10" s="78">
        <f>IFERROR(IF($B$1="Total",AVERAGEIFS(INDEX(Data!$A$2:$EI$51,0,MATCH(DB!DE$5,Data!$A$1:$EI$1,0)),Data!$E$2:$E$51,DB!$B10),AVERAGEIFS(INDEX(Data!$A$2:$EI$51,0,MATCH(DB!DE$5,Data!$A$1:$EI$1,0)),Data!$E$2:$E$51,DB!$B10,Data!$F$2:$F$51,DB!$B$1)),"-")</f>
        <v>0.11404435058078141</v>
      </c>
      <c r="DG10" s="78">
        <f>IFERROR(IF($B$1="Total",AVERAGEIFS(INDEX(Data!$A$2:$EI$51,0,MATCH(DB!DG$5,Data!$A$1:$EI$1,0)),Data!$E$2:$E$51,DB!$B10),AVERAGEIFS(INDEX(Data!$A$2:$EI$51,0,MATCH(DB!DG$5,Data!$A$1:$EI$1,0)),Data!$E$2:$E$51,DB!$B10,Data!$F$2:$F$51,DB!$B$1)),"-")</f>
        <v>0.99049630411826817</v>
      </c>
      <c r="DH10" s="78">
        <f>IFERROR(IF($B$1="Total",AVERAGEIFS(INDEX(Data!$A$2:$EI$51,0,MATCH(DB!DH$5,Data!$A$1:$EI$1,0)),Data!$E$2:$E$51,DB!$B10),AVERAGEIFS(INDEX(Data!$A$2:$EI$51,0,MATCH(DB!DH$5,Data!$A$1:$EI$1,0)),Data!$E$2:$E$51,DB!$B10,Data!$F$2:$F$51,DB!$B$1)),"-")</f>
        <v>9.5036958817317843E-3</v>
      </c>
      <c r="DJ10" s="78">
        <f>IFERROR(IF($B$1="Total",AVERAGEIFS(INDEX(Data!$A$2:$EI$51,0,MATCH(DB!DJ$5,Data!$A$1:$EI$1,0)),Data!$E$2:$E$51,DB!$B10),AVERAGEIFS(INDEX(Data!$A$2:$EI$51,0,MATCH(DB!DJ$5,Data!$A$1:$EI$1,0)),Data!$E$2:$E$51,DB!$B10,Data!$F$2:$F$51,DB!$B$1)),"-")</f>
        <v>0.24815205913410771</v>
      </c>
      <c r="DK10" s="78">
        <f>IFERROR(IF($B$1="Total",AVERAGEIFS(INDEX(Data!$A$2:$EI$51,0,MATCH(DB!DK$5,Data!$A$1:$EI$1,0)),Data!$E$2:$E$51,DB!$B10),AVERAGEIFS(INDEX(Data!$A$2:$EI$51,0,MATCH(DB!DK$5,Data!$A$1:$EI$1,0)),Data!$E$2:$E$51,DB!$B10,Data!$F$2:$F$51,DB!$B$1)),"-")</f>
        <v>4.7518479408658922E-2</v>
      </c>
      <c r="DL10" s="78">
        <f>IFERROR(IF($B$1="Total",AVERAGEIFS(INDEX(Data!$A$2:$EI$51,0,MATCH(DB!DL$5,Data!$A$1:$EI$1,0)),Data!$E$2:$E$51,DB!$B10),AVERAGEIFS(INDEX(Data!$A$2:$EI$51,0,MATCH(DB!DL$5,Data!$A$1:$EI$1,0)),Data!$E$2:$E$51,DB!$B10,Data!$F$2:$F$51,DB!$B$1)),"-")</f>
        <v>4.2238648363252373E-3</v>
      </c>
      <c r="DM10" s="78">
        <f>IFERROR(IF($B$1="Total",AVERAGEIFS(INDEX(Data!$A$2:$EI$51,0,MATCH(DB!DM$5,Data!$A$1:$EI$1,0)),Data!$E$2:$E$51,DB!$B10),AVERAGEIFS(INDEX(Data!$A$2:$EI$51,0,MATCH(DB!DM$5,Data!$A$1:$EI$1,0)),Data!$E$2:$E$51,DB!$B10,Data!$F$2:$F$51,DB!$B$1)),"-")</f>
        <v>0.37486800422386485</v>
      </c>
      <c r="DN10" s="78">
        <f>IFERROR(IF($B$1="Total",AVERAGEIFS(INDEX(Data!$A$2:$EI$51,0,MATCH(DB!DN$5,Data!$A$1:$EI$1,0)),Data!$E$2:$E$51,DB!$B10),AVERAGEIFS(INDEX(Data!$A$2:$EI$51,0,MATCH(DB!DN$5,Data!$A$1:$EI$1,0)),Data!$E$2:$E$51,DB!$B10,Data!$F$2:$F$51,DB!$B$1)),"-")</f>
        <v>0.32523759239704331</v>
      </c>
      <c r="DP10" s="78">
        <f>IFERROR(IF($B$1="Total",AVERAGEIFS(INDEX(Data!$A$2:$EI$51,0,MATCH(DB!DP$5,Data!$A$1:$EI$1,0)),Data!$E$2:$E$51,DB!$B10),AVERAGEIFS(INDEX(Data!$A$2:$EI$51,0,MATCH(DB!DP$5,Data!$A$1:$EI$1,0)),Data!$E$2:$E$51,DB!$B10,Data!$F$2:$F$51,DB!$B$1)),"-")</f>
        <v>0.10348468848996832</v>
      </c>
      <c r="DQ10" s="78">
        <f>IFERROR(IF($B$1="Total",AVERAGEIFS(INDEX(Data!$A$2:$EI$51,0,MATCH(DB!DQ$5,Data!$A$1:$EI$1,0)),Data!$E$2:$E$51,DB!$B10),AVERAGEIFS(INDEX(Data!$A$2:$EI$51,0,MATCH(DB!DQ$5,Data!$A$1:$EI$1,0)),Data!$E$2:$E$51,DB!$B10,Data!$F$2:$F$51,DB!$B$1)),"-")</f>
        <v>0.11298838437170011</v>
      </c>
      <c r="DR10" s="78">
        <f>IFERROR(IF($B$1="Total",AVERAGEIFS(INDEX(Data!$A$2:$EI$51,0,MATCH(DB!DR$5,Data!$A$1:$EI$1,0)),Data!$E$2:$E$51,DB!$B10),AVERAGEIFS(INDEX(Data!$A$2:$EI$51,0,MATCH(DB!DR$5,Data!$A$1:$EI$1,0)),Data!$E$2:$E$51,DB!$B10,Data!$F$2:$F$51,DB!$B$1)),"-")</f>
        <v>4.7518479408658922E-2</v>
      </c>
      <c r="DS10" s="78">
        <f>IFERROR(IF($B$1="Total",AVERAGEIFS(INDEX(Data!$A$2:$EI$51,0,MATCH(DB!DS$5,Data!$A$1:$EI$1,0)),Data!$E$2:$E$51,DB!$B10),AVERAGEIFS(INDEX(Data!$A$2:$EI$51,0,MATCH(DB!DS$5,Data!$A$1:$EI$1,0)),Data!$E$2:$E$51,DB!$B10,Data!$F$2:$F$51,DB!$B$1)),"-")</f>
        <v>0.73389651531151001</v>
      </c>
      <c r="DT10" s="78">
        <f>IFERROR(IF($B$1="Total",AVERAGEIFS(INDEX(Data!$A$2:$EI$51,0,MATCH(DB!DT$5,Data!$A$1:$EI$1,0)),Data!$E$2:$E$51,DB!$B10),AVERAGEIFS(INDEX(Data!$A$2:$EI$51,0,MATCH(DB!DT$5,Data!$A$1:$EI$1,0)),Data!$E$2:$E$51,DB!$B10,Data!$F$2:$F$51,DB!$B$1)),"-")</f>
        <v>2.1119324181626186E-3</v>
      </c>
      <c r="DV10" s="78">
        <f>IFERROR(IF($B$1="Total",AVERAGEIFS(INDEX(Data!$A$2:$EI$51,0,MATCH(DB!DV$5,Data!$A$1:$EI$1,0)),Data!$E$2:$E$51,DB!$B10),AVERAGEIFS(INDEX(Data!$A$2:$EI$51,0,MATCH(DB!DV$5,Data!$A$1:$EI$1,0)),Data!$E$2:$E$51,DB!$B10,Data!$F$2:$F$51,DB!$B$1)),"-")</f>
        <v>8.9757127771911305E-2</v>
      </c>
      <c r="DW10" s="78">
        <f>IFERROR(IF($B$1="Total",AVERAGEIFS(INDEX(Data!$A$2:$EI$51,0,MATCH(DB!DW$5,Data!$A$1:$EI$1,0)),Data!$E$2:$E$51,DB!$B10),AVERAGEIFS(INDEX(Data!$A$2:$EI$51,0,MATCH(DB!DW$5,Data!$A$1:$EI$1,0)),Data!$E$2:$E$51,DB!$B10,Data!$F$2:$F$51,DB!$B$1)),"-")</f>
        <v>0.17106652587117213</v>
      </c>
      <c r="DX10" s="78">
        <f>IFERROR(IF($B$1="Total",AVERAGEIFS(INDEX(Data!$A$2:$EI$51,0,MATCH(DB!DX$5,Data!$A$1:$EI$1,0)),Data!$E$2:$E$51,DB!$B10),AVERAGEIFS(INDEX(Data!$A$2:$EI$51,0,MATCH(DB!DX$5,Data!$A$1:$EI$1,0)),Data!$E$2:$E$51,DB!$B10,Data!$F$2:$F$51,DB!$B$1)),"-")</f>
        <v>6.3357972544878568E-3</v>
      </c>
      <c r="DY10" s="78">
        <f>IFERROR(IF($B$1="Total",AVERAGEIFS(INDEX(Data!$A$2:$EI$51,0,MATCH(DB!DY$5,Data!$A$1:$EI$1,0)),Data!$E$2:$E$51,DB!$B10),AVERAGEIFS(INDEX(Data!$A$2:$EI$51,0,MATCH(DB!DY$5,Data!$A$1:$EI$1,0)),Data!$E$2:$E$51,DB!$B10,Data!$F$2:$F$51,DB!$B$1)),"-")</f>
        <v>0.73284054910242868</v>
      </c>
    </row>
    <row r="11" spans="2:143" x14ac:dyDescent="0.25">
      <c r="B11" s="118" t="s">
        <v>162</v>
      </c>
      <c r="C11" s="78">
        <f>IFERROR(IF($B$1="Total",AVERAGEIFS(INDEX(Data!$A$2:$DJ$51,0,MATCH(DB!C$5,Data!$A$1:$DJ$1,0)),Data!$E$2:$E$51,DB!$B11),AVERAGEIFS(INDEX(Data!$A$2:$DJ$51,0,MATCH(DB!C$5,Data!$A$1:$DJ$1,0)),Data!$E$2:$E$51,DB!$B11,Data!$F$2:$F$51,DB!$B$1)),"-")</f>
        <v>0.77</v>
      </c>
      <c r="D11" s="78">
        <f>IFERROR(IF($B$1="Total",AVERAGEIFS(INDEX(Data!$A$2:$DJ$51,0,MATCH(DB!D$5,Data!$A$1:$DJ$1,0)),Data!$E$2:$E$51,DB!$B11),AVERAGEIFS(INDEX(Data!$A$2:$DJ$51,0,MATCH(DB!D$5,Data!$A$1:$DJ$1,0)),Data!$E$2:$E$51,DB!$B11,Data!$F$2:$F$51,DB!$B$1)),"-")</f>
        <v>7.3999999999999996E-2</v>
      </c>
      <c r="E11" s="78">
        <f>IFERROR(IF($B$1="Total",AVERAGEIFS(INDEX(Data!$A$2:$DJ$51,0,MATCH(DB!E$5,Data!$A$1:$DJ$1,0)),Data!$E$2:$E$51,DB!$B11),AVERAGEIFS(INDEX(Data!$A$2:$DJ$51,0,MATCH(DB!E$5,Data!$A$1:$DJ$1,0)),Data!$E$2:$E$51,DB!$B11,Data!$F$2:$F$51,DB!$B$1)),"-")</f>
        <v>0.05</v>
      </c>
      <c r="F11" s="78">
        <f>IFERROR(IF($B$1="Total",AVERAGEIFS(INDEX(Data!$A$2:$DJ$51,0,MATCH(DB!F$5,Data!$A$1:$DJ$1,0)),Data!$E$2:$E$51,DB!$B11),AVERAGEIFS(INDEX(Data!$A$2:$DJ$51,0,MATCH(DB!F$5,Data!$A$1:$DJ$1,0)),Data!$E$2:$E$51,DB!$B11,Data!$F$2:$F$51,DB!$B$1)),"-")</f>
        <v>4.5999999999999999E-2</v>
      </c>
      <c r="G11" s="79"/>
      <c r="H11" s="78">
        <f>IFERROR(IF($B$1="Total",AVERAGEIFS(INDEX(Data!$A$2:$DJ$51,0,MATCH(DB!H$5,Data!$A$1:$DJ$1,0)),Data!$E$2:$E$51,DB!$B11),AVERAGEIFS(INDEX(Data!$A$2:$DJ$51,0,MATCH(DB!H$5,Data!$A$1:$DJ$1,0)),Data!$E$2:$E$51,DB!$B11,Data!$F$2:$F$51,DB!$B$1)),"-")</f>
        <v>0.371</v>
      </c>
      <c r="I11" s="78">
        <f>IFERROR(IF($B$1="Total",AVERAGEIFS(INDEX(Data!$A$2:$DJ$51,0,MATCH(DB!I$5,Data!$A$1:$DJ$1,0)),Data!$E$2:$E$51,DB!$B11),AVERAGEIFS(INDEX(Data!$A$2:$DJ$51,0,MATCH(DB!I$5,Data!$A$1:$DJ$1,0)),Data!$E$2:$E$51,DB!$B11,Data!$F$2:$F$51,DB!$B$1)),"-")</f>
        <v>0.13600000000000001</v>
      </c>
      <c r="J11" s="78" t="str">
        <f>IFERROR(IF($B$1="Total",AVERAGEIFS(INDEX(Data!$A$2:$DJ$51,0,MATCH(DB!J$5,Data!$A$1:$DJ$1,0)),Data!$E$2:$E$51,DB!$B11),AVERAGEIFS(INDEX(Data!$A$2:$DJ$51,0,MATCH(DB!J$5,Data!$A$1:$DJ$1,0)),Data!$E$2:$E$51,DB!$B11,Data!$F$2:$F$51,DB!$B$1)),"-")</f>
        <v>-</v>
      </c>
      <c r="K11" s="78" t="str">
        <f>IFERROR(IF($B$1="Total",AVERAGEIFS(INDEX(Data!$A$2:$DJ$51,0,MATCH(DB!K$5,Data!$A$1:$DJ$1,0)),Data!$E$2:$E$51,DB!$B11),AVERAGEIFS(INDEX(Data!$A$2:$DJ$51,0,MATCH(DB!K$5,Data!$A$1:$DJ$1,0)),Data!$E$2:$E$51,DB!$B11,Data!$F$2:$F$51,DB!$B$1)),"-")</f>
        <v>-</v>
      </c>
      <c r="L11" s="78">
        <f>IFERROR(IF($B$1="Total",AVERAGEIFS(INDEX(Data!$A$2:$DJ$51,0,MATCH(DB!L$5,Data!$A$1:$DJ$1,0)),Data!$E$2:$E$51,DB!$B11),AVERAGEIFS(INDEX(Data!$A$2:$DJ$51,0,MATCH(DB!L$5,Data!$A$1:$DJ$1,0)),Data!$E$2:$E$51,DB!$B11,Data!$F$2:$F$51,DB!$B$1)),"-")</f>
        <v>0.107</v>
      </c>
      <c r="M11" s="78">
        <f>IFERROR(IF($B$1="Total",AVERAGEIFS(INDEX(Data!$A$2:$DJ$51,0,MATCH(DB!M$5,Data!$A$1:$DJ$1,0)),Data!$E$2:$E$51,DB!$B11),AVERAGEIFS(INDEX(Data!$A$2:$DJ$51,0,MATCH(DB!M$5,Data!$A$1:$DJ$1,0)),Data!$E$2:$E$51,DB!$B11,Data!$F$2:$F$51,DB!$B$1)),"-")</f>
        <v>0.35599999999999998</v>
      </c>
      <c r="N11" s="78">
        <f>IFERROR(IF($B$1="Total",AVERAGEIFS(INDEX(Data!$A$2:$DJ$51,0,MATCH(DB!N$5,Data!$A$1:$DJ$1,0)),Data!$E$2:$E$51,DB!$B11),AVERAGEIFS(INDEX(Data!$A$2:$DJ$51,0,MATCH(DB!N$5,Data!$A$1:$DJ$1,0)),Data!$E$2:$E$51,DB!$B11,Data!$F$2:$F$51,DB!$B$1)),"-")</f>
        <v>2.1999999999999999E-2</v>
      </c>
      <c r="O11" s="78" t="str">
        <f>IFERROR(IF($B$1="Total",AVERAGEIFS(INDEX(Data!$A$2:$DJ$51,0,MATCH(DB!O$5,Data!$A$1:$DJ$1,0)),Data!$E$2:$E$51,DB!$B11),AVERAGEIFS(INDEX(Data!$A$2:$DJ$51,0,MATCH(DB!O$5,Data!$A$1:$DJ$1,0)),Data!$E$2:$E$51,DB!$B11,Data!$F$2:$F$51,DB!$B$1)),"-")</f>
        <v>-</v>
      </c>
      <c r="P11" s="79"/>
      <c r="Q11" s="78">
        <f>IFERROR(IF($B$1="Total",AVERAGEIFS(INDEX(Data!$A$2:$DJ$51,0,MATCH(DB!Q$5,Data!$A$1:$DJ$1,0)),Data!$E$2:$E$51,DB!$B11),AVERAGEIFS(INDEX(Data!$A$2:$DJ$51,0,MATCH(DB!Q$5,Data!$A$1:$DJ$1,0)),Data!$E$2:$E$51,DB!$B11,Data!$F$2:$F$51,DB!$B$1)),"-")</f>
        <v>0.56600000000000006</v>
      </c>
      <c r="R11" s="78">
        <f>IFERROR(IF($B$1="Total",AVERAGEIFS(INDEX(Data!$A$2:$DJ$51,0,MATCH(DB!R$5,Data!$A$1:$DJ$1,0)),Data!$E$2:$E$51,DB!$B11),AVERAGEIFS(INDEX(Data!$A$2:$DJ$51,0,MATCH(DB!R$5,Data!$A$1:$DJ$1,0)),Data!$E$2:$E$51,DB!$B11,Data!$F$2:$F$51,DB!$B$1)),"-")</f>
        <v>5.7000000000000002E-2</v>
      </c>
      <c r="S11" s="78">
        <f>IFERROR(IF($B$1="Total",AVERAGEIFS(INDEX(Data!$A$2:$DJ$51,0,MATCH(DB!S$5,Data!$A$1:$DJ$1,0)),Data!$E$2:$E$51,DB!$B11),AVERAGEIFS(INDEX(Data!$A$2:$DJ$51,0,MATCH(DB!S$5,Data!$A$1:$DJ$1,0)),Data!$E$2:$E$51,DB!$B11,Data!$F$2:$F$51,DB!$B$1)),"-")</f>
        <v>6.9000000000000006E-2</v>
      </c>
      <c r="T11" s="78">
        <f>IFERROR(IF($B$1="Total",AVERAGEIFS(INDEX(Data!$A$2:$DJ$51,0,MATCH(DB!T$5,Data!$A$1:$DJ$1,0)),Data!$E$2:$E$51,DB!$B11),AVERAGEIFS(INDEX(Data!$A$2:$DJ$51,0,MATCH(DB!T$5,Data!$A$1:$DJ$1,0)),Data!$E$2:$E$51,DB!$B11,Data!$F$2:$F$51,DB!$B$1)),"-")</f>
        <v>0.17100000000000001</v>
      </c>
      <c r="U11" s="78">
        <f>IFERROR(IF($B$1="Total",AVERAGEIFS(INDEX(Data!$A$2:$DJ$51,0,MATCH(DB!U$5,Data!$A$1:$DJ$1,0)),Data!$E$2:$E$51,DB!$B11),AVERAGEIFS(INDEX(Data!$A$2:$DJ$51,0,MATCH(DB!U$5,Data!$A$1:$DJ$1,0)),Data!$E$2:$E$51,DB!$B11,Data!$F$2:$F$51,DB!$B$1)),"-")</f>
        <v>2.2000000000000002E-2</v>
      </c>
      <c r="V11" s="79"/>
      <c r="W11" s="78">
        <f>IFERROR(IF($B$1="Total",AVERAGEIFS(INDEX(Data!$A$2:$DJ$51,0,MATCH(DB!W$5,Data!$A$1:$DJ$1,0)),Data!$E$2:$E$51,DB!$B11),AVERAGEIFS(INDEX(Data!$A$2:$DJ$51,0,MATCH(DB!W$5,Data!$A$1:$DJ$1,0)),Data!$E$2:$E$51,DB!$B11,Data!$F$2:$F$51,DB!$B$1)),"-")</f>
        <v>4.0000000000000001E-3</v>
      </c>
      <c r="X11" s="78">
        <f>IFERROR(IF($B$1="Total",AVERAGEIFS(INDEX(Data!$A$2:$DJ$51,0,MATCH(DB!X$5,Data!$A$1:$DJ$1,0)),Data!$E$2:$E$51,DB!$B11),AVERAGEIFS(INDEX(Data!$A$2:$DJ$51,0,MATCH(DB!X$5,Data!$A$1:$DJ$1,0)),Data!$E$2:$E$51,DB!$B11,Data!$F$2:$F$51,DB!$B$1)),"-")</f>
        <v>6.6000000000000003E-2</v>
      </c>
      <c r="Y11" s="78">
        <f>IFERROR(IF($B$1="Total",AVERAGEIFS(INDEX(Data!$A$2:$DJ$51,0,MATCH(DB!Y$5,Data!$A$1:$DJ$1,0)),Data!$E$2:$E$51,DB!$B11),AVERAGEIFS(INDEX(Data!$A$2:$DJ$51,0,MATCH(DB!Y$5,Data!$A$1:$DJ$1,0)),Data!$E$2:$E$51,DB!$B11,Data!$F$2:$F$51,DB!$B$1)),"-")</f>
        <v>0.13600000000000001</v>
      </c>
      <c r="Z11" s="78">
        <f>IFERROR(IF($B$1="Total",AVERAGEIFS(INDEX(Data!$A$2:$DJ$51,0,MATCH(DB!Z$5,Data!$A$1:$DJ$1,0)),Data!$E$2:$E$51,DB!$B11),AVERAGEIFS(INDEX(Data!$A$2:$DJ$51,0,MATCH(DB!Z$5,Data!$A$1:$DJ$1,0)),Data!$E$2:$E$51,DB!$B11,Data!$F$2:$F$51,DB!$B$1)),"-")</f>
        <v>0.17100000000000001</v>
      </c>
      <c r="AA11" s="78">
        <f>IFERROR(IF($B$1="Total",AVERAGEIFS(INDEX(Data!$A$2:$DJ$51,0,MATCH(DB!AA$5,Data!$A$1:$DJ$1,0)),Data!$E$2:$E$51,DB!$B11),AVERAGEIFS(INDEX(Data!$A$2:$DJ$51,0,MATCH(DB!AA$5,Data!$A$1:$DJ$1,0)),Data!$E$2:$E$51,DB!$B11,Data!$F$2:$F$51,DB!$B$1)),"-")</f>
        <v>0.24099999999999999</v>
      </c>
      <c r="AB11" s="78">
        <f>IFERROR(IF($B$1="Total",AVERAGEIFS(INDEX(Data!$A$2:$DJ$51,0,MATCH(DB!AB$5,Data!$A$1:$DJ$1,0)),Data!$E$2:$E$51,DB!$B11),AVERAGEIFS(INDEX(Data!$A$2:$DJ$51,0,MATCH(DB!AB$5,Data!$A$1:$DJ$1,0)),Data!$E$2:$E$51,DB!$B11,Data!$F$2:$F$51,DB!$B$1)),"-")</f>
        <v>0.23799999999999999</v>
      </c>
      <c r="AC11" s="78">
        <f>IFERROR(IF($B$1="Total",AVERAGEIFS(INDEX(Data!$A$2:$DJ$51,0,MATCH(DB!AC$5,Data!$A$1:$DJ$1,0)),Data!$E$2:$E$51,DB!$B11),AVERAGEIFS(INDEX(Data!$A$2:$DJ$51,0,MATCH(DB!AC$5,Data!$A$1:$DJ$1,0)),Data!$E$2:$E$51,DB!$B11,Data!$F$2:$F$51,DB!$B$1)),"-")</f>
        <v>8.8999999999999996E-2</v>
      </c>
      <c r="AD11" s="78">
        <f>IFERROR(IF($B$1="Total",AVERAGEIFS(INDEX(Data!$A$2:$DJ$51,0,MATCH(DB!AD$5,Data!$A$1:$DJ$1,0)),Data!$E$2:$E$51,DB!$B11),AVERAGEIFS(INDEX(Data!$A$2:$DJ$51,0,MATCH(DB!AD$5,Data!$A$1:$DJ$1,0)),Data!$E$2:$E$51,DB!$B11,Data!$F$2:$F$51,DB!$B$1)),"-")</f>
        <v>3.4000000000000002E-2</v>
      </c>
      <c r="AE11" s="78">
        <f>IFERROR(IF($B$1="Total",AVERAGEIFS(INDEX(Data!$A$2:$DJ$51,0,MATCH(DB!AE$5,Data!$A$1:$DJ$1,0)),Data!$E$2:$E$51,DB!$B11),AVERAGEIFS(INDEX(Data!$A$2:$DJ$51,0,MATCH(DB!AE$5,Data!$A$1:$DJ$1,0)),Data!$E$2:$E$51,DB!$B11,Data!$F$2:$F$51,DB!$B$1)),"-")</f>
        <v>2.1000000000000001E-2</v>
      </c>
      <c r="AF11" s="79"/>
      <c r="AG11" s="78">
        <f>IFERROR(IF($B$1="Total",AVERAGEIFS(INDEX(Data!$A$2:$DJ$51,0,MATCH(DB!AG$5,Data!$A$1:$DJ$1,0)),Data!$E$2:$E$51,DB!$B11),AVERAGEIFS(INDEX(Data!$A$2:$DJ$51,0,MATCH(DB!AG$5,Data!$A$1:$DJ$1,0)),Data!$E$2:$E$51,DB!$B11,Data!$F$2:$F$51,DB!$B$1)),"-")</f>
        <v>0.92</v>
      </c>
      <c r="AH11" s="78">
        <f>IFERROR(IF($B$1="Total",AVERAGEIFS(INDEX(Data!$A$2:$DJ$51,0,MATCH(DB!AH$5,Data!$A$1:$DJ$1,0)),Data!$E$2:$E$51,DB!$B11),AVERAGEIFS(INDEX(Data!$A$2:$DJ$51,0,MATCH(DB!AH$5,Data!$A$1:$DJ$1,0)),Data!$E$2:$E$51,DB!$B11,Data!$F$2:$F$51,DB!$B$1)),"-")</f>
        <v>1.4999999999999999E-2</v>
      </c>
      <c r="AI11" s="78">
        <f>IFERROR(IF($B$1="Total",AVERAGEIFS(INDEX(Data!$A$2:$DJ$51,0,MATCH(DB!AI$5,Data!$A$1:$DJ$1,0)),Data!$E$2:$E$51,DB!$B11),AVERAGEIFS(INDEX(Data!$A$2:$DJ$51,0,MATCH(DB!AI$5,Data!$A$1:$DJ$1,0)),Data!$E$2:$E$51,DB!$B11,Data!$F$2:$F$51,DB!$B$1)),"-")</f>
        <v>1.4999999999999999E-2</v>
      </c>
      <c r="AJ11" s="78">
        <f>IFERROR(IF($B$1="Total",AVERAGEIFS(INDEX(Data!$A$2:$DJ$51,0,MATCH(DB!AJ$5,Data!$A$1:$DJ$1,0)),Data!$E$2:$E$51,DB!$B11),AVERAGEIFS(INDEX(Data!$A$2:$DJ$51,0,MATCH(DB!AJ$5,Data!$A$1:$DJ$1,0)),Data!$E$2:$E$51,DB!$B11,Data!$F$2:$F$51,DB!$B$1)),"-")</f>
        <v>4.0000000000000001E-3</v>
      </c>
      <c r="AK11" s="78">
        <f>IFERROR(IF($B$1="Total",AVERAGEIFS(INDEX(Data!$A$2:$DJ$51,0,MATCH(DB!AK$5,Data!$A$1:$DJ$1,0)),Data!$E$2:$E$51,DB!$B11),AVERAGEIFS(INDEX(Data!$A$2:$DJ$51,0,MATCH(DB!AK$5,Data!$A$1:$DJ$1,0)),Data!$E$2:$E$51,DB!$B11,Data!$F$2:$F$51,DB!$B$1)),"-")</f>
        <v>1E-3</v>
      </c>
      <c r="AL11" s="78">
        <f>IFERROR(IF($B$1="Total",AVERAGEIFS(INDEX(Data!$A$2:$DJ$51,0,MATCH(DB!AL$5,Data!$A$1:$DJ$1,0)),Data!$E$2:$E$51,DB!$B11),AVERAGEIFS(INDEX(Data!$A$2:$DJ$51,0,MATCH(DB!AL$5,Data!$A$1:$DJ$1,0)),Data!$E$2:$E$51,DB!$B11,Data!$F$2:$F$51,DB!$B$1)),"-")</f>
        <v>4.3999999999999997E-2</v>
      </c>
      <c r="AM11" s="78">
        <f>IFERROR(IF($B$1="Total",AVERAGEIFS(INDEX(Data!$A$2:$DJ$51,0,MATCH(DB!AM$5,Data!$A$1:$DJ$1,0)),Data!$E$2:$E$51,DB!$B11),AVERAGEIFS(INDEX(Data!$A$2:$DJ$51,0,MATCH(DB!AM$5,Data!$A$1:$DJ$1,0)),Data!$E$2:$E$51,DB!$B11,Data!$F$2:$F$51,DB!$B$1)),"-")</f>
        <v>2E-3</v>
      </c>
      <c r="AN11" s="79"/>
      <c r="AO11" s="78">
        <f>IFERROR(IF($B$1="Total",AVERAGEIFS(INDEX(Data!$A$2:$DJ$51,0,MATCH(DB!AO$5,Data!$A$1:$DJ$1,0)),Data!$E$2:$E$51,DB!$B11),AVERAGEIFS(INDEX(Data!$A$2:$DJ$51,0,MATCH(DB!AO$5,Data!$A$1:$DJ$1,0)),Data!$E$2:$E$51,DB!$B11,Data!$F$2:$F$51,DB!$B$1)),"-")</f>
        <v>4.2999999999999997E-2</v>
      </c>
      <c r="AP11" s="78">
        <f>IFERROR(IF($B$1="Total",AVERAGEIFS(INDEX(Data!$A$2:$DJ$51,0,MATCH(DB!AP$5,Data!$A$1:$DJ$1,0)),Data!$E$2:$E$51,DB!$B11),AVERAGEIFS(INDEX(Data!$A$2:$DJ$51,0,MATCH(DB!AP$5,Data!$A$1:$DJ$1,0)),Data!$E$2:$E$51,DB!$B11,Data!$F$2:$F$51,DB!$B$1)),"-")</f>
        <v>0.312</v>
      </c>
      <c r="AQ11" s="78">
        <f>IFERROR(IF($B$1="Total",AVERAGEIFS(INDEX(Data!$A$2:$DJ$51,0,MATCH(DB!AQ$5,Data!$A$1:$DJ$1,0)),Data!$E$2:$E$51,DB!$B11),AVERAGEIFS(INDEX(Data!$A$2:$DJ$51,0,MATCH(DB!AQ$5,Data!$A$1:$DJ$1,0)),Data!$E$2:$E$51,DB!$B11,Data!$F$2:$F$51,DB!$B$1)),"-")</f>
        <v>0.34599999999999997</v>
      </c>
      <c r="AR11" s="78">
        <f>IFERROR(IF($B$1="Total",AVERAGEIFS(INDEX(Data!$A$2:$DJ$51,0,MATCH(DB!AR$5,Data!$A$1:$DJ$1,0)),Data!$E$2:$E$51,DB!$B11),AVERAGEIFS(INDEX(Data!$A$2:$DJ$51,0,MATCH(DB!AR$5,Data!$A$1:$DJ$1,0)),Data!$E$2:$E$51,DB!$B11,Data!$F$2:$F$51,DB!$B$1)),"-")</f>
        <v>0.22</v>
      </c>
      <c r="AS11" s="78">
        <f>IFERROR(IF($B$1="Total",AVERAGEIFS(INDEX(Data!$A$2:$DJ$51,0,MATCH(DB!AS$5,Data!$A$1:$DJ$1,0)),Data!$E$2:$E$51,DB!$B11),AVERAGEIFS(INDEX(Data!$A$2:$DJ$51,0,MATCH(DB!AS$5,Data!$A$1:$DJ$1,0)),Data!$E$2:$E$51,DB!$B11,Data!$F$2:$F$51,DB!$B$1)),"-")</f>
        <v>6.0999999999999999E-2</v>
      </c>
      <c r="AT11" s="78">
        <f>IFERROR(IF($B$1="Total",AVERAGEIFS(INDEX(Data!$A$2:$DJ$51,0,MATCH(DB!AT$5,Data!$A$1:$DJ$1,0)),Data!$E$2:$E$51,DB!$B11),AVERAGEIFS(INDEX(Data!$A$2:$DJ$51,0,MATCH(DB!AT$5,Data!$A$1:$DJ$1,0)),Data!$E$2:$E$51,DB!$B11,Data!$F$2:$F$51,DB!$B$1)),"-")</f>
        <v>1.4E-2</v>
      </c>
      <c r="AU11" s="78">
        <f>IFERROR(IF($B$1="Total",AVERAGEIFS(INDEX(Data!$A$2:$DJ$51,0,MATCH(DB!AU$5,Data!$A$1:$DJ$1,0)),Data!$E$2:$E$51,DB!$B11),AVERAGEIFS(INDEX(Data!$A$2:$DJ$51,0,MATCH(DB!AU$5,Data!$A$1:$DJ$1,0)),Data!$E$2:$E$51,DB!$B11,Data!$F$2:$F$51,DB!$B$1)),"-")</f>
        <v>2E-3</v>
      </c>
      <c r="AV11" s="78">
        <f>IFERROR(IF($B$1="Total",AVERAGEIFS(INDEX(Data!$A$2:$DJ$51,0,MATCH(DB!AV$5,Data!$A$1:$DJ$1,0)),Data!$E$2:$E$51,DB!$B11),AVERAGEIFS(INDEX(Data!$A$2:$DJ$51,0,MATCH(DB!AV$5,Data!$A$1:$DJ$1,0)),Data!$E$2:$E$51,DB!$B11,Data!$F$2:$F$51,DB!$B$1)),"-")</f>
        <v>1E-3</v>
      </c>
      <c r="AW11" s="79"/>
      <c r="AX11" s="78">
        <f>IFERROR(IF($B$1="Total",AVERAGEIFS(INDEX(Data!$A$2:$DJ$51,0,MATCH(DB!AX$5,Data!$A$1:$DJ$1,0)),Data!$E$2:$E$51,DB!$B11),AVERAGEIFS(INDEX(Data!$A$2:$DJ$51,0,MATCH(DB!AX$5,Data!$A$1:$DJ$1,0)),Data!$E$2:$E$51,DB!$B11,Data!$F$2:$F$51,DB!$B$1)),"-")</f>
        <v>0.123</v>
      </c>
      <c r="AY11" s="78">
        <f>IFERROR(IF($B$1="Total",AVERAGEIFS(INDEX(Data!$A$2:$DJ$51,0,MATCH(DB!AY$5,Data!$A$1:$DJ$1,0)),Data!$E$2:$E$51,DB!$B11),AVERAGEIFS(INDEX(Data!$A$2:$DJ$51,0,MATCH(DB!AY$5,Data!$A$1:$DJ$1,0)),Data!$E$2:$E$51,DB!$B11,Data!$F$2:$F$51,DB!$B$1)),"-")</f>
        <v>0.69599999999999995</v>
      </c>
      <c r="AZ11" s="78">
        <f>IFERROR(IF($B$1="Total",AVERAGEIFS(INDEX(Data!$A$2:$DJ$51,0,MATCH(DB!AZ$5,Data!$A$1:$DJ$1,0)),Data!$E$2:$E$51,DB!$B11),AVERAGEIFS(INDEX(Data!$A$2:$DJ$51,0,MATCH(DB!AZ$5,Data!$A$1:$DJ$1,0)),Data!$E$2:$E$51,DB!$B11,Data!$F$2:$F$51,DB!$B$1)),"-")</f>
        <v>0.15</v>
      </c>
      <c r="BA11" s="78">
        <f>IFERROR(IF($B$1="Total",AVERAGEIFS(INDEX(Data!$A$2:$DJ$51,0,MATCH(DB!BA$5,Data!$A$1:$DJ$1,0)),Data!$E$2:$E$51,DB!$B11),AVERAGEIFS(INDEX(Data!$A$2:$DJ$51,0,MATCH(DB!BA$5,Data!$A$1:$DJ$1,0)),Data!$E$2:$E$51,DB!$B11,Data!$F$2:$F$51,DB!$B$1)),"-")</f>
        <v>2.8000000000000001E-2</v>
      </c>
      <c r="BB11" s="78" t="str">
        <f>IFERROR(IF($B$1="Total",AVERAGEIFS(INDEX(Data!$A$2:$DJ$51,0,MATCH(DB!BB$5,Data!$A$1:$DJ$1,0)),Data!$E$2:$E$51,DB!$B11),AVERAGEIFS(INDEX(Data!$A$2:$DJ$51,0,MATCH(DB!BB$5,Data!$A$1:$DJ$1,0)),Data!$E$2:$E$51,DB!$B11,Data!$F$2:$F$51,DB!$B$1)),"-")</f>
        <v>-</v>
      </c>
      <c r="BC11" s="78">
        <f>IFERROR(IF($B$1="Total",AVERAGEIFS(INDEX(Data!$A$2:$DJ$51,0,MATCH(DB!BC$5,Data!$A$1:$DJ$1,0)),Data!$E$2:$E$51,DB!$B11),AVERAGEIFS(INDEX(Data!$A$2:$DJ$51,0,MATCH(DB!BC$5,Data!$A$1:$DJ$1,0)),Data!$E$2:$E$51,DB!$B11,Data!$F$2:$F$51,DB!$B$1)),"-")</f>
        <v>2E-3</v>
      </c>
      <c r="BD11" s="79"/>
      <c r="BE11" s="78">
        <f>IFERROR(IF($B$1="Total",AVERAGEIFS(INDEX(Data!$A$2:$DJ$51,0,MATCH(DB!BE$5,Data!$A$1:$DJ$1,0)),Data!$E$2:$E$51,DB!$B11),AVERAGEIFS(INDEX(Data!$A$2:$DJ$51,0,MATCH(DB!BE$5,Data!$A$1:$DJ$1,0)),Data!$E$2:$E$51,DB!$B11,Data!$F$2:$F$51,DB!$B$1)),"-")</f>
        <v>0.95099999999999996</v>
      </c>
      <c r="BF11" s="78">
        <f>IFERROR(IF($B$1="Total",AVERAGEIFS(INDEX(Data!$A$2:$DJ$51,0,MATCH(DB!BF$5,Data!$A$1:$DJ$1,0)),Data!$E$2:$E$51,DB!$B11),AVERAGEIFS(INDEX(Data!$A$2:$DJ$51,0,MATCH(DB!BF$5,Data!$A$1:$DJ$1,0)),Data!$E$2:$E$51,DB!$B11,Data!$F$2:$F$51,DB!$B$1)),"-")</f>
        <v>2.7E-2</v>
      </c>
      <c r="BG11" s="78">
        <f>IFERROR(IF($B$1="Total",AVERAGEIFS(INDEX(Data!$A$2:$DJ$51,0,MATCH(DB!BG$5,Data!$A$1:$DJ$1,0)),Data!$E$2:$E$51,DB!$B11),AVERAGEIFS(INDEX(Data!$A$2:$DJ$51,0,MATCH(DB!BG$5,Data!$A$1:$DJ$1,0)),Data!$E$2:$E$51,DB!$B11,Data!$F$2:$F$51,DB!$B$1)),"-")</f>
        <v>1.4999999999999999E-2</v>
      </c>
      <c r="BH11" s="78" t="str">
        <f>IFERROR(IF($B$1="Total",AVERAGEIFS(INDEX(Data!$A$2:$DJ$51,0,MATCH(DB!BH$5,Data!$A$1:$DJ$1,0)),Data!$E$2:$E$51,DB!$B11),AVERAGEIFS(INDEX(Data!$A$2:$DJ$51,0,MATCH(DB!BH$5,Data!$A$1:$DJ$1,0)),Data!$E$2:$E$51,DB!$B11,Data!$F$2:$F$51,DB!$B$1)),"-")</f>
        <v>-</v>
      </c>
      <c r="BI11" s="78">
        <f>IFERROR(IF($B$1="Total",AVERAGEIFS(INDEX(Data!$A$2:$DJ$51,0,MATCH(DB!BI$5,Data!$A$1:$DJ$1,0)),Data!$E$2:$E$51,DB!$B11),AVERAGEIFS(INDEX(Data!$A$2:$DJ$51,0,MATCH(DB!BI$5,Data!$A$1:$DJ$1,0)),Data!$E$2:$E$51,DB!$B11,Data!$F$2:$F$51,DB!$B$1)),"-")</f>
        <v>1E-3</v>
      </c>
      <c r="BJ11" s="78" t="str">
        <f>IFERROR(IF($B$1="Total",AVERAGEIFS(INDEX(Data!$A$2:$DJ$51,0,MATCH(DB!BJ$5,Data!$A$1:$DJ$1,0)),Data!$E$2:$E$51,DB!$B11),AVERAGEIFS(INDEX(Data!$A$2:$DJ$51,0,MATCH(DB!BJ$5,Data!$A$1:$DJ$1,0)),Data!$E$2:$E$51,DB!$B11,Data!$F$2:$F$51,DB!$B$1)),"-")</f>
        <v>-</v>
      </c>
      <c r="BK11" s="78">
        <f>IFERROR(IF($B$1="Total",AVERAGEIFS(INDEX(Data!$A$2:$DJ$51,0,MATCH(DB!BK$5,Data!$A$1:$DJ$1,0)),Data!$E$2:$E$51,DB!$B11),AVERAGEIFS(INDEX(Data!$A$2:$DJ$51,0,MATCH(DB!BK$5,Data!$A$1:$DJ$1,0)),Data!$E$2:$E$51,DB!$B11,Data!$F$2:$F$51,DB!$B$1)),"-")</f>
        <v>5.0000000000000001E-3</v>
      </c>
      <c r="BL11" s="79"/>
      <c r="BM11" s="78">
        <f>IFERROR(IF($B$1="Total",AVERAGEIFS(INDEX(Data!$A$2:$DJ$51,0,MATCH(DB!BM$5,Data!$A$1:$DJ$1,0)),Data!$E$2:$E$51,DB!$B11),AVERAGEIFS(INDEX(Data!$A$2:$DJ$51,0,MATCH(DB!BM$5,Data!$A$1:$DJ$1,0)),Data!$E$2:$E$51,DB!$B11,Data!$F$2:$F$51,DB!$B$1)),"-")</f>
        <v>1.9E-2</v>
      </c>
      <c r="BN11" s="78">
        <f>IFERROR(IF($B$1="Total",AVERAGEIFS(INDEX(Data!$A$2:$DJ$51,0,MATCH(DB!BN$5,Data!$A$1:$DJ$1,0)),Data!$E$2:$E$51,DB!$B11),AVERAGEIFS(INDEX(Data!$A$2:$DJ$51,0,MATCH(DB!BN$5,Data!$A$1:$DJ$1,0)),Data!$E$2:$E$51,DB!$B11,Data!$F$2:$F$51,DB!$B$1)),"-")</f>
        <v>0.26100000000000001</v>
      </c>
      <c r="BO11" s="78">
        <f>IFERROR(IF($B$1="Total",AVERAGEIFS(INDEX(Data!$A$2:$DJ$51,0,MATCH(DB!BO$5,Data!$A$1:$DJ$1,0)),Data!$E$2:$E$51,DB!$B11),AVERAGEIFS(INDEX(Data!$A$2:$DJ$51,0,MATCH(DB!BO$5,Data!$A$1:$DJ$1,0)),Data!$E$2:$E$51,DB!$B11,Data!$F$2:$F$51,DB!$B$1)),"-")</f>
        <v>0.68400000000000005</v>
      </c>
      <c r="BP11" s="78">
        <f>IFERROR(IF($B$1="Total",AVERAGEIFS(INDEX(Data!$A$2:$DJ$51,0,MATCH(DB!BP$5,Data!$A$1:$DJ$1,0)),Data!$E$2:$E$51,DB!$B11),AVERAGEIFS(INDEX(Data!$A$2:$DJ$51,0,MATCH(DB!BP$5,Data!$A$1:$DJ$1,0)),Data!$E$2:$E$51,DB!$B11,Data!$F$2:$F$51,DB!$B$1)),"-")</f>
        <v>3.5999999999999997E-2</v>
      </c>
      <c r="BQ11" s="79"/>
      <c r="BR11" s="78">
        <f>IFERROR(IF($B$1="Total",AVERAGEIFS(INDEX(Data!$A$2:$DJ$51,0,MATCH(DB!BR$5,Data!$A$1:$DJ$1,0)),Data!$E$2:$E$51,DB!$B11),AVERAGEIFS(INDEX(Data!$A$2:$DJ$51,0,MATCH(DB!BR$5,Data!$A$1:$DJ$1,0)),Data!$E$2:$E$51,DB!$B11,Data!$F$2:$F$51,DB!$B$1)),"-")</f>
        <v>2.5999999999999999E-2</v>
      </c>
      <c r="BS11" s="78">
        <f>IFERROR(IF($B$1="Total",AVERAGEIFS(INDEX(Data!$A$2:$DJ$51,0,MATCH(DB!BS$5,Data!$A$1:$DJ$1,0)),Data!$E$2:$E$51,DB!$B11),AVERAGEIFS(INDEX(Data!$A$2:$DJ$51,0,MATCH(DB!BS$5,Data!$A$1:$DJ$1,0)),Data!$E$2:$E$51,DB!$B11,Data!$F$2:$F$51,DB!$B$1)),"-")</f>
        <v>0.28799999999999998</v>
      </c>
      <c r="BT11" s="78">
        <f>IFERROR(IF($B$1="Total",AVERAGEIFS(INDEX(Data!$A$2:$DJ$51,0,MATCH(DB!BT$5,Data!$A$1:$DJ$1,0)),Data!$E$2:$E$51,DB!$B11),AVERAGEIFS(INDEX(Data!$A$2:$DJ$51,0,MATCH(DB!BT$5,Data!$A$1:$DJ$1,0)),Data!$E$2:$E$51,DB!$B11,Data!$F$2:$F$51,DB!$B$1)),"-")</f>
        <v>0.67100000000000004</v>
      </c>
      <c r="BU11" s="78">
        <f>IFERROR(IF($B$1="Total",AVERAGEIFS(INDEX(Data!$A$2:$DJ$51,0,MATCH(DB!BU$5,Data!$A$1:$DJ$1,0)),Data!$E$2:$E$51,DB!$B11),AVERAGEIFS(INDEX(Data!$A$2:$DJ$51,0,MATCH(DB!BU$5,Data!$A$1:$DJ$1,0)),Data!$E$2:$E$51,DB!$B11,Data!$F$2:$F$51,DB!$B$1)),"-")</f>
        <v>1.4999999999999999E-2</v>
      </c>
      <c r="BV11" s="79"/>
      <c r="BW11" s="78">
        <f>IFERROR(IF($B$1="Total",AVERAGEIFS(INDEX(Data!$A$2:$DJ$51,0,MATCH(DB!BW$5,Data!$A$1:$DJ$1,0)),Data!$E$2:$E$51,DB!$B11),AVERAGEIFS(INDEX(Data!$A$2:$DJ$51,0,MATCH(DB!BW$5,Data!$A$1:$DJ$1,0)),Data!$E$2:$E$51,DB!$B11,Data!$F$2:$F$51,DB!$B$1)),"-")</f>
        <v>0.63700000000000001</v>
      </c>
      <c r="BX11" s="78">
        <f>IFERROR(IF($B$1="Total",AVERAGEIFS(INDEX(Data!$A$2:$DJ$51,0,MATCH(DB!BX$5,Data!$A$1:$DJ$1,0)),Data!$E$2:$E$51,DB!$B11),AVERAGEIFS(INDEX(Data!$A$2:$DJ$51,0,MATCH(DB!BX$5,Data!$A$1:$DJ$1,0)),Data!$E$2:$E$51,DB!$B11,Data!$F$2:$F$51,DB!$B$1)),"-")</f>
        <v>0.36299999999999999</v>
      </c>
      <c r="BY11" s="79"/>
      <c r="BZ11" s="78">
        <f>IFERROR(IF($B$1="Total",AVERAGEIFS(INDEX(Data!$A$2:$DJ$51,0,MATCH(DB!BZ$5,Data!$A$1:$DJ$1,0)),Data!$E$2:$E$51,DB!$B11),AVERAGEIFS(INDEX(Data!$A$2:$DJ$51,0,MATCH(DB!BZ$5,Data!$A$1:$DJ$1,0)),Data!$E$2:$E$51,DB!$B11,Data!$F$2:$F$51,DB!$B$1)),"-")</f>
        <v>0.90100000000000002</v>
      </c>
      <c r="CA11" s="78">
        <f>IFERROR(IF($B$1="Total",AVERAGEIFS(INDEX(Data!$A$2:$DJ$51,0,MATCH(DB!CA$5,Data!$A$1:$DJ$1,0)),Data!$E$2:$E$51,DB!$B11),AVERAGEIFS(INDEX(Data!$A$2:$DJ$51,0,MATCH(DB!CA$5,Data!$A$1:$DJ$1,0)),Data!$E$2:$E$51,DB!$B11,Data!$F$2:$F$51,DB!$B$1)),"-")</f>
        <v>9.9000000000000005E-2</v>
      </c>
      <c r="CB11" s="79"/>
      <c r="CC11" s="78">
        <f>IFERROR(IF($B$1="Total",AVERAGEIFS(INDEX(Data!$A$2:$DJ$51,0,MATCH(DB!CC$5,Data!$A$1:$DJ$1,0)),Data!$E$2:$E$51,DB!$B11),AVERAGEIFS(INDEX(Data!$A$2:$DJ$51,0,MATCH(DB!CC$5,Data!$A$1:$DJ$1,0)),Data!$E$2:$E$51,DB!$B11,Data!$F$2:$F$51,DB!$B$1)),"-")</f>
        <v>0.995</v>
      </c>
      <c r="CD11" s="78">
        <f>IFERROR(IF($B$1="Total",AVERAGEIFS(INDEX(Data!$A$2:$DJ$51,0,MATCH(DB!CD$5,Data!$A$1:$DJ$1,0)),Data!$E$2:$E$51,DB!$B11),AVERAGEIFS(INDEX(Data!$A$2:$DJ$51,0,MATCH(DB!CD$5,Data!$A$1:$DJ$1,0)),Data!$E$2:$E$51,DB!$B11,Data!$F$2:$F$51,DB!$B$1)),"-")</f>
        <v>5.0000000000000001E-3</v>
      </c>
      <c r="CE11" s="79"/>
      <c r="CF11" s="78">
        <f>IFERROR(IF($B$1="Total",AVERAGEIFS(INDEX(Data!$A$2:$DJ$51,0,MATCH(DB!CF$5,Data!$A$1:$DJ$1,0)),Data!$E$2:$E$51,DB!$B11),AVERAGEIFS(INDEX(Data!$A$2:$DJ$51,0,MATCH(DB!CF$5,Data!$A$1:$DJ$1,0)),Data!$E$2:$E$51,DB!$B11,Data!$F$2:$F$51,DB!$B$1)),"-")</f>
        <v>0.98</v>
      </c>
      <c r="CG11" s="78">
        <f>IFERROR(IF($B$1="Total",AVERAGEIFS(INDEX(Data!$A$2:$DJ$51,0,MATCH(DB!CG$5,Data!$A$1:$DJ$1,0)),Data!$E$2:$E$51,DB!$B11),AVERAGEIFS(INDEX(Data!$A$2:$DJ$51,0,MATCH(DB!CG$5,Data!$A$1:$DJ$1,0)),Data!$E$2:$E$51,DB!$B11,Data!$F$2:$F$51,DB!$B$1)),"-")</f>
        <v>4.0000000000000001E-3</v>
      </c>
      <c r="CH11" s="78">
        <f>IFERROR(IF($B$1="Total",AVERAGEIFS(INDEX(Data!$A$2:$DJ$51,0,MATCH(DB!CH$5,Data!$A$1:$DJ$1,0)),Data!$E$2:$E$51,DB!$B11),AVERAGEIFS(INDEX(Data!$A$2:$DJ$51,0,MATCH(DB!CH$5,Data!$A$1:$DJ$1,0)),Data!$E$2:$E$51,DB!$B11,Data!$F$2:$F$51,DB!$B$1)),"-")</f>
        <v>2E-3</v>
      </c>
      <c r="CI11" s="78" t="str">
        <f>IFERROR(IF($B$1="Total",AVERAGEIFS(INDEX(Data!$A$2:$DJ$51,0,MATCH(DB!CI$5,Data!$A$1:$DJ$1,0)),Data!$E$2:$E$51,DB!$B11),AVERAGEIFS(INDEX(Data!$A$2:$DJ$51,0,MATCH(DB!CI$5,Data!$A$1:$DJ$1,0)),Data!$E$2:$E$51,DB!$B11,Data!$F$2:$F$51,DB!$B$1)),"-")</f>
        <v>-</v>
      </c>
      <c r="CJ11" s="78">
        <f>IFERROR(IF($B$1="Total",AVERAGEIFS(INDEX(Data!$A$2:$DJ$51,0,MATCH(DB!CJ$5,Data!$A$1:$DJ$1,0)),Data!$E$2:$E$51,DB!$B11),AVERAGEIFS(INDEX(Data!$A$2:$DJ$51,0,MATCH(DB!CJ$5,Data!$A$1:$DJ$1,0)),Data!$E$2:$E$51,DB!$B11,Data!$F$2:$F$51,DB!$B$1)),"-")</f>
        <v>2E-3</v>
      </c>
      <c r="CK11" s="78" t="str">
        <f>IFERROR(IF($B$1="Total",AVERAGEIFS(INDEX(Data!$A$2:$DJ$51,0,MATCH(DB!CK$5,Data!$A$1:$DJ$1,0)),Data!$E$2:$E$51,DB!$B11),AVERAGEIFS(INDEX(Data!$A$2:$DJ$51,0,MATCH(DB!CK$5,Data!$A$1:$DJ$1,0)),Data!$E$2:$E$51,DB!$B11,Data!$F$2:$F$51,DB!$B$1)),"-")</f>
        <v>-</v>
      </c>
      <c r="CL11" s="78" t="str">
        <f>IFERROR(IF($B$1="Total",AVERAGEIFS(INDEX(Data!$A$2:$DJ$51,0,MATCH(DB!CL$5,Data!$A$1:$DJ$1,0)),Data!$E$2:$E$51,DB!$B11),AVERAGEIFS(INDEX(Data!$A$2:$DJ$51,0,MATCH(DB!CL$5,Data!$A$1:$DJ$1,0)),Data!$E$2:$E$51,DB!$B11,Data!$F$2:$F$51,DB!$B$1)),"-")</f>
        <v>-</v>
      </c>
      <c r="CM11" s="78" t="str">
        <f>IFERROR(IF($B$1="Total",AVERAGEIFS(INDEX(Data!$A$2:$DJ$51,0,MATCH(DB!CM$5,Data!$A$1:$DJ$1,0)),Data!$E$2:$E$51,DB!$B11),AVERAGEIFS(INDEX(Data!$A$2:$DJ$51,0,MATCH(DB!CM$5,Data!$A$1:$DJ$1,0)),Data!$E$2:$E$51,DB!$B11,Data!$F$2:$F$51,DB!$B$1)),"-")</f>
        <v>-</v>
      </c>
      <c r="CN11" s="78" t="str">
        <f>IFERROR(IF($B$1="Total",AVERAGEIFS(INDEX(Data!$A$2:$DJ$51,0,MATCH(DB!CN$5,Data!$A$1:$DJ$1,0)),Data!$E$2:$E$51,DB!$B11),AVERAGEIFS(INDEX(Data!$A$2:$DJ$51,0,MATCH(DB!CN$5,Data!$A$1:$DJ$1,0)),Data!$E$2:$E$51,DB!$B11,Data!$F$2:$F$51,DB!$B$1)),"-")</f>
        <v>-</v>
      </c>
      <c r="CO11" s="78">
        <f>IFERROR(IF($B$1="Total",AVERAGEIFS(INDEX(Data!$A$2:$DJ$51,0,MATCH(DB!CO$5,Data!$A$1:$DJ$1,0)),Data!$E$2:$E$51,DB!$B11),AVERAGEIFS(INDEX(Data!$A$2:$DJ$51,0,MATCH(DB!CO$5,Data!$A$1:$DJ$1,0)),Data!$E$2:$E$51,DB!$B11,Data!$F$2:$F$51,DB!$B$1)),"-")</f>
        <v>4.0000000000000001E-3</v>
      </c>
      <c r="CP11" s="78">
        <f>IFERROR(IF($B$1="Total",AVERAGEIFS(INDEX(Data!$A$2:$DJ$51,0,MATCH(DB!CP$5,Data!$A$1:$DJ$1,0)),Data!$E$2:$E$51,DB!$B11),AVERAGEIFS(INDEX(Data!$A$2:$DJ$51,0,MATCH(DB!CP$5,Data!$A$1:$DJ$1,0)),Data!$E$2:$E$51,DB!$B11,Data!$F$2:$F$51,DB!$B$1)),"-")</f>
        <v>7.0000000000000001E-3</v>
      </c>
      <c r="CQ11" s="78" t="str">
        <f>IFERROR(IF($B$1="Total",AVERAGEIFS(INDEX(Data!$A$2:$DJ$51,0,MATCH(DB!CQ$5,Data!$A$1:$DJ$1,0)),Data!$E$2:$E$51,DB!$B11),AVERAGEIFS(INDEX(Data!$A$2:$DJ$51,0,MATCH(DB!CQ$5,Data!$A$1:$DJ$1,0)),Data!$E$2:$E$51,DB!$B11,Data!$F$2:$F$51,DB!$B$1)),"-")</f>
        <v>-</v>
      </c>
      <c r="CR11" s="78" t="str">
        <f>IFERROR(IF($B$1="Total",AVERAGEIFS(INDEX(Data!$A$2:$DJ$51,0,MATCH(DB!CR$5,Data!$A$1:$DJ$1,0)),Data!$E$2:$E$51,DB!$B11),AVERAGEIFS(INDEX(Data!$A$2:$DJ$51,0,MATCH(DB!CR$5,Data!$A$1:$DJ$1,0)),Data!$E$2:$E$51,DB!$B11,Data!$F$2:$F$51,DB!$B$1)),"-")</f>
        <v>-</v>
      </c>
      <c r="CS11" s="79"/>
      <c r="CT11" s="78">
        <f>IFERROR(IF($B$1="Total",AVERAGEIFS(INDEX(Data!$A$2:$DJ$51,0,MATCH(DB!CT$5,Data!$A$1:$DJ$1,0)),Data!$E$2:$E$51,DB!$B11),AVERAGEIFS(INDEX(Data!$A$2:$DJ$51,0,MATCH(DB!CT$5,Data!$A$1:$DJ$1,0)),Data!$E$2:$E$51,DB!$B11,Data!$F$2:$F$51,DB!$B$1)),"-")</f>
        <v>2.1999999999999999E-2</v>
      </c>
      <c r="CU11" s="78">
        <f>IFERROR(IF($B$1="Total",AVERAGEIFS(INDEX(Data!$A$2:$DJ$51,0,MATCH(DB!CU$5,Data!$A$1:$DJ$1,0)),Data!$E$2:$E$51,DB!$B11),AVERAGEIFS(INDEX(Data!$A$2:$DJ$51,0,MATCH(DB!CU$5,Data!$A$1:$DJ$1,0)),Data!$E$2:$E$51,DB!$B11,Data!$F$2:$F$51,DB!$B$1)),"-")</f>
        <v>9.4E-2</v>
      </c>
      <c r="CV11" s="78">
        <f>IFERROR(IF($B$1="Total",AVERAGEIFS(INDEX(Data!$A$2:$DJ$51,0,MATCH(DB!CV$5,Data!$A$1:$DJ$1,0)),Data!$E$2:$E$51,DB!$B11),AVERAGEIFS(INDEX(Data!$A$2:$DJ$51,0,MATCH(DB!CV$5,Data!$A$1:$DJ$1,0)),Data!$E$2:$E$51,DB!$B11,Data!$F$2:$F$51,DB!$B$1)),"-")</f>
        <v>0.20699999999999999</v>
      </c>
      <c r="CW11" s="78">
        <f>IFERROR(IF($B$1="Total",AVERAGEIFS(INDEX(Data!$A$2:$DJ$51,0,MATCH(DB!CW$5,Data!$A$1:$DJ$1,0)),Data!$E$2:$E$51,DB!$B11),AVERAGEIFS(INDEX(Data!$A$2:$DJ$51,0,MATCH(DB!CW$5,Data!$A$1:$DJ$1,0)),Data!$E$2:$E$51,DB!$B11,Data!$F$2:$F$51,DB!$B$1)),"-")</f>
        <v>0.254</v>
      </c>
      <c r="CX11" s="78">
        <f>IFERROR(IF($B$1="Total",AVERAGEIFS(INDEX(Data!$A$2:$DJ$51,0,MATCH(DB!CX$5,Data!$A$1:$DJ$1,0)),Data!$E$2:$E$51,DB!$B11),AVERAGEIFS(INDEX(Data!$A$2:$DJ$51,0,MATCH(DB!CX$5,Data!$A$1:$DJ$1,0)),Data!$E$2:$E$51,DB!$B11,Data!$F$2:$F$51,DB!$B$1)),"-")</f>
        <v>0.14000000000000001</v>
      </c>
      <c r="CY11" s="78">
        <f>IFERROR(IF($B$1="Total",AVERAGEIFS(INDEX(Data!$A$2:$DJ$51,0,MATCH(DB!CY$5,Data!$A$1:$DJ$1,0)),Data!$E$2:$E$51,DB!$B11),AVERAGEIFS(INDEX(Data!$A$2:$DJ$51,0,MATCH(DB!CY$5,Data!$A$1:$DJ$1,0)),Data!$E$2:$E$51,DB!$B11,Data!$F$2:$F$51,DB!$B$1)),"-")</f>
        <v>0.13</v>
      </c>
      <c r="CZ11" s="78">
        <f>IFERROR(IF($B$1="Total",AVERAGEIFS(INDEX(Data!$A$2:$DJ$51,0,MATCH(DB!CZ$5,Data!$A$1:$DJ$1,0)),Data!$E$2:$E$51,DB!$B11),AVERAGEIFS(INDEX(Data!$A$2:$DJ$51,0,MATCH(DB!CZ$5,Data!$A$1:$DJ$1,0)),Data!$E$2:$E$51,DB!$B11,Data!$F$2:$F$51,DB!$B$1)),"-")</f>
        <v>0.153</v>
      </c>
      <c r="DB11" s="78">
        <f>IFERROR(IF($B$1="Total",AVERAGEIFS(INDEX(Data!$A$2:$EI$51,0,MATCH(DB!DB$5,Data!$A$1:$EI$1,0)),Data!$E$2:$E$51,DB!$B11),AVERAGEIFS(INDEX(Data!$A$2:$EI$51,0,MATCH(DB!DB$5,Data!$A$1:$EI$1,0)),Data!$E$2:$E$51,DB!$B11,Data!$F$2:$F$51,DB!$B$1)),"-")</f>
        <v>1.2422360248447205E-3</v>
      </c>
      <c r="DC11" s="78">
        <f>IFERROR(IF($B$1="Total",AVERAGEIFS(INDEX(Data!$A$2:$EI$51,0,MATCH(DB!DC$5,Data!$A$1:$EI$1,0)),Data!$E$2:$E$51,DB!$B11),AVERAGEIFS(INDEX(Data!$A$2:$EI$51,0,MATCH(DB!DC$5,Data!$A$1:$EI$1,0)),Data!$E$2:$E$51,DB!$B11,Data!$F$2:$F$51,DB!$B$1)),"-")</f>
        <v>0.53913043478260869</v>
      </c>
      <c r="DD11" s="78">
        <f>IFERROR(IF($B$1="Total",AVERAGEIFS(INDEX(Data!$A$2:$EI$51,0,MATCH(DB!DD$5,Data!$A$1:$EI$1,0)),Data!$E$2:$E$51,DB!$B11),AVERAGEIFS(INDEX(Data!$A$2:$EI$51,0,MATCH(DB!DD$5,Data!$A$1:$EI$1,0)),Data!$E$2:$E$51,DB!$B11,Data!$F$2:$F$51,DB!$B$1)),"-")</f>
        <v>0.33043478260869563</v>
      </c>
      <c r="DE11" s="78">
        <f>IFERROR(IF($B$1="Total",AVERAGEIFS(INDEX(Data!$A$2:$EI$51,0,MATCH(DB!DE$5,Data!$A$1:$EI$1,0)),Data!$E$2:$E$51,DB!$B11),AVERAGEIFS(INDEX(Data!$A$2:$EI$51,0,MATCH(DB!DE$5,Data!$A$1:$EI$1,0)),Data!$E$2:$E$51,DB!$B11,Data!$F$2:$F$51,DB!$B$1)),"-")</f>
        <v>0.12919254658385093</v>
      </c>
      <c r="DG11" s="78">
        <f>IFERROR(IF($B$1="Total",AVERAGEIFS(INDEX(Data!$A$2:$EI$51,0,MATCH(DB!DG$5,Data!$A$1:$EI$1,0)),Data!$E$2:$E$51,DB!$B11),AVERAGEIFS(INDEX(Data!$A$2:$EI$51,0,MATCH(DB!DG$5,Data!$A$1:$EI$1,0)),Data!$E$2:$E$51,DB!$B11,Data!$F$2:$F$51,DB!$B$1)),"-")</f>
        <v>0.93416149068322984</v>
      </c>
      <c r="DH11" s="78">
        <f>IFERROR(IF($B$1="Total",AVERAGEIFS(INDEX(Data!$A$2:$EI$51,0,MATCH(DB!DH$5,Data!$A$1:$EI$1,0)),Data!$E$2:$E$51,DB!$B11),AVERAGEIFS(INDEX(Data!$A$2:$EI$51,0,MATCH(DB!DH$5,Data!$A$1:$EI$1,0)),Data!$E$2:$E$51,DB!$B11,Data!$F$2:$F$51,DB!$B$1)),"-")</f>
        <v>6.5838509316770183E-2</v>
      </c>
      <c r="DJ11" s="78">
        <f>IFERROR(IF($B$1="Total",AVERAGEIFS(INDEX(Data!$A$2:$EI$51,0,MATCH(DB!DJ$5,Data!$A$1:$EI$1,0)),Data!$E$2:$E$51,DB!$B11),AVERAGEIFS(INDEX(Data!$A$2:$EI$51,0,MATCH(DB!DJ$5,Data!$A$1:$EI$1,0)),Data!$E$2:$E$51,DB!$B11,Data!$F$2:$F$51,DB!$B$1)),"-")</f>
        <v>0.1341614906832298</v>
      </c>
      <c r="DK11" s="78">
        <f>IFERROR(IF($B$1="Total",AVERAGEIFS(INDEX(Data!$A$2:$EI$51,0,MATCH(DB!DK$5,Data!$A$1:$EI$1,0)),Data!$E$2:$E$51,DB!$B11),AVERAGEIFS(INDEX(Data!$A$2:$EI$51,0,MATCH(DB!DK$5,Data!$A$1:$EI$1,0)),Data!$E$2:$E$51,DB!$B11,Data!$F$2:$F$51,DB!$B$1)),"-")</f>
        <v>6.70807453416149E-2</v>
      </c>
      <c r="DL11" s="78">
        <f>IFERROR(IF($B$1="Total",AVERAGEIFS(INDEX(Data!$A$2:$EI$51,0,MATCH(DB!DL$5,Data!$A$1:$EI$1,0)),Data!$E$2:$E$51,DB!$B11),AVERAGEIFS(INDEX(Data!$A$2:$EI$51,0,MATCH(DB!DL$5,Data!$A$1:$EI$1,0)),Data!$E$2:$E$51,DB!$B11,Data!$F$2:$F$51,DB!$B$1)),"-")</f>
        <v>1.2422360248447205E-3</v>
      </c>
      <c r="DM11" s="78">
        <f>IFERROR(IF($B$1="Total",AVERAGEIFS(INDEX(Data!$A$2:$EI$51,0,MATCH(DB!DM$5,Data!$A$1:$EI$1,0)),Data!$E$2:$E$51,DB!$B11),AVERAGEIFS(INDEX(Data!$A$2:$EI$51,0,MATCH(DB!DM$5,Data!$A$1:$EI$1,0)),Data!$E$2:$E$51,DB!$B11,Data!$F$2:$F$51,DB!$B$1)),"-")</f>
        <v>0.55652173913043479</v>
      </c>
      <c r="DN11" s="78">
        <f>IFERROR(IF($B$1="Total",AVERAGEIFS(INDEX(Data!$A$2:$EI$51,0,MATCH(DB!DN$5,Data!$A$1:$EI$1,0)),Data!$E$2:$E$51,DB!$B11),AVERAGEIFS(INDEX(Data!$A$2:$EI$51,0,MATCH(DB!DN$5,Data!$A$1:$EI$1,0)),Data!$E$2:$E$51,DB!$B11,Data!$F$2:$F$51,DB!$B$1)),"-")</f>
        <v>0.24099378881987576</v>
      </c>
      <c r="DP11" s="78">
        <f>IFERROR(IF($B$1="Total",AVERAGEIFS(INDEX(Data!$A$2:$EI$51,0,MATCH(DB!DP$5,Data!$A$1:$EI$1,0)),Data!$E$2:$E$51,DB!$B11),AVERAGEIFS(INDEX(Data!$A$2:$EI$51,0,MATCH(DB!DP$5,Data!$A$1:$EI$1,0)),Data!$E$2:$E$51,DB!$B11,Data!$F$2:$F$51,DB!$B$1)),"-")</f>
        <v>0.11801242236024845</v>
      </c>
      <c r="DQ11" s="78">
        <f>IFERROR(IF($B$1="Total",AVERAGEIFS(INDEX(Data!$A$2:$EI$51,0,MATCH(DB!DQ$5,Data!$A$1:$EI$1,0)),Data!$E$2:$E$51,DB!$B11),AVERAGEIFS(INDEX(Data!$A$2:$EI$51,0,MATCH(DB!DQ$5,Data!$A$1:$EI$1,0)),Data!$E$2:$E$51,DB!$B11,Data!$F$2:$F$51,DB!$B$1)),"-")</f>
        <v>0.15652173913043479</v>
      </c>
      <c r="DR11" s="78">
        <f>IFERROR(IF($B$1="Total",AVERAGEIFS(INDEX(Data!$A$2:$EI$51,0,MATCH(DB!DR$5,Data!$A$1:$EI$1,0)),Data!$E$2:$E$51,DB!$B11),AVERAGEIFS(INDEX(Data!$A$2:$EI$51,0,MATCH(DB!DR$5,Data!$A$1:$EI$1,0)),Data!$E$2:$E$51,DB!$B11,Data!$F$2:$F$51,DB!$B$1)),"-")</f>
        <v>5.8385093167701865E-2</v>
      </c>
      <c r="DS11" s="78">
        <f>IFERROR(IF($B$1="Total",AVERAGEIFS(INDEX(Data!$A$2:$EI$51,0,MATCH(DB!DS$5,Data!$A$1:$EI$1,0)),Data!$E$2:$E$51,DB!$B11),AVERAGEIFS(INDEX(Data!$A$2:$EI$51,0,MATCH(DB!DS$5,Data!$A$1:$EI$1,0)),Data!$E$2:$E$51,DB!$B11,Data!$F$2:$F$51,DB!$B$1)),"-")</f>
        <v>0.66583850931677013</v>
      </c>
      <c r="DT11" s="78">
        <f>IFERROR(IF($B$1="Total",AVERAGEIFS(INDEX(Data!$A$2:$EI$51,0,MATCH(DB!DT$5,Data!$A$1:$EI$1,0)),Data!$E$2:$E$51,DB!$B11),AVERAGEIFS(INDEX(Data!$A$2:$EI$51,0,MATCH(DB!DT$5,Data!$A$1:$EI$1,0)),Data!$E$2:$E$51,DB!$B11,Data!$F$2:$F$51,DB!$B$1)),"-")</f>
        <v>1.2422360248447205E-3</v>
      </c>
      <c r="DV11" s="78">
        <f>IFERROR(IF($B$1="Total",AVERAGEIFS(INDEX(Data!$A$2:$EI$51,0,MATCH(DB!DV$5,Data!$A$1:$EI$1,0)),Data!$E$2:$E$51,DB!$B11),AVERAGEIFS(INDEX(Data!$A$2:$EI$51,0,MATCH(DB!DV$5,Data!$A$1:$EI$1,0)),Data!$E$2:$E$51,DB!$B11,Data!$F$2:$F$51,DB!$B$1)),"-")</f>
        <v>0.18385093167701863</v>
      </c>
      <c r="DW11" s="78">
        <f>IFERROR(IF($B$1="Total",AVERAGEIFS(INDEX(Data!$A$2:$EI$51,0,MATCH(DB!DW$5,Data!$A$1:$EI$1,0)),Data!$E$2:$E$51,DB!$B11),AVERAGEIFS(INDEX(Data!$A$2:$EI$51,0,MATCH(DB!DW$5,Data!$A$1:$EI$1,0)),Data!$E$2:$E$51,DB!$B11,Data!$F$2:$F$51,DB!$B$1)),"-")</f>
        <v>2.1118012422360249E-2</v>
      </c>
      <c r="DX11" s="78">
        <f>IFERROR(IF($B$1="Total",AVERAGEIFS(INDEX(Data!$A$2:$EI$51,0,MATCH(DB!DX$5,Data!$A$1:$EI$1,0)),Data!$E$2:$E$51,DB!$B11),AVERAGEIFS(INDEX(Data!$A$2:$EI$51,0,MATCH(DB!DX$5,Data!$A$1:$EI$1,0)),Data!$E$2:$E$51,DB!$B11,Data!$F$2:$F$51,DB!$B$1)),"-")</f>
        <v>1.8633540372670808E-2</v>
      </c>
      <c r="DY11" s="78">
        <f>IFERROR(IF($B$1="Total",AVERAGEIFS(INDEX(Data!$A$2:$EI$51,0,MATCH(DB!DY$5,Data!$A$1:$EI$1,0)),Data!$E$2:$E$51,DB!$B11),AVERAGEIFS(INDEX(Data!$A$2:$EI$51,0,MATCH(DB!DY$5,Data!$A$1:$EI$1,0)),Data!$E$2:$E$51,DB!$B11,Data!$F$2:$F$51,DB!$B$1)),"-")</f>
        <v>0.77639751552795033</v>
      </c>
    </row>
    <row r="12" spans="2:143" x14ac:dyDescent="0.25">
      <c r="B12" s="118" t="s">
        <v>163</v>
      </c>
      <c r="C12" s="78">
        <f>IFERROR(IF($B$1="Total",AVERAGEIFS(INDEX(Data!$A$2:$DJ$51,0,MATCH(DB!C$5,Data!$A$1:$DJ$1,0)),Data!$E$2:$E$51,DB!$B12),AVERAGEIFS(INDEX(Data!$A$2:$DJ$51,0,MATCH(DB!C$5,Data!$A$1:$DJ$1,0)),Data!$E$2:$E$51,DB!$B12,Data!$F$2:$F$51,DB!$B$1)),"-")</f>
        <v>0.71699999999999997</v>
      </c>
      <c r="D12" s="78">
        <f>IFERROR(IF($B$1="Total",AVERAGEIFS(INDEX(Data!$A$2:$DJ$51,0,MATCH(DB!D$5,Data!$A$1:$DJ$1,0)),Data!$E$2:$E$51,DB!$B12),AVERAGEIFS(INDEX(Data!$A$2:$DJ$51,0,MATCH(DB!D$5,Data!$A$1:$DJ$1,0)),Data!$E$2:$E$51,DB!$B12,Data!$F$2:$F$51,DB!$B$1)),"-")</f>
        <v>8.2000000000000003E-2</v>
      </c>
      <c r="E12" s="78">
        <f>IFERROR(IF($B$1="Total",AVERAGEIFS(INDEX(Data!$A$2:$DJ$51,0,MATCH(DB!E$5,Data!$A$1:$DJ$1,0)),Data!$E$2:$E$51,DB!$B12),AVERAGEIFS(INDEX(Data!$A$2:$DJ$51,0,MATCH(DB!E$5,Data!$A$1:$DJ$1,0)),Data!$E$2:$E$51,DB!$B12,Data!$F$2:$F$51,DB!$B$1)),"-")</f>
        <v>0.14199999999999999</v>
      </c>
      <c r="F12" s="78">
        <f>IFERROR(IF($B$1="Total",AVERAGEIFS(INDEX(Data!$A$2:$DJ$51,0,MATCH(DB!F$5,Data!$A$1:$DJ$1,0)),Data!$E$2:$E$51,DB!$B12),AVERAGEIFS(INDEX(Data!$A$2:$DJ$51,0,MATCH(DB!F$5,Data!$A$1:$DJ$1,0)),Data!$E$2:$E$51,DB!$B12,Data!$F$2:$F$51,DB!$B$1)),"-")</f>
        <v>1.9E-2</v>
      </c>
      <c r="G12" s="79"/>
      <c r="H12" s="78">
        <f>IFERROR(IF($B$1="Total",AVERAGEIFS(INDEX(Data!$A$2:$DJ$51,0,MATCH(DB!H$5,Data!$A$1:$DJ$1,0)),Data!$E$2:$E$51,DB!$B12),AVERAGEIFS(INDEX(Data!$A$2:$DJ$51,0,MATCH(DB!H$5,Data!$A$1:$DJ$1,0)),Data!$E$2:$E$51,DB!$B12,Data!$F$2:$F$51,DB!$B$1)),"-")</f>
        <v>0.36599999999999999</v>
      </c>
      <c r="I12" s="78">
        <f>IFERROR(IF($B$1="Total",AVERAGEIFS(INDEX(Data!$A$2:$DJ$51,0,MATCH(DB!I$5,Data!$A$1:$DJ$1,0)),Data!$E$2:$E$51,DB!$B12),AVERAGEIFS(INDEX(Data!$A$2:$DJ$51,0,MATCH(DB!I$5,Data!$A$1:$DJ$1,0)),Data!$E$2:$E$51,DB!$B12,Data!$F$2:$F$51,DB!$B$1)),"-")</f>
        <v>8.8999999999999996E-2</v>
      </c>
      <c r="J12" s="78">
        <f>IFERROR(IF($B$1="Total",AVERAGEIFS(INDEX(Data!$A$2:$DJ$51,0,MATCH(DB!J$5,Data!$A$1:$DJ$1,0)),Data!$E$2:$E$51,DB!$B12),AVERAGEIFS(INDEX(Data!$A$2:$DJ$51,0,MATCH(DB!J$5,Data!$A$1:$DJ$1,0)),Data!$E$2:$E$51,DB!$B12,Data!$F$2:$F$51,DB!$B$1)),"-")</f>
        <v>9.7000000000000003E-2</v>
      </c>
      <c r="K12" s="78" t="str">
        <f>IFERROR(IF($B$1="Total",AVERAGEIFS(INDEX(Data!$A$2:$DJ$51,0,MATCH(DB!K$5,Data!$A$1:$DJ$1,0)),Data!$E$2:$E$51,DB!$B12),AVERAGEIFS(INDEX(Data!$A$2:$DJ$51,0,MATCH(DB!K$5,Data!$A$1:$DJ$1,0)),Data!$E$2:$E$51,DB!$B12,Data!$F$2:$F$51,DB!$B$1)),"-")</f>
        <v>-</v>
      </c>
      <c r="L12" s="78">
        <f>IFERROR(IF($B$1="Total",AVERAGEIFS(INDEX(Data!$A$2:$DJ$51,0,MATCH(DB!L$5,Data!$A$1:$DJ$1,0)),Data!$E$2:$E$51,DB!$B12),AVERAGEIFS(INDEX(Data!$A$2:$DJ$51,0,MATCH(DB!L$5,Data!$A$1:$DJ$1,0)),Data!$E$2:$E$51,DB!$B12,Data!$F$2:$F$51,DB!$B$1)),"-")</f>
        <v>0.16700000000000001</v>
      </c>
      <c r="M12" s="78">
        <f>IFERROR(IF($B$1="Total",AVERAGEIFS(INDEX(Data!$A$2:$DJ$51,0,MATCH(DB!M$5,Data!$A$1:$DJ$1,0)),Data!$E$2:$E$51,DB!$B12),AVERAGEIFS(INDEX(Data!$A$2:$DJ$51,0,MATCH(DB!M$5,Data!$A$1:$DJ$1,0)),Data!$E$2:$E$51,DB!$B12,Data!$F$2:$F$51,DB!$B$1)),"-")</f>
        <v>0.221</v>
      </c>
      <c r="N12" s="78">
        <f>IFERROR(IF($B$1="Total",AVERAGEIFS(INDEX(Data!$A$2:$DJ$51,0,MATCH(DB!N$5,Data!$A$1:$DJ$1,0)),Data!$E$2:$E$51,DB!$B12),AVERAGEIFS(INDEX(Data!$A$2:$DJ$51,0,MATCH(DB!N$5,Data!$A$1:$DJ$1,0)),Data!$E$2:$E$51,DB!$B12,Data!$F$2:$F$51,DB!$B$1)),"-")</f>
        <v>4.9000000000000002E-2</v>
      </c>
      <c r="O12" s="78" t="str">
        <f>IFERROR(IF($B$1="Total",AVERAGEIFS(INDEX(Data!$A$2:$DJ$51,0,MATCH(DB!O$5,Data!$A$1:$DJ$1,0)),Data!$E$2:$E$51,DB!$B12),AVERAGEIFS(INDEX(Data!$A$2:$DJ$51,0,MATCH(DB!O$5,Data!$A$1:$DJ$1,0)),Data!$E$2:$E$51,DB!$B12,Data!$F$2:$F$51,DB!$B$1)),"-")</f>
        <v>-</v>
      </c>
      <c r="P12" s="79"/>
      <c r="Q12" s="78">
        <f>IFERROR(IF($B$1="Total",AVERAGEIFS(INDEX(Data!$A$2:$DJ$51,0,MATCH(DB!Q$5,Data!$A$1:$DJ$1,0)),Data!$E$2:$E$51,DB!$B12),AVERAGEIFS(INDEX(Data!$A$2:$DJ$51,0,MATCH(DB!Q$5,Data!$A$1:$DJ$1,0)),Data!$E$2:$E$51,DB!$B12,Data!$F$2:$F$51,DB!$B$1)),"-")</f>
        <v>1.7000000000000001E-2</v>
      </c>
      <c r="R12" s="78">
        <f>IFERROR(IF($B$1="Total",AVERAGEIFS(INDEX(Data!$A$2:$DJ$51,0,MATCH(DB!R$5,Data!$A$1:$DJ$1,0)),Data!$E$2:$E$51,DB!$B12),AVERAGEIFS(INDEX(Data!$A$2:$DJ$51,0,MATCH(DB!R$5,Data!$A$1:$DJ$1,0)),Data!$E$2:$E$51,DB!$B12,Data!$F$2:$F$51,DB!$B$1)),"-")</f>
        <v>0.46799999999999997</v>
      </c>
      <c r="S12" s="78">
        <f>IFERROR(IF($B$1="Total",AVERAGEIFS(INDEX(Data!$A$2:$DJ$51,0,MATCH(DB!S$5,Data!$A$1:$DJ$1,0)),Data!$E$2:$E$51,DB!$B12),AVERAGEIFS(INDEX(Data!$A$2:$DJ$51,0,MATCH(DB!S$5,Data!$A$1:$DJ$1,0)),Data!$E$2:$E$51,DB!$B12,Data!$F$2:$F$51,DB!$B$1)),"-")</f>
        <v>8.5999999999999993E-2</v>
      </c>
      <c r="T12" s="78">
        <f>IFERROR(IF($B$1="Total",AVERAGEIFS(INDEX(Data!$A$2:$DJ$51,0,MATCH(DB!T$5,Data!$A$1:$DJ$1,0)),Data!$E$2:$E$51,DB!$B12),AVERAGEIFS(INDEX(Data!$A$2:$DJ$51,0,MATCH(DB!T$5,Data!$A$1:$DJ$1,0)),Data!$E$2:$E$51,DB!$B12,Data!$F$2:$F$51,DB!$B$1)),"-")</f>
        <v>0.33899999999999997</v>
      </c>
      <c r="U12" s="78">
        <f>IFERROR(IF($B$1="Total",AVERAGEIFS(INDEX(Data!$A$2:$DJ$51,0,MATCH(DB!U$5,Data!$A$1:$DJ$1,0)),Data!$E$2:$E$51,DB!$B12),AVERAGEIFS(INDEX(Data!$A$2:$DJ$51,0,MATCH(DB!U$5,Data!$A$1:$DJ$1,0)),Data!$E$2:$E$51,DB!$B12,Data!$F$2:$F$51,DB!$B$1)),"-")</f>
        <v>1.3000000000000001E-2</v>
      </c>
      <c r="V12" s="79"/>
      <c r="W12" s="78">
        <f>IFERROR(IF($B$1="Total",AVERAGEIFS(INDEX(Data!$A$2:$DJ$51,0,MATCH(DB!W$5,Data!$A$1:$DJ$1,0)),Data!$E$2:$E$51,DB!$B12),AVERAGEIFS(INDEX(Data!$A$2:$DJ$51,0,MATCH(DB!W$5,Data!$A$1:$DJ$1,0)),Data!$E$2:$E$51,DB!$B12,Data!$F$2:$F$51,DB!$B$1)),"-")</f>
        <v>1.2E-2</v>
      </c>
      <c r="X12" s="78">
        <f>IFERROR(IF($B$1="Total",AVERAGEIFS(INDEX(Data!$A$2:$DJ$51,0,MATCH(DB!X$5,Data!$A$1:$DJ$1,0)),Data!$E$2:$E$51,DB!$B12),AVERAGEIFS(INDEX(Data!$A$2:$DJ$51,0,MATCH(DB!X$5,Data!$A$1:$DJ$1,0)),Data!$E$2:$E$51,DB!$B12,Data!$F$2:$F$51,DB!$B$1)),"-")</f>
        <v>0.13600000000000001</v>
      </c>
      <c r="Y12" s="78">
        <f>IFERROR(IF($B$1="Total",AVERAGEIFS(INDEX(Data!$A$2:$DJ$51,0,MATCH(DB!Y$5,Data!$A$1:$DJ$1,0)),Data!$E$2:$E$51,DB!$B12),AVERAGEIFS(INDEX(Data!$A$2:$DJ$51,0,MATCH(DB!Y$5,Data!$A$1:$DJ$1,0)),Data!$E$2:$E$51,DB!$B12,Data!$F$2:$F$51,DB!$B$1)),"-")</f>
        <v>0.249</v>
      </c>
      <c r="Z12" s="78">
        <f>IFERROR(IF($B$1="Total",AVERAGEIFS(INDEX(Data!$A$2:$DJ$51,0,MATCH(DB!Z$5,Data!$A$1:$DJ$1,0)),Data!$E$2:$E$51,DB!$B12),AVERAGEIFS(INDEX(Data!$A$2:$DJ$51,0,MATCH(DB!Z$5,Data!$A$1:$DJ$1,0)),Data!$E$2:$E$51,DB!$B12,Data!$F$2:$F$51,DB!$B$1)),"-")</f>
        <v>0.17</v>
      </c>
      <c r="AA12" s="78">
        <f>IFERROR(IF($B$1="Total",AVERAGEIFS(INDEX(Data!$A$2:$DJ$51,0,MATCH(DB!AA$5,Data!$A$1:$DJ$1,0)),Data!$E$2:$E$51,DB!$B12),AVERAGEIFS(INDEX(Data!$A$2:$DJ$51,0,MATCH(DB!AA$5,Data!$A$1:$DJ$1,0)),Data!$E$2:$E$51,DB!$B12,Data!$F$2:$F$51,DB!$B$1)),"-")</f>
        <v>0.14199999999999999</v>
      </c>
      <c r="AB12" s="78">
        <f>IFERROR(IF($B$1="Total",AVERAGEIFS(INDEX(Data!$A$2:$DJ$51,0,MATCH(DB!AB$5,Data!$A$1:$DJ$1,0)),Data!$E$2:$E$51,DB!$B12),AVERAGEIFS(INDEX(Data!$A$2:$DJ$51,0,MATCH(DB!AB$5,Data!$A$1:$DJ$1,0)),Data!$E$2:$E$51,DB!$B12,Data!$F$2:$F$51,DB!$B$1)),"-")</f>
        <v>9.2999999999999999E-2</v>
      </c>
      <c r="AC12" s="78">
        <f>IFERROR(IF($B$1="Total",AVERAGEIFS(INDEX(Data!$A$2:$DJ$51,0,MATCH(DB!AC$5,Data!$A$1:$DJ$1,0)),Data!$E$2:$E$51,DB!$B12),AVERAGEIFS(INDEX(Data!$A$2:$DJ$51,0,MATCH(DB!AC$5,Data!$A$1:$DJ$1,0)),Data!$E$2:$E$51,DB!$B12,Data!$F$2:$F$51,DB!$B$1)),"-")</f>
        <v>6.3E-2</v>
      </c>
      <c r="AD12" s="78">
        <f>IFERROR(IF($B$1="Total",AVERAGEIFS(INDEX(Data!$A$2:$DJ$51,0,MATCH(DB!AD$5,Data!$A$1:$DJ$1,0)),Data!$E$2:$E$51,DB!$B12),AVERAGEIFS(INDEX(Data!$A$2:$DJ$51,0,MATCH(DB!AD$5,Data!$A$1:$DJ$1,0)),Data!$E$2:$E$51,DB!$B12,Data!$F$2:$F$51,DB!$B$1)),"-")</f>
        <v>4.9000000000000002E-2</v>
      </c>
      <c r="AE12" s="78">
        <f>IFERROR(IF($B$1="Total",AVERAGEIFS(INDEX(Data!$A$2:$DJ$51,0,MATCH(DB!AE$5,Data!$A$1:$DJ$1,0)),Data!$E$2:$E$51,DB!$B12),AVERAGEIFS(INDEX(Data!$A$2:$DJ$51,0,MATCH(DB!AE$5,Data!$A$1:$DJ$1,0)),Data!$E$2:$E$51,DB!$B12,Data!$F$2:$F$51,DB!$B$1)),"-")</f>
        <v>8.6999999999999994E-2</v>
      </c>
      <c r="AF12" s="79"/>
      <c r="AG12" s="78">
        <f>IFERROR(IF($B$1="Total",AVERAGEIFS(INDEX(Data!$A$2:$DJ$51,0,MATCH(DB!AG$5,Data!$A$1:$DJ$1,0)),Data!$E$2:$E$51,DB!$B12),AVERAGEIFS(INDEX(Data!$A$2:$DJ$51,0,MATCH(DB!AG$5,Data!$A$1:$DJ$1,0)),Data!$E$2:$E$51,DB!$B12,Data!$F$2:$F$51,DB!$B$1)),"-")</f>
        <v>0.153</v>
      </c>
      <c r="AH12" s="78">
        <f>IFERROR(IF($B$1="Total",AVERAGEIFS(INDEX(Data!$A$2:$DJ$51,0,MATCH(DB!AH$5,Data!$A$1:$DJ$1,0)),Data!$E$2:$E$51,DB!$B12),AVERAGEIFS(INDEX(Data!$A$2:$DJ$51,0,MATCH(DB!AH$5,Data!$A$1:$DJ$1,0)),Data!$E$2:$E$51,DB!$B12,Data!$F$2:$F$51,DB!$B$1)),"-")</f>
        <v>1.2E-2</v>
      </c>
      <c r="AI12" s="78">
        <f>IFERROR(IF($B$1="Total",AVERAGEIFS(INDEX(Data!$A$2:$DJ$51,0,MATCH(DB!AI$5,Data!$A$1:$DJ$1,0)),Data!$E$2:$E$51,DB!$B12),AVERAGEIFS(INDEX(Data!$A$2:$DJ$51,0,MATCH(DB!AI$5,Data!$A$1:$DJ$1,0)),Data!$E$2:$E$51,DB!$B12,Data!$F$2:$F$51,DB!$B$1)),"-")</f>
        <v>0.71599999999999997</v>
      </c>
      <c r="AJ12" s="78">
        <f>IFERROR(IF($B$1="Total",AVERAGEIFS(INDEX(Data!$A$2:$DJ$51,0,MATCH(DB!AJ$5,Data!$A$1:$DJ$1,0)),Data!$E$2:$E$51,DB!$B12),AVERAGEIFS(INDEX(Data!$A$2:$DJ$51,0,MATCH(DB!AJ$5,Data!$A$1:$DJ$1,0)),Data!$E$2:$E$51,DB!$B12,Data!$F$2:$F$51,DB!$B$1)),"-")</f>
        <v>0.03</v>
      </c>
      <c r="AK12" s="78">
        <f>IFERROR(IF($B$1="Total",AVERAGEIFS(INDEX(Data!$A$2:$DJ$51,0,MATCH(DB!AK$5,Data!$A$1:$DJ$1,0)),Data!$E$2:$E$51,DB!$B12),AVERAGEIFS(INDEX(Data!$A$2:$DJ$51,0,MATCH(DB!AK$5,Data!$A$1:$DJ$1,0)),Data!$E$2:$E$51,DB!$B12,Data!$F$2:$F$51,DB!$B$1)),"-")</f>
        <v>5.2999999999999999E-2</v>
      </c>
      <c r="AL12" s="78">
        <f>IFERROR(IF($B$1="Total",AVERAGEIFS(INDEX(Data!$A$2:$DJ$51,0,MATCH(DB!AL$5,Data!$A$1:$DJ$1,0)),Data!$E$2:$E$51,DB!$B12),AVERAGEIFS(INDEX(Data!$A$2:$DJ$51,0,MATCH(DB!AL$5,Data!$A$1:$DJ$1,0)),Data!$E$2:$E$51,DB!$B12,Data!$F$2:$F$51,DB!$B$1)),"-")</f>
        <v>3.5999999999999997E-2</v>
      </c>
      <c r="AM12" s="78" t="str">
        <f>IFERROR(IF($B$1="Total",AVERAGEIFS(INDEX(Data!$A$2:$DJ$51,0,MATCH(DB!AM$5,Data!$A$1:$DJ$1,0)),Data!$E$2:$E$51,DB!$B12),AVERAGEIFS(INDEX(Data!$A$2:$DJ$51,0,MATCH(DB!AM$5,Data!$A$1:$DJ$1,0)),Data!$E$2:$E$51,DB!$B12,Data!$F$2:$F$51,DB!$B$1)),"-")</f>
        <v>-</v>
      </c>
      <c r="AN12" s="79"/>
      <c r="AO12" s="78">
        <f>IFERROR(IF($B$1="Total",AVERAGEIFS(INDEX(Data!$A$2:$DJ$51,0,MATCH(DB!AO$5,Data!$A$1:$DJ$1,0)),Data!$E$2:$E$51,DB!$B12),AVERAGEIFS(INDEX(Data!$A$2:$DJ$51,0,MATCH(DB!AO$5,Data!$A$1:$DJ$1,0)),Data!$E$2:$E$51,DB!$B12,Data!$F$2:$F$51,DB!$B$1)),"-")</f>
        <v>4.2999999999999997E-2</v>
      </c>
      <c r="AP12" s="78">
        <f>IFERROR(IF($B$1="Total",AVERAGEIFS(INDEX(Data!$A$2:$DJ$51,0,MATCH(DB!AP$5,Data!$A$1:$DJ$1,0)),Data!$E$2:$E$51,DB!$B12),AVERAGEIFS(INDEX(Data!$A$2:$DJ$51,0,MATCH(DB!AP$5,Data!$A$1:$DJ$1,0)),Data!$E$2:$E$51,DB!$B12,Data!$F$2:$F$51,DB!$B$1)),"-")</f>
        <v>0.23799999999999999</v>
      </c>
      <c r="AQ12" s="78">
        <f>IFERROR(IF($B$1="Total",AVERAGEIFS(INDEX(Data!$A$2:$DJ$51,0,MATCH(DB!AQ$5,Data!$A$1:$DJ$1,0)),Data!$E$2:$E$51,DB!$B12),AVERAGEIFS(INDEX(Data!$A$2:$DJ$51,0,MATCH(DB!AQ$5,Data!$A$1:$DJ$1,0)),Data!$E$2:$E$51,DB!$B12,Data!$F$2:$F$51,DB!$B$1)),"-")</f>
        <v>0.315</v>
      </c>
      <c r="AR12" s="78">
        <f>IFERROR(IF($B$1="Total",AVERAGEIFS(INDEX(Data!$A$2:$DJ$51,0,MATCH(DB!AR$5,Data!$A$1:$DJ$1,0)),Data!$E$2:$E$51,DB!$B12),AVERAGEIFS(INDEX(Data!$A$2:$DJ$51,0,MATCH(DB!AR$5,Data!$A$1:$DJ$1,0)),Data!$E$2:$E$51,DB!$B12,Data!$F$2:$F$51,DB!$B$1)),"-")</f>
        <v>0.25900000000000001</v>
      </c>
      <c r="AS12" s="78">
        <f>IFERROR(IF($B$1="Total",AVERAGEIFS(INDEX(Data!$A$2:$DJ$51,0,MATCH(DB!AS$5,Data!$A$1:$DJ$1,0)),Data!$E$2:$E$51,DB!$B12),AVERAGEIFS(INDEX(Data!$A$2:$DJ$51,0,MATCH(DB!AS$5,Data!$A$1:$DJ$1,0)),Data!$E$2:$E$51,DB!$B12,Data!$F$2:$F$51,DB!$B$1)),"-")</f>
        <v>0.109</v>
      </c>
      <c r="AT12" s="78">
        <f>IFERROR(IF($B$1="Total",AVERAGEIFS(INDEX(Data!$A$2:$DJ$51,0,MATCH(DB!AT$5,Data!$A$1:$DJ$1,0)),Data!$E$2:$E$51,DB!$B12),AVERAGEIFS(INDEX(Data!$A$2:$DJ$51,0,MATCH(DB!AT$5,Data!$A$1:$DJ$1,0)),Data!$E$2:$E$51,DB!$B12,Data!$F$2:$F$51,DB!$B$1)),"-")</f>
        <v>3.1E-2</v>
      </c>
      <c r="AU12" s="78">
        <f>IFERROR(IF($B$1="Total",AVERAGEIFS(INDEX(Data!$A$2:$DJ$51,0,MATCH(DB!AU$5,Data!$A$1:$DJ$1,0)),Data!$E$2:$E$51,DB!$B12),AVERAGEIFS(INDEX(Data!$A$2:$DJ$51,0,MATCH(DB!AU$5,Data!$A$1:$DJ$1,0)),Data!$E$2:$E$51,DB!$B12,Data!$F$2:$F$51,DB!$B$1)),"-")</f>
        <v>5.0000000000000001E-3</v>
      </c>
      <c r="AV12" s="78" t="str">
        <f>IFERROR(IF($B$1="Total",AVERAGEIFS(INDEX(Data!$A$2:$DJ$51,0,MATCH(DB!AV$5,Data!$A$1:$DJ$1,0)),Data!$E$2:$E$51,DB!$B12),AVERAGEIFS(INDEX(Data!$A$2:$DJ$51,0,MATCH(DB!AV$5,Data!$A$1:$DJ$1,0)),Data!$E$2:$E$51,DB!$B12,Data!$F$2:$F$51,DB!$B$1)),"-")</f>
        <v>-</v>
      </c>
      <c r="AW12" s="79"/>
      <c r="AX12" s="78">
        <f>IFERROR(IF($B$1="Total",AVERAGEIFS(INDEX(Data!$A$2:$DJ$51,0,MATCH(DB!AX$5,Data!$A$1:$DJ$1,0)),Data!$E$2:$E$51,DB!$B12),AVERAGEIFS(INDEX(Data!$A$2:$DJ$51,0,MATCH(DB!AX$5,Data!$A$1:$DJ$1,0)),Data!$E$2:$E$51,DB!$B12,Data!$F$2:$F$51,DB!$B$1)),"-")</f>
        <v>8.2000000000000003E-2</v>
      </c>
      <c r="AY12" s="78">
        <f>IFERROR(IF($B$1="Total",AVERAGEIFS(INDEX(Data!$A$2:$DJ$51,0,MATCH(DB!AY$5,Data!$A$1:$DJ$1,0)),Data!$E$2:$E$51,DB!$B12),AVERAGEIFS(INDEX(Data!$A$2:$DJ$51,0,MATCH(DB!AY$5,Data!$A$1:$DJ$1,0)),Data!$E$2:$E$51,DB!$B12,Data!$F$2:$F$51,DB!$B$1)),"-")</f>
        <v>0.39</v>
      </c>
      <c r="AZ12" s="78">
        <f>IFERROR(IF($B$1="Total",AVERAGEIFS(INDEX(Data!$A$2:$DJ$51,0,MATCH(DB!AZ$5,Data!$A$1:$DJ$1,0)),Data!$E$2:$E$51,DB!$B12),AVERAGEIFS(INDEX(Data!$A$2:$DJ$51,0,MATCH(DB!AZ$5,Data!$A$1:$DJ$1,0)),Data!$E$2:$E$51,DB!$B12,Data!$F$2:$F$51,DB!$B$1)),"-")</f>
        <v>0.27200000000000002</v>
      </c>
      <c r="BA12" s="78">
        <f>IFERROR(IF($B$1="Total",AVERAGEIFS(INDEX(Data!$A$2:$DJ$51,0,MATCH(DB!BA$5,Data!$A$1:$DJ$1,0)),Data!$E$2:$E$51,DB!$B12),AVERAGEIFS(INDEX(Data!$A$2:$DJ$51,0,MATCH(DB!BA$5,Data!$A$1:$DJ$1,0)),Data!$E$2:$E$51,DB!$B12,Data!$F$2:$F$51,DB!$B$1)),"-")</f>
        <v>0.16900000000000001</v>
      </c>
      <c r="BB12" s="78">
        <f>IFERROR(IF($B$1="Total",AVERAGEIFS(INDEX(Data!$A$2:$DJ$51,0,MATCH(DB!BB$5,Data!$A$1:$DJ$1,0)),Data!$E$2:$E$51,DB!$B12),AVERAGEIFS(INDEX(Data!$A$2:$DJ$51,0,MATCH(DB!BB$5,Data!$A$1:$DJ$1,0)),Data!$E$2:$E$51,DB!$B12,Data!$F$2:$F$51,DB!$B$1)),"-")</f>
        <v>6.2E-2</v>
      </c>
      <c r="BC12" s="78">
        <f>IFERROR(IF($B$1="Total",AVERAGEIFS(INDEX(Data!$A$2:$DJ$51,0,MATCH(DB!BC$5,Data!$A$1:$DJ$1,0)),Data!$E$2:$E$51,DB!$B12),AVERAGEIFS(INDEX(Data!$A$2:$DJ$51,0,MATCH(DB!BC$5,Data!$A$1:$DJ$1,0)),Data!$E$2:$E$51,DB!$B12,Data!$F$2:$F$51,DB!$B$1)),"-")</f>
        <v>2.5999999999999999E-2</v>
      </c>
      <c r="BD12" s="79"/>
      <c r="BE12" s="78">
        <f>IFERROR(IF($B$1="Total",AVERAGEIFS(INDEX(Data!$A$2:$DJ$51,0,MATCH(DB!BE$5,Data!$A$1:$DJ$1,0)),Data!$E$2:$E$51,DB!$B12),AVERAGEIFS(INDEX(Data!$A$2:$DJ$51,0,MATCH(DB!BE$5,Data!$A$1:$DJ$1,0)),Data!$E$2:$E$51,DB!$B12,Data!$F$2:$F$51,DB!$B$1)),"-")</f>
        <v>0.96899999999999997</v>
      </c>
      <c r="BF12" s="78" t="str">
        <f>IFERROR(IF($B$1="Total",AVERAGEIFS(INDEX(Data!$A$2:$DJ$51,0,MATCH(DB!BF$5,Data!$A$1:$DJ$1,0)),Data!$E$2:$E$51,DB!$B12),AVERAGEIFS(INDEX(Data!$A$2:$DJ$51,0,MATCH(DB!BF$5,Data!$A$1:$DJ$1,0)),Data!$E$2:$E$51,DB!$B12,Data!$F$2:$F$51,DB!$B$1)),"-")</f>
        <v>-</v>
      </c>
      <c r="BG12" s="78" t="str">
        <f>IFERROR(IF($B$1="Total",AVERAGEIFS(INDEX(Data!$A$2:$DJ$51,0,MATCH(DB!BG$5,Data!$A$1:$DJ$1,0)),Data!$E$2:$E$51,DB!$B12),AVERAGEIFS(INDEX(Data!$A$2:$DJ$51,0,MATCH(DB!BG$5,Data!$A$1:$DJ$1,0)),Data!$E$2:$E$51,DB!$B12,Data!$F$2:$F$51,DB!$B$1)),"-")</f>
        <v>-</v>
      </c>
      <c r="BH12" s="78">
        <f>IFERROR(IF($B$1="Total",AVERAGEIFS(INDEX(Data!$A$2:$DJ$51,0,MATCH(DB!BH$5,Data!$A$1:$DJ$1,0)),Data!$E$2:$E$51,DB!$B12),AVERAGEIFS(INDEX(Data!$A$2:$DJ$51,0,MATCH(DB!BH$5,Data!$A$1:$DJ$1,0)),Data!$E$2:$E$51,DB!$B12,Data!$F$2:$F$51,DB!$B$1)),"-")</f>
        <v>1.7000000000000001E-2</v>
      </c>
      <c r="BI12" s="78" t="str">
        <f>IFERROR(IF($B$1="Total",AVERAGEIFS(INDEX(Data!$A$2:$DJ$51,0,MATCH(DB!BI$5,Data!$A$1:$DJ$1,0)),Data!$E$2:$E$51,DB!$B12),AVERAGEIFS(INDEX(Data!$A$2:$DJ$51,0,MATCH(DB!BI$5,Data!$A$1:$DJ$1,0)),Data!$E$2:$E$51,DB!$B12,Data!$F$2:$F$51,DB!$B$1)),"-")</f>
        <v>-</v>
      </c>
      <c r="BJ12" s="78">
        <f>IFERROR(IF($B$1="Total",AVERAGEIFS(INDEX(Data!$A$2:$DJ$51,0,MATCH(DB!BJ$5,Data!$A$1:$DJ$1,0)),Data!$E$2:$E$51,DB!$B12),AVERAGEIFS(INDEX(Data!$A$2:$DJ$51,0,MATCH(DB!BJ$5,Data!$A$1:$DJ$1,0)),Data!$E$2:$E$51,DB!$B12,Data!$F$2:$F$51,DB!$B$1)),"-")</f>
        <v>1.0999999999999999E-2</v>
      </c>
      <c r="BK12" s="78">
        <f>IFERROR(IF($B$1="Total",AVERAGEIFS(INDEX(Data!$A$2:$DJ$51,0,MATCH(DB!BK$5,Data!$A$1:$DJ$1,0)),Data!$E$2:$E$51,DB!$B12),AVERAGEIFS(INDEX(Data!$A$2:$DJ$51,0,MATCH(DB!BK$5,Data!$A$1:$DJ$1,0)),Data!$E$2:$E$51,DB!$B12,Data!$F$2:$F$51,DB!$B$1)),"-")</f>
        <v>4.0000000000000001E-3</v>
      </c>
      <c r="BL12" s="79"/>
      <c r="BM12" s="78">
        <f>IFERROR(IF($B$1="Total",AVERAGEIFS(INDEX(Data!$A$2:$DJ$51,0,MATCH(DB!BM$5,Data!$A$1:$DJ$1,0)),Data!$E$2:$E$51,DB!$B12),AVERAGEIFS(INDEX(Data!$A$2:$DJ$51,0,MATCH(DB!BM$5,Data!$A$1:$DJ$1,0)),Data!$E$2:$E$51,DB!$B12,Data!$F$2:$F$51,DB!$B$1)),"-")</f>
        <v>0.13500000000000001</v>
      </c>
      <c r="BN12" s="78">
        <f>IFERROR(IF($B$1="Total",AVERAGEIFS(INDEX(Data!$A$2:$DJ$51,0,MATCH(DB!BN$5,Data!$A$1:$DJ$1,0)),Data!$E$2:$E$51,DB!$B12),AVERAGEIFS(INDEX(Data!$A$2:$DJ$51,0,MATCH(DB!BN$5,Data!$A$1:$DJ$1,0)),Data!$E$2:$E$51,DB!$B12,Data!$F$2:$F$51,DB!$B$1)),"-")</f>
        <v>0.504</v>
      </c>
      <c r="BO12" s="78">
        <f>IFERROR(IF($B$1="Total",AVERAGEIFS(INDEX(Data!$A$2:$DJ$51,0,MATCH(DB!BO$5,Data!$A$1:$DJ$1,0)),Data!$E$2:$E$51,DB!$B12),AVERAGEIFS(INDEX(Data!$A$2:$DJ$51,0,MATCH(DB!BO$5,Data!$A$1:$DJ$1,0)),Data!$E$2:$E$51,DB!$B12,Data!$F$2:$F$51,DB!$B$1)),"-")</f>
        <v>0.313</v>
      </c>
      <c r="BP12" s="78">
        <f>IFERROR(IF($B$1="Total",AVERAGEIFS(INDEX(Data!$A$2:$DJ$51,0,MATCH(DB!BP$5,Data!$A$1:$DJ$1,0)),Data!$E$2:$E$51,DB!$B12),AVERAGEIFS(INDEX(Data!$A$2:$DJ$51,0,MATCH(DB!BP$5,Data!$A$1:$DJ$1,0)),Data!$E$2:$E$51,DB!$B12,Data!$F$2:$F$51,DB!$B$1)),"-")</f>
        <v>4.8000000000000001E-2</v>
      </c>
      <c r="BQ12" s="79"/>
      <c r="BR12" s="78">
        <f>IFERROR(IF($B$1="Total",AVERAGEIFS(INDEX(Data!$A$2:$DJ$51,0,MATCH(DB!BR$5,Data!$A$1:$DJ$1,0)),Data!$E$2:$E$51,DB!$B12),AVERAGEIFS(INDEX(Data!$A$2:$DJ$51,0,MATCH(DB!BR$5,Data!$A$1:$DJ$1,0)),Data!$E$2:$E$51,DB!$B12,Data!$F$2:$F$51,DB!$B$1)),"-")</f>
        <v>0.17</v>
      </c>
      <c r="BS12" s="78">
        <f>IFERROR(IF($B$1="Total",AVERAGEIFS(INDEX(Data!$A$2:$DJ$51,0,MATCH(DB!BS$5,Data!$A$1:$DJ$1,0)),Data!$E$2:$E$51,DB!$B12),AVERAGEIFS(INDEX(Data!$A$2:$DJ$51,0,MATCH(DB!BS$5,Data!$A$1:$DJ$1,0)),Data!$E$2:$E$51,DB!$B12,Data!$F$2:$F$51,DB!$B$1)),"-")</f>
        <v>0.49099999999999999</v>
      </c>
      <c r="BT12" s="78">
        <f>IFERROR(IF($B$1="Total",AVERAGEIFS(INDEX(Data!$A$2:$DJ$51,0,MATCH(DB!BT$5,Data!$A$1:$DJ$1,0)),Data!$E$2:$E$51,DB!$B12),AVERAGEIFS(INDEX(Data!$A$2:$DJ$51,0,MATCH(DB!BT$5,Data!$A$1:$DJ$1,0)),Data!$E$2:$E$51,DB!$B12,Data!$F$2:$F$51,DB!$B$1)),"-")</f>
        <v>0.29199999999999998</v>
      </c>
      <c r="BU12" s="78">
        <f>IFERROR(IF($B$1="Total",AVERAGEIFS(INDEX(Data!$A$2:$DJ$51,0,MATCH(DB!BU$5,Data!$A$1:$DJ$1,0)),Data!$E$2:$E$51,DB!$B12),AVERAGEIFS(INDEX(Data!$A$2:$DJ$51,0,MATCH(DB!BU$5,Data!$A$1:$DJ$1,0)),Data!$E$2:$E$51,DB!$B12,Data!$F$2:$F$51,DB!$B$1)),"-")</f>
        <v>4.7E-2</v>
      </c>
      <c r="BV12" s="79"/>
      <c r="BW12" s="78">
        <f>IFERROR(IF($B$1="Total",AVERAGEIFS(INDEX(Data!$A$2:$DJ$51,0,MATCH(DB!BW$5,Data!$A$1:$DJ$1,0)),Data!$E$2:$E$51,DB!$B12),AVERAGEIFS(INDEX(Data!$A$2:$DJ$51,0,MATCH(DB!BW$5,Data!$A$1:$DJ$1,0)),Data!$E$2:$E$51,DB!$B12,Data!$F$2:$F$51,DB!$B$1)),"-")</f>
        <v>0.52800000000000002</v>
      </c>
      <c r="BX12" s="78">
        <f>IFERROR(IF($B$1="Total",AVERAGEIFS(INDEX(Data!$A$2:$DJ$51,0,MATCH(DB!BX$5,Data!$A$1:$DJ$1,0)),Data!$E$2:$E$51,DB!$B12),AVERAGEIFS(INDEX(Data!$A$2:$DJ$51,0,MATCH(DB!BX$5,Data!$A$1:$DJ$1,0)),Data!$E$2:$E$51,DB!$B12,Data!$F$2:$F$51,DB!$B$1)),"-")</f>
        <v>0.46899999999999997</v>
      </c>
      <c r="BY12" s="79"/>
      <c r="BZ12" s="78">
        <f>IFERROR(IF($B$1="Total",AVERAGEIFS(INDEX(Data!$A$2:$DJ$51,0,MATCH(DB!BZ$5,Data!$A$1:$DJ$1,0)),Data!$E$2:$E$51,DB!$B12),AVERAGEIFS(INDEX(Data!$A$2:$DJ$51,0,MATCH(DB!BZ$5,Data!$A$1:$DJ$1,0)),Data!$E$2:$E$51,DB!$B12,Data!$F$2:$F$51,DB!$B$1)),"-")</f>
        <v>0.96799999999999997</v>
      </c>
      <c r="CA12" s="78">
        <f>IFERROR(IF($B$1="Total",AVERAGEIFS(INDEX(Data!$A$2:$DJ$51,0,MATCH(DB!CA$5,Data!$A$1:$DJ$1,0)),Data!$E$2:$E$51,DB!$B12),AVERAGEIFS(INDEX(Data!$A$2:$DJ$51,0,MATCH(DB!CA$5,Data!$A$1:$DJ$1,0)),Data!$E$2:$E$51,DB!$B12,Data!$F$2:$F$51,DB!$B$1)),"-")</f>
        <v>3.2000000000000001E-2</v>
      </c>
      <c r="CB12" s="79"/>
      <c r="CC12" s="78">
        <f>IFERROR(IF($B$1="Total",AVERAGEIFS(INDEX(Data!$A$2:$DJ$51,0,MATCH(DB!CC$5,Data!$A$1:$DJ$1,0)),Data!$E$2:$E$51,DB!$B12),AVERAGEIFS(INDEX(Data!$A$2:$DJ$51,0,MATCH(DB!CC$5,Data!$A$1:$DJ$1,0)),Data!$E$2:$E$51,DB!$B12,Data!$F$2:$F$51,DB!$B$1)),"-")</f>
        <v>0.94599999999999995</v>
      </c>
      <c r="CD12" s="78">
        <f>IFERROR(IF($B$1="Total",AVERAGEIFS(INDEX(Data!$A$2:$DJ$51,0,MATCH(DB!CD$5,Data!$A$1:$DJ$1,0)),Data!$E$2:$E$51,DB!$B12),AVERAGEIFS(INDEX(Data!$A$2:$DJ$51,0,MATCH(DB!CD$5,Data!$A$1:$DJ$1,0)),Data!$E$2:$E$51,DB!$B12,Data!$F$2:$F$51,DB!$B$1)),"-")</f>
        <v>5.3999999999999999E-2</v>
      </c>
      <c r="CE12" s="79"/>
      <c r="CF12" s="78">
        <f>IFERROR(IF($B$1="Total",AVERAGEIFS(INDEX(Data!$A$2:$DJ$51,0,MATCH(DB!CF$5,Data!$A$1:$DJ$1,0)),Data!$E$2:$E$51,DB!$B12),AVERAGEIFS(INDEX(Data!$A$2:$DJ$51,0,MATCH(DB!CF$5,Data!$A$1:$DJ$1,0)),Data!$E$2:$E$51,DB!$B12,Data!$F$2:$F$51,DB!$B$1)),"-")</f>
        <v>0.60199999999999998</v>
      </c>
      <c r="CG12" s="78">
        <f>IFERROR(IF($B$1="Total",AVERAGEIFS(INDEX(Data!$A$2:$DJ$51,0,MATCH(DB!CG$5,Data!$A$1:$DJ$1,0)),Data!$E$2:$E$51,DB!$B12),AVERAGEIFS(INDEX(Data!$A$2:$DJ$51,0,MATCH(DB!CG$5,Data!$A$1:$DJ$1,0)),Data!$E$2:$E$51,DB!$B12,Data!$F$2:$F$51,DB!$B$1)),"-")</f>
        <v>1.9E-2</v>
      </c>
      <c r="CH12" s="78">
        <f>IFERROR(IF($B$1="Total",AVERAGEIFS(INDEX(Data!$A$2:$DJ$51,0,MATCH(DB!CH$5,Data!$A$1:$DJ$1,0)),Data!$E$2:$E$51,DB!$B12),AVERAGEIFS(INDEX(Data!$A$2:$DJ$51,0,MATCH(DB!CH$5,Data!$A$1:$DJ$1,0)),Data!$E$2:$E$51,DB!$B12,Data!$F$2:$F$51,DB!$B$1)),"-")</f>
        <v>1.2E-2</v>
      </c>
      <c r="CI12" s="78">
        <f>IFERROR(IF($B$1="Total",AVERAGEIFS(INDEX(Data!$A$2:$DJ$51,0,MATCH(DB!CI$5,Data!$A$1:$DJ$1,0)),Data!$E$2:$E$51,DB!$B12),AVERAGEIFS(INDEX(Data!$A$2:$DJ$51,0,MATCH(DB!CI$5,Data!$A$1:$DJ$1,0)),Data!$E$2:$E$51,DB!$B12,Data!$F$2:$F$51,DB!$B$1)),"-")</f>
        <v>4.0000000000000001E-3</v>
      </c>
      <c r="CJ12" s="78">
        <f>IFERROR(IF($B$1="Total",AVERAGEIFS(INDEX(Data!$A$2:$DJ$51,0,MATCH(DB!CJ$5,Data!$A$1:$DJ$1,0)),Data!$E$2:$E$51,DB!$B12),AVERAGEIFS(INDEX(Data!$A$2:$DJ$51,0,MATCH(DB!CJ$5,Data!$A$1:$DJ$1,0)),Data!$E$2:$E$51,DB!$B12,Data!$F$2:$F$51,DB!$B$1)),"-")</f>
        <v>2E-3</v>
      </c>
      <c r="CK12" s="78" t="str">
        <f>IFERROR(IF($B$1="Total",AVERAGEIFS(INDEX(Data!$A$2:$DJ$51,0,MATCH(DB!CK$5,Data!$A$1:$DJ$1,0)),Data!$E$2:$E$51,DB!$B12),AVERAGEIFS(INDEX(Data!$A$2:$DJ$51,0,MATCH(DB!CK$5,Data!$A$1:$DJ$1,0)),Data!$E$2:$E$51,DB!$B12,Data!$F$2:$F$51,DB!$B$1)),"-")</f>
        <v>-</v>
      </c>
      <c r="CL12" s="78" t="str">
        <f>IFERROR(IF($B$1="Total",AVERAGEIFS(INDEX(Data!$A$2:$DJ$51,0,MATCH(DB!CL$5,Data!$A$1:$DJ$1,0)),Data!$E$2:$E$51,DB!$B12),AVERAGEIFS(INDEX(Data!$A$2:$DJ$51,0,MATCH(DB!CL$5,Data!$A$1:$DJ$1,0)),Data!$E$2:$E$51,DB!$B12,Data!$F$2:$F$51,DB!$B$1)),"-")</f>
        <v>-</v>
      </c>
      <c r="CM12" s="78" t="str">
        <f>IFERROR(IF($B$1="Total",AVERAGEIFS(INDEX(Data!$A$2:$DJ$51,0,MATCH(DB!CM$5,Data!$A$1:$DJ$1,0)),Data!$E$2:$E$51,DB!$B12),AVERAGEIFS(INDEX(Data!$A$2:$DJ$51,0,MATCH(DB!CM$5,Data!$A$1:$DJ$1,0)),Data!$E$2:$E$51,DB!$B12,Data!$F$2:$F$51,DB!$B$1)),"-")</f>
        <v>-</v>
      </c>
      <c r="CN12" s="78">
        <f>IFERROR(IF($B$1="Total",AVERAGEIFS(INDEX(Data!$A$2:$DJ$51,0,MATCH(DB!CN$5,Data!$A$1:$DJ$1,0)),Data!$E$2:$E$51,DB!$B12),AVERAGEIFS(INDEX(Data!$A$2:$DJ$51,0,MATCH(DB!CN$5,Data!$A$1:$DJ$1,0)),Data!$E$2:$E$51,DB!$B12,Data!$F$2:$F$51,DB!$B$1)),"-")</f>
        <v>2.5000000000000001E-2</v>
      </c>
      <c r="CO12" s="78">
        <f>IFERROR(IF($B$1="Total",AVERAGEIFS(INDEX(Data!$A$2:$DJ$51,0,MATCH(DB!CO$5,Data!$A$1:$DJ$1,0)),Data!$E$2:$E$51,DB!$B12),AVERAGEIFS(INDEX(Data!$A$2:$DJ$51,0,MATCH(DB!CO$5,Data!$A$1:$DJ$1,0)),Data!$E$2:$E$51,DB!$B12,Data!$F$2:$F$51,DB!$B$1)),"-")</f>
        <v>5.0000000000000001E-3</v>
      </c>
      <c r="CP12" s="78">
        <f>IFERROR(IF($B$1="Total",AVERAGEIFS(INDEX(Data!$A$2:$DJ$51,0,MATCH(DB!CP$5,Data!$A$1:$DJ$1,0)),Data!$E$2:$E$51,DB!$B12),AVERAGEIFS(INDEX(Data!$A$2:$DJ$51,0,MATCH(DB!CP$5,Data!$A$1:$DJ$1,0)),Data!$E$2:$E$51,DB!$B12,Data!$F$2:$F$51,DB!$B$1)),"-")</f>
        <v>0.31900000000000001</v>
      </c>
      <c r="CQ12" s="78">
        <f>IFERROR(IF($B$1="Total",AVERAGEIFS(INDEX(Data!$A$2:$DJ$51,0,MATCH(DB!CQ$5,Data!$A$1:$DJ$1,0)),Data!$E$2:$E$51,DB!$B12),AVERAGEIFS(INDEX(Data!$A$2:$DJ$51,0,MATCH(DB!CQ$5,Data!$A$1:$DJ$1,0)),Data!$E$2:$E$51,DB!$B12,Data!$F$2:$F$51,DB!$B$1)),"-")</f>
        <v>1.2E-2</v>
      </c>
      <c r="CR12" s="78" t="str">
        <f>IFERROR(IF($B$1="Total",AVERAGEIFS(INDEX(Data!$A$2:$DJ$51,0,MATCH(DB!CR$5,Data!$A$1:$DJ$1,0)),Data!$E$2:$E$51,DB!$B12),AVERAGEIFS(INDEX(Data!$A$2:$DJ$51,0,MATCH(DB!CR$5,Data!$A$1:$DJ$1,0)),Data!$E$2:$E$51,DB!$B12,Data!$F$2:$F$51,DB!$B$1)),"-")</f>
        <v>-</v>
      </c>
      <c r="CS12" s="79"/>
      <c r="CT12" s="78">
        <f>IFERROR(IF($B$1="Total",AVERAGEIFS(INDEX(Data!$A$2:$DJ$51,0,MATCH(DB!CT$5,Data!$A$1:$DJ$1,0)),Data!$E$2:$E$51,DB!$B12),AVERAGEIFS(INDEX(Data!$A$2:$DJ$51,0,MATCH(DB!CT$5,Data!$A$1:$DJ$1,0)),Data!$E$2:$E$51,DB!$B12,Data!$F$2:$F$51,DB!$B$1)),"-")</f>
        <v>0.106</v>
      </c>
      <c r="CU12" s="78">
        <f>IFERROR(IF($B$1="Total",AVERAGEIFS(INDEX(Data!$A$2:$DJ$51,0,MATCH(DB!CU$5,Data!$A$1:$DJ$1,0)),Data!$E$2:$E$51,DB!$B12),AVERAGEIFS(INDEX(Data!$A$2:$DJ$51,0,MATCH(DB!CU$5,Data!$A$1:$DJ$1,0)),Data!$E$2:$E$51,DB!$B12,Data!$F$2:$F$51,DB!$B$1)),"-")</f>
        <v>0.217</v>
      </c>
      <c r="CV12" s="78">
        <f>IFERROR(IF($B$1="Total",AVERAGEIFS(INDEX(Data!$A$2:$DJ$51,0,MATCH(DB!CV$5,Data!$A$1:$DJ$1,0)),Data!$E$2:$E$51,DB!$B12),AVERAGEIFS(INDEX(Data!$A$2:$DJ$51,0,MATCH(DB!CV$5,Data!$A$1:$DJ$1,0)),Data!$E$2:$E$51,DB!$B12,Data!$F$2:$F$51,DB!$B$1)),"-")</f>
        <v>0.17699999999999999</v>
      </c>
      <c r="CW12" s="78">
        <f>IFERROR(IF($B$1="Total",AVERAGEIFS(INDEX(Data!$A$2:$DJ$51,0,MATCH(DB!CW$5,Data!$A$1:$DJ$1,0)),Data!$E$2:$E$51,DB!$B12),AVERAGEIFS(INDEX(Data!$A$2:$DJ$51,0,MATCH(DB!CW$5,Data!$A$1:$DJ$1,0)),Data!$E$2:$E$51,DB!$B12,Data!$F$2:$F$51,DB!$B$1)),"-")</f>
        <v>0.24</v>
      </c>
      <c r="CX12" s="78">
        <f>IFERROR(IF($B$1="Total",AVERAGEIFS(INDEX(Data!$A$2:$DJ$51,0,MATCH(DB!CX$5,Data!$A$1:$DJ$1,0)),Data!$E$2:$E$51,DB!$B12),AVERAGEIFS(INDEX(Data!$A$2:$DJ$51,0,MATCH(DB!CX$5,Data!$A$1:$DJ$1,0)),Data!$E$2:$E$51,DB!$B12,Data!$F$2:$F$51,DB!$B$1)),"-")</f>
        <v>8.3000000000000004E-2</v>
      </c>
      <c r="CY12" s="78">
        <f>IFERROR(IF($B$1="Total",AVERAGEIFS(INDEX(Data!$A$2:$DJ$51,0,MATCH(DB!CY$5,Data!$A$1:$DJ$1,0)),Data!$E$2:$E$51,DB!$B12),AVERAGEIFS(INDEX(Data!$A$2:$DJ$51,0,MATCH(DB!CY$5,Data!$A$1:$DJ$1,0)),Data!$E$2:$E$51,DB!$B12,Data!$F$2:$F$51,DB!$B$1)),"-")</f>
        <v>8.1000000000000003E-2</v>
      </c>
      <c r="CZ12" s="78">
        <f>IFERROR(IF($B$1="Total",AVERAGEIFS(INDEX(Data!$A$2:$DJ$51,0,MATCH(DB!CZ$5,Data!$A$1:$DJ$1,0)),Data!$E$2:$E$51,DB!$B12),AVERAGEIFS(INDEX(Data!$A$2:$DJ$51,0,MATCH(DB!CZ$5,Data!$A$1:$DJ$1,0)),Data!$E$2:$E$51,DB!$B12,Data!$F$2:$F$51,DB!$B$1)),"-")</f>
        <v>9.5000000000000001E-2</v>
      </c>
      <c r="DB12" s="78">
        <f>IFERROR(IF($B$1="Total",AVERAGEIFS(INDEX(Data!$A$2:$EI$51,0,MATCH(DB!DB$5,Data!$A$1:$EI$1,0)),Data!$E$2:$E$51,DB!$B12),AVERAGEIFS(INDEX(Data!$A$2:$EI$51,0,MATCH(DB!DB$5,Data!$A$1:$EI$1,0)),Data!$E$2:$E$51,DB!$B12,Data!$F$2:$F$51,DB!$B$1)),"-")</f>
        <v>3.6407766990291263E-3</v>
      </c>
      <c r="DC12" s="78">
        <f>IFERROR(IF($B$1="Total",AVERAGEIFS(INDEX(Data!$A$2:$EI$51,0,MATCH(DB!DC$5,Data!$A$1:$EI$1,0)),Data!$E$2:$E$51,DB!$B12),AVERAGEIFS(INDEX(Data!$A$2:$EI$51,0,MATCH(DB!DC$5,Data!$A$1:$EI$1,0)),Data!$E$2:$E$51,DB!$B12,Data!$F$2:$F$51,DB!$B$1)),"-")</f>
        <v>0.50364077669902918</v>
      </c>
      <c r="DD12" s="78">
        <f>IFERROR(IF($B$1="Total",AVERAGEIFS(INDEX(Data!$A$2:$EI$51,0,MATCH(DB!DD$5,Data!$A$1:$EI$1,0)),Data!$E$2:$E$51,DB!$B12),AVERAGEIFS(INDEX(Data!$A$2:$EI$51,0,MATCH(DB!DD$5,Data!$A$1:$EI$1,0)),Data!$E$2:$E$51,DB!$B12,Data!$F$2:$F$51,DB!$B$1)),"-")</f>
        <v>0.30339805825242716</v>
      </c>
      <c r="DE12" s="78">
        <f>IFERROR(IF($B$1="Total",AVERAGEIFS(INDEX(Data!$A$2:$EI$51,0,MATCH(DB!DE$5,Data!$A$1:$EI$1,0)),Data!$E$2:$E$51,DB!$B12),AVERAGEIFS(INDEX(Data!$A$2:$EI$51,0,MATCH(DB!DE$5,Data!$A$1:$EI$1,0)),Data!$E$2:$E$51,DB!$B12,Data!$F$2:$F$51,DB!$B$1)),"-")</f>
        <v>0.18932038834951456</v>
      </c>
      <c r="DG12" s="78">
        <f>IFERROR(IF($B$1="Total",AVERAGEIFS(INDEX(Data!$A$2:$EI$51,0,MATCH(DB!DG$5,Data!$A$1:$EI$1,0)),Data!$E$2:$E$51,DB!$B12),AVERAGEIFS(INDEX(Data!$A$2:$EI$51,0,MATCH(DB!DG$5,Data!$A$1:$EI$1,0)),Data!$E$2:$E$51,DB!$B12,Data!$F$2:$F$51,DB!$B$1)),"-")</f>
        <v>0.84951456310679607</v>
      </c>
      <c r="DH12" s="78">
        <f>IFERROR(IF($B$1="Total",AVERAGEIFS(INDEX(Data!$A$2:$EI$51,0,MATCH(DB!DH$5,Data!$A$1:$EI$1,0)),Data!$E$2:$E$51,DB!$B12),AVERAGEIFS(INDEX(Data!$A$2:$EI$51,0,MATCH(DB!DH$5,Data!$A$1:$EI$1,0)),Data!$E$2:$E$51,DB!$B12,Data!$F$2:$F$51,DB!$B$1)),"-")</f>
        <v>0.15048543689320387</v>
      </c>
      <c r="DJ12" s="78">
        <f>IFERROR(IF($B$1="Total",AVERAGEIFS(INDEX(Data!$A$2:$EI$51,0,MATCH(DB!DJ$5,Data!$A$1:$EI$1,0)),Data!$E$2:$E$51,DB!$B12),AVERAGEIFS(INDEX(Data!$A$2:$EI$51,0,MATCH(DB!DJ$5,Data!$A$1:$EI$1,0)),Data!$E$2:$E$51,DB!$B12,Data!$F$2:$F$51,DB!$B$1)),"-")</f>
        <v>0.10922330097087378</v>
      </c>
      <c r="DK12" s="78">
        <f>IFERROR(IF($B$1="Total",AVERAGEIFS(INDEX(Data!$A$2:$EI$51,0,MATCH(DB!DK$5,Data!$A$1:$EI$1,0)),Data!$E$2:$E$51,DB!$B12),AVERAGEIFS(INDEX(Data!$A$2:$EI$51,0,MATCH(DB!DK$5,Data!$A$1:$EI$1,0)),Data!$E$2:$E$51,DB!$B12,Data!$F$2:$F$51,DB!$B$1)),"-")</f>
        <v>0.25970873786407767</v>
      </c>
      <c r="DL12" s="78">
        <f>IFERROR(IF($B$1="Total",AVERAGEIFS(INDEX(Data!$A$2:$EI$51,0,MATCH(DB!DL$5,Data!$A$1:$EI$1,0)),Data!$E$2:$E$51,DB!$B12),AVERAGEIFS(INDEX(Data!$A$2:$EI$51,0,MATCH(DB!DL$5,Data!$A$1:$EI$1,0)),Data!$E$2:$E$51,DB!$B12,Data!$F$2:$F$51,DB!$B$1)),"-")</f>
        <v>9.7087378640776691E-3</v>
      </c>
      <c r="DM12" s="78">
        <f>IFERROR(IF($B$1="Total",AVERAGEIFS(INDEX(Data!$A$2:$EI$51,0,MATCH(DB!DM$5,Data!$A$1:$EI$1,0)),Data!$E$2:$E$51,DB!$B12),AVERAGEIFS(INDEX(Data!$A$2:$EI$51,0,MATCH(DB!DM$5,Data!$A$1:$EI$1,0)),Data!$E$2:$E$51,DB!$B12,Data!$F$2:$F$51,DB!$B$1)),"-")</f>
        <v>0.220873786407767</v>
      </c>
      <c r="DN12" s="78">
        <f>IFERROR(IF($B$1="Total",AVERAGEIFS(INDEX(Data!$A$2:$EI$51,0,MATCH(DB!DN$5,Data!$A$1:$EI$1,0)),Data!$E$2:$E$51,DB!$B12),AVERAGEIFS(INDEX(Data!$A$2:$EI$51,0,MATCH(DB!DN$5,Data!$A$1:$EI$1,0)),Data!$E$2:$E$51,DB!$B12,Data!$F$2:$F$51,DB!$B$1)),"-")</f>
        <v>0.40048543689320387</v>
      </c>
      <c r="DP12" s="78">
        <f>IFERROR(IF($B$1="Total",AVERAGEIFS(INDEX(Data!$A$2:$EI$51,0,MATCH(DB!DP$5,Data!$A$1:$EI$1,0)),Data!$E$2:$E$51,DB!$B12),AVERAGEIFS(INDEX(Data!$A$2:$EI$51,0,MATCH(DB!DP$5,Data!$A$1:$EI$1,0)),Data!$E$2:$E$51,DB!$B12,Data!$F$2:$F$51,DB!$B$1)),"-")</f>
        <v>0.13713592233009708</v>
      </c>
      <c r="DQ12" s="78">
        <f>IFERROR(IF($B$1="Total",AVERAGEIFS(INDEX(Data!$A$2:$EI$51,0,MATCH(DB!DQ$5,Data!$A$1:$EI$1,0)),Data!$E$2:$E$51,DB!$B12),AVERAGEIFS(INDEX(Data!$A$2:$EI$51,0,MATCH(DB!DQ$5,Data!$A$1:$EI$1,0)),Data!$E$2:$E$51,DB!$B12,Data!$F$2:$F$51,DB!$B$1)),"-")</f>
        <v>0.26334951456310679</v>
      </c>
      <c r="DR12" s="78">
        <f>IFERROR(IF($B$1="Total",AVERAGEIFS(INDEX(Data!$A$2:$EI$51,0,MATCH(DB!DR$5,Data!$A$1:$EI$1,0)),Data!$E$2:$E$51,DB!$B12),AVERAGEIFS(INDEX(Data!$A$2:$EI$51,0,MATCH(DB!DR$5,Data!$A$1:$EI$1,0)),Data!$E$2:$E$51,DB!$B12,Data!$F$2:$F$51,DB!$B$1)),"-")</f>
        <v>3.5194174757281552E-2</v>
      </c>
      <c r="DS12" s="78">
        <f>IFERROR(IF($B$1="Total",AVERAGEIFS(INDEX(Data!$A$2:$EI$51,0,MATCH(DB!DS$5,Data!$A$1:$EI$1,0)),Data!$E$2:$E$51,DB!$B12),AVERAGEIFS(INDEX(Data!$A$2:$EI$51,0,MATCH(DB!DS$5,Data!$A$1:$EI$1,0)),Data!$E$2:$E$51,DB!$B12,Data!$F$2:$F$51,DB!$B$1)),"-")</f>
        <v>0.56067961165048541</v>
      </c>
      <c r="DT12" s="78">
        <f>IFERROR(IF($B$1="Total",AVERAGEIFS(INDEX(Data!$A$2:$EI$51,0,MATCH(DB!DT$5,Data!$A$1:$EI$1,0)),Data!$E$2:$E$51,DB!$B12),AVERAGEIFS(INDEX(Data!$A$2:$EI$51,0,MATCH(DB!DT$5,Data!$A$1:$EI$1,0)),Data!$E$2:$E$51,DB!$B12,Data!$F$2:$F$51,DB!$B$1)),"-")</f>
        <v>3.6407766990291263E-3</v>
      </c>
      <c r="DV12" s="78">
        <f>IFERROR(IF($B$1="Total",AVERAGEIFS(INDEX(Data!$A$2:$EI$51,0,MATCH(DB!DV$5,Data!$A$1:$EI$1,0)),Data!$E$2:$E$51,DB!$B12),AVERAGEIFS(INDEX(Data!$A$2:$EI$51,0,MATCH(DB!DV$5,Data!$A$1:$EI$1,0)),Data!$E$2:$E$51,DB!$B12,Data!$F$2:$F$51,DB!$B$1)),"-")</f>
        <v>0.40776699029126212</v>
      </c>
      <c r="DW12" s="78">
        <f>IFERROR(IF($B$1="Total",AVERAGEIFS(INDEX(Data!$A$2:$EI$51,0,MATCH(DB!DW$5,Data!$A$1:$EI$1,0)),Data!$E$2:$E$51,DB!$B12),AVERAGEIFS(INDEX(Data!$A$2:$EI$51,0,MATCH(DB!DW$5,Data!$A$1:$EI$1,0)),Data!$E$2:$E$51,DB!$B12,Data!$F$2:$F$51,DB!$B$1)),"-")</f>
        <v>0.154126213592233</v>
      </c>
      <c r="DX12" s="78">
        <f>IFERROR(IF($B$1="Total",AVERAGEIFS(INDEX(Data!$A$2:$EI$51,0,MATCH(DB!DX$5,Data!$A$1:$EI$1,0)),Data!$E$2:$E$51,DB!$B12),AVERAGEIFS(INDEX(Data!$A$2:$EI$51,0,MATCH(DB!DX$5,Data!$A$1:$EI$1,0)),Data!$E$2:$E$51,DB!$B12,Data!$F$2:$F$51,DB!$B$1)),"-")</f>
        <v>4.4902912621359224E-2</v>
      </c>
      <c r="DY12" s="78">
        <f>IFERROR(IF($B$1="Total",AVERAGEIFS(INDEX(Data!$A$2:$EI$51,0,MATCH(DB!DY$5,Data!$A$1:$EI$1,0)),Data!$E$2:$E$51,DB!$B12),AVERAGEIFS(INDEX(Data!$A$2:$EI$51,0,MATCH(DB!DY$5,Data!$A$1:$EI$1,0)),Data!$E$2:$E$51,DB!$B12,Data!$F$2:$F$51,DB!$B$1)),"-")</f>
        <v>0.39320388349514562</v>
      </c>
    </row>
    <row r="13" spans="2:143" x14ac:dyDescent="0.25">
      <c r="B13" s="118" t="s">
        <v>164</v>
      </c>
      <c r="C13" s="78">
        <f>IFERROR(IF($B$1="Total",AVERAGEIFS(INDEX(Data!$A$2:$DJ$51,0,MATCH(DB!C$5,Data!$A$1:$DJ$1,0)),Data!$E$2:$E$51,DB!$B13),AVERAGEIFS(INDEX(Data!$A$2:$DJ$51,0,MATCH(DB!C$5,Data!$A$1:$DJ$1,0)),Data!$E$2:$E$51,DB!$B13,Data!$F$2:$F$51,DB!$B$1)),"-")</f>
        <v>0.68100000000000005</v>
      </c>
      <c r="D13" s="78">
        <f>IFERROR(IF($B$1="Total",AVERAGEIFS(INDEX(Data!$A$2:$DJ$51,0,MATCH(DB!D$5,Data!$A$1:$DJ$1,0)),Data!$E$2:$E$51,DB!$B13),AVERAGEIFS(INDEX(Data!$A$2:$DJ$51,0,MATCH(DB!D$5,Data!$A$1:$DJ$1,0)),Data!$E$2:$E$51,DB!$B13,Data!$F$2:$F$51,DB!$B$1)),"-")</f>
        <v>7.3999999999999996E-2</v>
      </c>
      <c r="E13" s="78">
        <f>IFERROR(IF($B$1="Total",AVERAGEIFS(INDEX(Data!$A$2:$DJ$51,0,MATCH(DB!E$5,Data!$A$1:$DJ$1,0)),Data!$E$2:$E$51,DB!$B13),AVERAGEIFS(INDEX(Data!$A$2:$DJ$51,0,MATCH(DB!E$5,Data!$A$1:$DJ$1,0)),Data!$E$2:$E$51,DB!$B13,Data!$F$2:$F$51,DB!$B$1)),"-")</f>
        <v>0.11049999999999999</v>
      </c>
      <c r="F13" s="78">
        <f>IFERROR(IF($B$1="Total",AVERAGEIFS(INDEX(Data!$A$2:$DJ$51,0,MATCH(DB!F$5,Data!$A$1:$DJ$1,0)),Data!$E$2:$E$51,DB!$B13),AVERAGEIFS(INDEX(Data!$A$2:$DJ$51,0,MATCH(DB!F$5,Data!$A$1:$DJ$1,0)),Data!$E$2:$E$51,DB!$B13,Data!$F$2:$F$51,DB!$B$1)),"-")</f>
        <v>5.5500000000000001E-2</v>
      </c>
      <c r="G13" s="79"/>
      <c r="H13" s="78">
        <f>IFERROR(IF($B$1="Total",AVERAGEIFS(INDEX(Data!$A$2:$DJ$51,0,MATCH(DB!H$5,Data!$A$1:$DJ$1,0)),Data!$E$2:$E$51,DB!$B13),AVERAGEIFS(INDEX(Data!$A$2:$DJ$51,0,MATCH(DB!H$5,Data!$A$1:$DJ$1,0)),Data!$E$2:$E$51,DB!$B13,Data!$F$2:$F$51,DB!$B$1)),"-")</f>
        <v>0.4355</v>
      </c>
      <c r="I13" s="78">
        <f>IFERROR(IF($B$1="Total",AVERAGEIFS(INDEX(Data!$A$2:$DJ$51,0,MATCH(DB!I$5,Data!$A$1:$DJ$1,0)),Data!$E$2:$E$51,DB!$B13),AVERAGEIFS(INDEX(Data!$A$2:$DJ$51,0,MATCH(DB!I$5,Data!$A$1:$DJ$1,0)),Data!$E$2:$E$51,DB!$B13,Data!$F$2:$F$51,DB!$B$1)),"-")</f>
        <v>0.129</v>
      </c>
      <c r="J13" s="78" t="str">
        <f>IFERROR(IF($B$1="Total",AVERAGEIFS(INDEX(Data!$A$2:$DJ$51,0,MATCH(DB!J$5,Data!$A$1:$DJ$1,0)),Data!$E$2:$E$51,DB!$B13),AVERAGEIFS(INDEX(Data!$A$2:$DJ$51,0,MATCH(DB!J$5,Data!$A$1:$DJ$1,0)),Data!$E$2:$E$51,DB!$B13,Data!$F$2:$F$51,DB!$B$1)),"-")</f>
        <v>-</v>
      </c>
      <c r="K13" s="78">
        <f>IFERROR(IF($B$1="Total",AVERAGEIFS(INDEX(Data!$A$2:$DJ$51,0,MATCH(DB!K$5,Data!$A$1:$DJ$1,0)),Data!$E$2:$E$51,DB!$B13),AVERAGEIFS(INDEX(Data!$A$2:$DJ$51,0,MATCH(DB!K$5,Data!$A$1:$DJ$1,0)),Data!$E$2:$E$51,DB!$B13,Data!$F$2:$F$51,DB!$B$1)),"-")</f>
        <v>9.35E-2</v>
      </c>
      <c r="L13" s="78">
        <f>IFERROR(IF($B$1="Total",AVERAGEIFS(INDEX(Data!$A$2:$DJ$51,0,MATCH(DB!L$5,Data!$A$1:$DJ$1,0)),Data!$E$2:$E$51,DB!$B13),AVERAGEIFS(INDEX(Data!$A$2:$DJ$51,0,MATCH(DB!L$5,Data!$A$1:$DJ$1,0)),Data!$E$2:$E$51,DB!$B13,Data!$F$2:$F$51,DB!$B$1)),"-")</f>
        <v>0.1125</v>
      </c>
      <c r="M13" s="78">
        <f>IFERROR(IF($B$1="Total",AVERAGEIFS(INDEX(Data!$A$2:$DJ$51,0,MATCH(DB!M$5,Data!$A$1:$DJ$1,0)),Data!$E$2:$E$51,DB!$B13),AVERAGEIFS(INDEX(Data!$A$2:$DJ$51,0,MATCH(DB!M$5,Data!$A$1:$DJ$1,0)),Data!$E$2:$E$51,DB!$B13,Data!$F$2:$F$51,DB!$B$1)),"-")</f>
        <v>0.27</v>
      </c>
      <c r="N13" s="78">
        <f>IFERROR(IF($B$1="Total",AVERAGEIFS(INDEX(Data!$A$2:$DJ$51,0,MATCH(DB!N$5,Data!$A$1:$DJ$1,0)),Data!$E$2:$E$51,DB!$B13),AVERAGEIFS(INDEX(Data!$A$2:$DJ$51,0,MATCH(DB!N$5,Data!$A$1:$DJ$1,0)),Data!$E$2:$E$51,DB!$B13,Data!$F$2:$F$51,DB!$B$1)),"-")</f>
        <v>2.6000000000000002E-2</v>
      </c>
      <c r="O13" s="78" t="str">
        <f>IFERROR(IF($B$1="Total",AVERAGEIFS(INDEX(Data!$A$2:$DJ$51,0,MATCH(DB!O$5,Data!$A$1:$DJ$1,0)),Data!$E$2:$E$51,DB!$B13),AVERAGEIFS(INDEX(Data!$A$2:$DJ$51,0,MATCH(DB!O$5,Data!$A$1:$DJ$1,0)),Data!$E$2:$E$51,DB!$B13,Data!$F$2:$F$51,DB!$B$1)),"-")</f>
        <v>-</v>
      </c>
      <c r="P13" s="79"/>
      <c r="Q13" s="78">
        <f>IFERROR(IF($B$1="Total",AVERAGEIFS(INDEX(Data!$A$2:$DJ$51,0,MATCH(DB!Q$5,Data!$A$1:$DJ$1,0)),Data!$E$2:$E$51,DB!$B13),AVERAGEIFS(INDEX(Data!$A$2:$DJ$51,0,MATCH(DB!Q$5,Data!$A$1:$DJ$1,0)),Data!$E$2:$E$51,DB!$B13,Data!$F$2:$F$51,DB!$B$1)),"-")</f>
        <v>0.40200000000000002</v>
      </c>
      <c r="R13" s="78">
        <f>IFERROR(IF($B$1="Total",AVERAGEIFS(INDEX(Data!$A$2:$DJ$51,0,MATCH(DB!R$5,Data!$A$1:$DJ$1,0)),Data!$E$2:$E$51,DB!$B13),AVERAGEIFS(INDEX(Data!$A$2:$DJ$51,0,MATCH(DB!R$5,Data!$A$1:$DJ$1,0)),Data!$E$2:$E$51,DB!$B13,Data!$F$2:$F$51,DB!$B$1)),"-")</f>
        <v>5.1000000000000004E-2</v>
      </c>
      <c r="S13" s="78">
        <f>IFERROR(IF($B$1="Total",AVERAGEIFS(INDEX(Data!$A$2:$DJ$51,0,MATCH(DB!S$5,Data!$A$1:$DJ$1,0)),Data!$E$2:$E$51,DB!$B13),AVERAGEIFS(INDEX(Data!$A$2:$DJ$51,0,MATCH(DB!S$5,Data!$A$1:$DJ$1,0)),Data!$E$2:$E$51,DB!$B13,Data!$F$2:$F$51,DB!$B$1)),"-")</f>
        <v>4.9000000000000002E-2</v>
      </c>
      <c r="T13" s="78">
        <f>IFERROR(IF($B$1="Total",AVERAGEIFS(INDEX(Data!$A$2:$DJ$51,0,MATCH(DB!T$5,Data!$A$1:$DJ$1,0)),Data!$E$2:$E$51,DB!$B13),AVERAGEIFS(INDEX(Data!$A$2:$DJ$51,0,MATCH(DB!T$5,Data!$A$1:$DJ$1,0)),Data!$E$2:$E$51,DB!$B13,Data!$F$2:$F$51,DB!$B$1)),"-")</f>
        <v>0.3085</v>
      </c>
      <c r="U13" s="78">
        <f>IFERROR(IF($B$1="Total",AVERAGEIFS(INDEX(Data!$A$2:$DJ$51,0,MATCH(DB!U$5,Data!$A$1:$DJ$1,0)),Data!$E$2:$E$51,DB!$B13),AVERAGEIFS(INDEX(Data!$A$2:$DJ$51,0,MATCH(DB!U$5,Data!$A$1:$DJ$1,0)),Data!$E$2:$E$51,DB!$B13,Data!$F$2:$F$51,DB!$B$1)),"-")</f>
        <v>5.2999999999999999E-2</v>
      </c>
      <c r="V13" s="79"/>
      <c r="W13" s="78">
        <f>IFERROR(IF($B$1="Total",AVERAGEIFS(INDEX(Data!$A$2:$DJ$51,0,MATCH(DB!W$5,Data!$A$1:$DJ$1,0)),Data!$E$2:$E$51,DB!$B13),AVERAGEIFS(INDEX(Data!$A$2:$DJ$51,0,MATCH(DB!W$5,Data!$A$1:$DJ$1,0)),Data!$E$2:$E$51,DB!$B13,Data!$F$2:$F$51,DB!$B$1)),"-")</f>
        <v>1.4999999999999999E-2</v>
      </c>
      <c r="X13" s="78">
        <f>IFERROR(IF($B$1="Total",AVERAGEIFS(INDEX(Data!$A$2:$DJ$51,0,MATCH(DB!X$5,Data!$A$1:$DJ$1,0)),Data!$E$2:$E$51,DB!$B13),AVERAGEIFS(INDEX(Data!$A$2:$DJ$51,0,MATCH(DB!X$5,Data!$A$1:$DJ$1,0)),Data!$E$2:$E$51,DB!$B13,Data!$F$2:$F$51,DB!$B$1)),"-")</f>
        <v>0.26250000000000001</v>
      </c>
      <c r="Y13" s="78">
        <f>IFERROR(IF($B$1="Total",AVERAGEIFS(INDEX(Data!$A$2:$DJ$51,0,MATCH(DB!Y$5,Data!$A$1:$DJ$1,0)),Data!$E$2:$E$51,DB!$B13),AVERAGEIFS(INDEX(Data!$A$2:$DJ$51,0,MATCH(DB!Y$5,Data!$A$1:$DJ$1,0)),Data!$E$2:$E$51,DB!$B13,Data!$F$2:$F$51,DB!$B$1)),"-")</f>
        <v>0.19800000000000001</v>
      </c>
      <c r="Z13" s="78">
        <f>IFERROR(IF($B$1="Total",AVERAGEIFS(INDEX(Data!$A$2:$DJ$51,0,MATCH(DB!Z$5,Data!$A$1:$DJ$1,0)),Data!$E$2:$E$51,DB!$B13),AVERAGEIFS(INDEX(Data!$A$2:$DJ$51,0,MATCH(DB!Z$5,Data!$A$1:$DJ$1,0)),Data!$E$2:$E$51,DB!$B13,Data!$F$2:$F$51,DB!$B$1)),"-")</f>
        <v>0.20150000000000001</v>
      </c>
      <c r="AA13" s="78">
        <f>IFERROR(IF($B$1="Total",AVERAGEIFS(INDEX(Data!$A$2:$DJ$51,0,MATCH(DB!AA$5,Data!$A$1:$DJ$1,0)),Data!$E$2:$E$51,DB!$B13),AVERAGEIFS(INDEX(Data!$A$2:$DJ$51,0,MATCH(DB!AA$5,Data!$A$1:$DJ$1,0)),Data!$E$2:$E$51,DB!$B13,Data!$F$2:$F$51,DB!$B$1)),"-")</f>
        <v>0.17849999999999999</v>
      </c>
      <c r="AB13" s="78">
        <f>IFERROR(IF($B$1="Total",AVERAGEIFS(INDEX(Data!$A$2:$DJ$51,0,MATCH(DB!AB$5,Data!$A$1:$DJ$1,0)),Data!$E$2:$E$51,DB!$B13),AVERAGEIFS(INDEX(Data!$A$2:$DJ$51,0,MATCH(DB!AB$5,Data!$A$1:$DJ$1,0)),Data!$E$2:$E$51,DB!$B13,Data!$F$2:$F$51,DB!$B$1)),"-")</f>
        <v>7.2000000000000008E-2</v>
      </c>
      <c r="AC13" s="78">
        <f>IFERROR(IF($B$1="Total",AVERAGEIFS(INDEX(Data!$A$2:$DJ$51,0,MATCH(DB!AC$5,Data!$A$1:$DJ$1,0)),Data!$E$2:$E$51,DB!$B13),AVERAGEIFS(INDEX(Data!$A$2:$DJ$51,0,MATCH(DB!AC$5,Data!$A$1:$DJ$1,0)),Data!$E$2:$E$51,DB!$B13,Data!$F$2:$F$51,DB!$B$1)),"-")</f>
        <v>3.3000000000000002E-2</v>
      </c>
      <c r="AD13" s="78">
        <f>IFERROR(IF($B$1="Total",AVERAGEIFS(INDEX(Data!$A$2:$DJ$51,0,MATCH(DB!AD$5,Data!$A$1:$DJ$1,0)),Data!$E$2:$E$51,DB!$B13),AVERAGEIFS(INDEX(Data!$A$2:$DJ$51,0,MATCH(DB!AD$5,Data!$A$1:$DJ$1,0)),Data!$E$2:$E$51,DB!$B13,Data!$F$2:$F$51,DB!$B$1)),"-")</f>
        <v>1.55E-2</v>
      </c>
      <c r="AE13" s="78">
        <f>IFERROR(IF($B$1="Total",AVERAGEIFS(INDEX(Data!$A$2:$DJ$51,0,MATCH(DB!AE$5,Data!$A$1:$DJ$1,0)),Data!$E$2:$E$51,DB!$B13),AVERAGEIFS(INDEX(Data!$A$2:$DJ$51,0,MATCH(DB!AE$5,Data!$A$1:$DJ$1,0)),Data!$E$2:$E$51,DB!$B13,Data!$F$2:$F$51,DB!$B$1)),"-")</f>
        <v>2.4E-2</v>
      </c>
      <c r="AF13" s="79"/>
      <c r="AG13" s="78">
        <f>IFERROR(IF($B$1="Total",AVERAGEIFS(INDEX(Data!$A$2:$DJ$51,0,MATCH(DB!AG$5,Data!$A$1:$DJ$1,0)),Data!$E$2:$E$51,DB!$B13),AVERAGEIFS(INDEX(Data!$A$2:$DJ$51,0,MATCH(DB!AG$5,Data!$A$1:$DJ$1,0)),Data!$E$2:$E$51,DB!$B13,Data!$F$2:$F$51,DB!$B$1)),"-")</f>
        <v>0.58200000000000007</v>
      </c>
      <c r="AH13" s="78">
        <f>IFERROR(IF($B$1="Total",AVERAGEIFS(INDEX(Data!$A$2:$DJ$51,0,MATCH(DB!AH$5,Data!$A$1:$DJ$1,0)),Data!$E$2:$E$51,DB!$B13),AVERAGEIFS(INDEX(Data!$A$2:$DJ$51,0,MATCH(DB!AH$5,Data!$A$1:$DJ$1,0)),Data!$E$2:$E$51,DB!$B13,Data!$F$2:$F$51,DB!$B$1)),"-")</f>
        <v>7.9000000000000001E-2</v>
      </c>
      <c r="AI13" s="78">
        <f>IFERROR(IF($B$1="Total",AVERAGEIFS(INDEX(Data!$A$2:$DJ$51,0,MATCH(DB!AI$5,Data!$A$1:$DJ$1,0)),Data!$E$2:$E$51,DB!$B13),AVERAGEIFS(INDEX(Data!$A$2:$DJ$51,0,MATCH(DB!AI$5,Data!$A$1:$DJ$1,0)),Data!$E$2:$E$51,DB!$B13,Data!$F$2:$F$51,DB!$B$1)),"-")</f>
        <v>0.13150000000000001</v>
      </c>
      <c r="AJ13" s="78">
        <f>IFERROR(IF($B$1="Total",AVERAGEIFS(INDEX(Data!$A$2:$DJ$51,0,MATCH(DB!AJ$5,Data!$A$1:$DJ$1,0)),Data!$E$2:$E$51,DB!$B13),AVERAGEIFS(INDEX(Data!$A$2:$DJ$51,0,MATCH(DB!AJ$5,Data!$A$1:$DJ$1,0)),Data!$E$2:$E$51,DB!$B13,Data!$F$2:$F$51,DB!$B$1)),"-")</f>
        <v>8.0000000000000002E-3</v>
      </c>
      <c r="AK13" s="78">
        <f>IFERROR(IF($B$1="Total",AVERAGEIFS(INDEX(Data!$A$2:$DJ$51,0,MATCH(DB!AK$5,Data!$A$1:$DJ$1,0)),Data!$E$2:$E$51,DB!$B13),AVERAGEIFS(INDEX(Data!$A$2:$DJ$51,0,MATCH(DB!AK$5,Data!$A$1:$DJ$1,0)),Data!$E$2:$E$51,DB!$B13,Data!$F$2:$F$51,DB!$B$1)),"-")</f>
        <v>0.11699999999999999</v>
      </c>
      <c r="AL13" s="78">
        <f>IFERROR(IF($B$1="Total",AVERAGEIFS(INDEX(Data!$A$2:$DJ$51,0,MATCH(DB!AL$5,Data!$A$1:$DJ$1,0)),Data!$E$2:$E$51,DB!$B13),AVERAGEIFS(INDEX(Data!$A$2:$DJ$51,0,MATCH(DB!AL$5,Data!$A$1:$DJ$1,0)),Data!$E$2:$E$51,DB!$B13,Data!$F$2:$F$51,DB!$B$1)),"-")</f>
        <v>8.2500000000000004E-2</v>
      </c>
      <c r="AM13" s="78" t="str">
        <f>IFERROR(IF($B$1="Total",AVERAGEIFS(INDEX(Data!$A$2:$DJ$51,0,MATCH(DB!AM$5,Data!$A$1:$DJ$1,0)),Data!$E$2:$E$51,DB!$B13),AVERAGEIFS(INDEX(Data!$A$2:$DJ$51,0,MATCH(DB!AM$5,Data!$A$1:$DJ$1,0)),Data!$E$2:$E$51,DB!$B13,Data!$F$2:$F$51,DB!$B$1)),"-")</f>
        <v>-</v>
      </c>
      <c r="AN13" s="79"/>
      <c r="AO13" s="78">
        <f>IFERROR(IF($B$1="Total",AVERAGEIFS(INDEX(Data!$A$2:$DJ$51,0,MATCH(DB!AO$5,Data!$A$1:$DJ$1,0)),Data!$E$2:$E$51,DB!$B13),AVERAGEIFS(INDEX(Data!$A$2:$DJ$51,0,MATCH(DB!AO$5,Data!$A$1:$DJ$1,0)),Data!$E$2:$E$51,DB!$B13,Data!$F$2:$F$51,DB!$B$1)),"-")</f>
        <v>3.5999999999999997E-2</v>
      </c>
      <c r="AP13" s="78">
        <f>IFERROR(IF($B$1="Total",AVERAGEIFS(INDEX(Data!$A$2:$DJ$51,0,MATCH(DB!AP$5,Data!$A$1:$DJ$1,0)),Data!$E$2:$E$51,DB!$B13),AVERAGEIFS(INDEX(Data!$A$2:$DJ$51,0,MATCH(DB!AP$5,Data!$A$1:$DJ$1,0)),Data!$E$2:$E$51,DB!$B13,Data!$F$2:$F$51,DB!$B$1)),"-")</f>
        <v>0.39900000000000002</v>
      </c>
      <c r="AQ13" s="78">
        <f>IFERROR(IF($B$1="Total",AVERAGEIFS(INDEX(Data!$A$2:$DJ$51,0,MATCH(DB!AQ$5,Data!$A$1:$DJ$1,0)),Data!$E$2:$E$51,DB!$B13),AVERAGEIFS(INDEX(Data!$A$2:$DJ$51,0,MATCH(DB!AQ$5,Data!$A$1:$DJ$1,0)),Data!$E$2:$E$51,DB!$B13,Data!$F$2:$F$51,DB!$B$1)),"-")</f>
        <v>0.40700000000000003</v>
      </c>
      <c r="AR13" s="78">
        <f>IFERROR(IF($B$1="Total",AVERAGEIFS(INDEX(Data!$A$2:$DJ$51,0,MATCH(DB!AR$5,Data!$A$1:$DJ$1,0)),Data!$E$2:$E$51,DB!$B13),AVERAGEIFS(INDEX(Data!$A$2:$DJ$51,0,MATCH(DB!AR$5,Data!$A$1:$DJ$1,0)),Data!$E$2:$E$51,DB!$B13,Data!$F$2:$F$51,DB!$B$1)),"-")</f>
        <v>0.11650000000000001</v>
      </c>
      <c r="AS13" s="78">
        <f>IFERROR(IF($B$1="Total",AVERAGEIFS(INDEX(Data!$A$2:$DJ$51,0,MATCH(DB!AS$5,Data!$A$1:$DJ$1,0)),Data!$E$2:$E$51,DB!$B13),AVERAGEIFS(INDEX(Data!$A$2:$DJ$51,0,MATCH(DB!AS$5,Data!$A$1:$DJ$1,0)),Data!$E$2:$E$51,DB!$B13,Data!$F$2:$F$51,DB!$B$1)),"-")</f>
        <v>3.3500000000000002E-2</v>
      </c>
      <c r="AT13" s="78">
        <f>IFERROR(IF($B$1="Total",AVERAGEIFS(INDEX(Data!$A$2:$DJ$51,0,MATCH(DB!AT$5,Data!$A$1:$DJ$1,0)),Data!$E$2:$E$51,DB!$B13),AVERAGEIFS(INDEX(Data!$A$2:$DJ$51,0,MATCH(DB!AT$5,Data!$A$1:$DJ$1,0)),Data!$E$2:$E$51,DB!$B13,Data!$F$2:$F$51,DB!$B$1)),"-")</f>
        <v>5.0000000000000001E-3</v>
      </c>
      <c r="AU13" s="78">
        <f>IFERROR(IF($B$1="Total",AVERAGEIFS(INDEX(Data!$A$2:$DJ$51,0,MATCH(DB!AU$5,Data!$A$1:$DJ$1,0)),Data!$E$2:$E$51,DB!$B13),AVERAGEIFS(INDEX(Data!$A$2:$DJ$51,0,MATCH(DB!AU$5,Data!$A$1:$DJ$1,0)),Data!$E$2:$E$51,DB!$B13,Data!$F$2:$F$51,DB!$B$1)),"-")</f>
        <v>4.0000000000000001E-3</v>
      </c>
      <c r="AV13" s="78">
        <f>IFERROR(IF($B$1="Total",AVERAGEIFS(INDEX(Data!$A$2:$DJ$51,0,MATCH(DB!AV$5,Data!$A$1:$DJ$1,0)),Data!$E$2:$E$51,DB!$B13),AVERAGEIFS(INDEX(Data!$A$2:$DJ$51,0,MATCH(DB!AV$5,Data!$A$1:$DJ$1,0)),Data!$E$2:$E$51,DB!$B13,Data!$F$2:$F$51,DB!$B$1)),"-")</f>
        <v>1E-3</v>
      </c>
      <c r="AW13" s="79"/>
      <c r="AX13" s="78">
        <f>IFERROR(IF($B$1="Total",AVERAGEIFS(INDEX(Data!$A$2:$DJ$51,0,MATCH(DB!AX$5,Data!$A$1:$DJ$1,0)),Data!$E$2:$E$51,DB!$B13),AVERAGEIFS(INDEX(Data!$A$2:$DJ$51,0,MATCH(DB!AX$5,Data!$A$1:$DJ$1,0)),Data!$E$2:$E$51,DB!$B13,Data!$F$2:$F$51,DB!$B$1)),"-")</f>
        <v>0.1285</v>
      </c>
      <c r="AY13" s="78">
        <f>IFERROR(IF($B$1="Total",AVERAGEIFS(INDEX(Data!$A$2:$DJ$51,0,MATCH(DB!AY$5,Data!$A$1:$DJ$1,0)),Data!$E$2:$E$51,DB!$B13),AVERAGEIFS(INDEX(Data!$A$2:$DJ$51,0,MATCH(DB!AY$5,Data!$A$1:$DJ$1,0)),Data!$E$2:$E$51,DB!$B13,Data!$F$2:$F$51,DB!$B$1)),"-")</f>
        <v>0.61650000000000005</v>
      </c>
      <c r="AZ13" s="78">
        <f>IFERROR(IF($B$1="Total",AVERAGEIFS(INDEX(Data!$A$2:$DJ$51,0,MATCH(DB!AZ$5,Data!$A$1:$DJ$1,0)),Data!$E$2:$E$51,DB!$B13),AVERAGEIFS(INDEX(Data!$A$2:$DJ$51,0,MATCH(DB!AZ$5,Data!$A$1:$DJ$1,0)),Data!$E$2:$E$51,DB!$B13,Data!$F$2:$F$51,DB!$B$1)),"-")</f>
        <v>0.16649999999999998</v>
      </c>
      <c r="BA13" s="78">
        <f>IFERROR(IF($B$1="Total",AVERAGEIFS(INDEX(Data!$A$2:$DJ$51,0,MATCH(DB!BA$5,Data!$A$1:$DJ$1,0)),Data!$E$2:$E$51,DB!$B13),AVERAGEIFS(INDEX(Data!$A$2:$DJ$51,0,MATCH(DB!BA$5,Data!$A$1:$DJ$1,0)),Data!$E$2:$E$51,DB!$B13,Data!$F$2:$F$51,DB!$B$1)),"-")</f>
        <v>6.25E-2</v>
      </c>
      <c r="BB13" s="78">
        <f>IFERROR(IF($B$1="Total",AVERAGEIFS(INDEX(Data!$A$2:$DJ$51,0,MATCH(DB!BB$5,Data!$A$1:$DJ$1,0)),Data!$E$2:$E$51,DB!$B13),AVERAGEIFS(INDEX(Data!$A$2:$DJ$51,0,MATCH(DB!BB$5,Data!$A$1:$DJ$1,0)),Data!$E$2:$E$51,DB!$B13,Data!$F$2:$F$51,DB!$B$1)),"-")</f>
        <v>1.6500000000000001E-2</v>
      </c>
      <c r="BC13" s="78">
        <f>IFERROR(IF($B$1="Total",AVERAGEIFS(INDEX(Data!$A$2:$DJ$51,0,MATCH(DB!BC$5,Data!$A$1:$DJ$1,0)),Data!$E$2:$E$51,DB!$B13),AVERAGEIFS(INDEX(Data!$A$2:$DJ$51,0,MATCH(DB!BC$5,Data!$A$1:$DJ$1,0)),Data!$E$2:$E$51,DB!$B13,Data!$F$2:$F$51,DB!$B$1)),"-")</f>
        <v>8.9999999999999993E-3</v>
      </c>
      <c r="BD13" s="79"/>
      <c r="BE13" s="78">
        <f>IFERROR(IF($B$1="Total",AVERAGEIFS(INDEX(Data!$A$2:$DJ$51,0,MATCH(DB!BE$5,Data!$A$1:$DJ$1,0)),Data!$E$2:$E$51,DB!$B13),AVERAGEIFS(INDEX(Data!$A$2:$DJ$51,0,MATCH(DB!BE$5,Data!$A$1:$DJ$1,0)),Data!$E$2:$E$51,DB!$B13,Data!$F$2:$F$51,DB!$B$1)),"-")</f>
        <v>0.81099999999999994</v>
      </c>
      <c r="BF13" s="78">
        <f>IFERROR(IF($B$1="Total",AVERAGEIFS(INDEX(Data!$A$2:$DJ$51,0,MATCH(DB!BF$5,Data!$A$1:$DJ$1,0)),Data!$E$2:$E$51,DB!$B13),AVERAGEIFS(INDEX(Data!$A$2:$DJ$51,0,MATCH(DB!BF$5,Data!$A$1:$DJ$1,0)),Data!$E$2:$E$51,DB!$B13,Data!$F$2:$F$51,DB!$B$1)),"-")</f>
        <v>0.22800000000000001</v>
      </c>
      <c r="BG13" s="78">
        <f>IFERROR(IF($B$1="Total",AVERAGEIFS(INDEX(Data!$A$2:$DJ$51,0,MATCH(DB!BG$5,Data!$A$1:$DJ$1,0)),Data!$E$2:$E$51,DB!$B13),AVERAGEIFS(INDEX(Data!$A$2:$DJ$51,0,MATCH(DB!BG$5,Data!$A$1:$DJ$1,0)),Data!$E$2:$E$51,DB!$B13,Data!$F$2:$F$51,DB!$B$1)),"-")</f>
        <v>9.2999999999999999E-2</v>
      </c>
      <c r="BH13" s="78" t="str">
        <f>IFERROR(IF($B$1="Total",AVERAGEIFS(INDEX(Data!$A$2:$DJ$51,0,MATCH(DB!BH$5,Data!$A$1:$DJ$1,0)),Data!$E$2:$E$51,DB!$B13),AVERAGEIFS(INDEX(Data!$A$2:$DJ$51,0,MATCH(DB!BH$5,Data!$A$1:$DJ$1,0)),Data!$E$2:$E$51,DB!$B13,Data!$F$2:$F$51,DB!$B$1)),"-")</f>
        <v>-</v>
      </c>
      <c r="BI13" s="78">
        <f>IFERROR(IF($B$1="Total",AVERAGEIFS(INDEX(Data!$A$2:$DJ$51,0,MATCH(DB!BI$5,Data!$A$1:$DJ$1,0)),Data!$E$2:$E$51,DB!$B13),AVERAGEIFS(INDEX(Data!$A$2:$DJ$51,0,MATCH(DB!BI$5,Data!$A$1:$DJ$1,0)),Data!$E$2:$E$51,DB!$B13,Data!$F$2:$F$51,DB!$B$1)),"-")</f>
        <v>1.4499999999999999E-2</v>
      </c>
      <c r="BJ13" s="78" t="str">
        <f>IFERROR(IF($B$1="Total",AVERAGEIFS(INDEX(Data!$A$2:$DJ$51,0,MATCH(DB!BJ$5,Data!$A$1:$DJ$1,0)),Data!$E$2:$E$51,DB!$B13),AVERAGEIFS(INDEX(Data!$A$2:$DJ$51,0,MATCH(DB!BJ$5,Data!$A$1:$DJ$1,0)),Data!$E$2:$E$51,DB!$B13,Data!$F$2:$F$51,DB!$B$1)),"-")</f>
        <v>-</v>
      </c>
      <c r="BK13" s="78">
        <f>IFERROR(IF($B$1="Total",AVERAGEIFS(INDEX(Data!$A$2:$DJ$51,0,MATCH(DB!BK$5,Data!$A$1:$DJ$1,0)),Data!$E$2:$E$51,DB!$B13),AVERAGEIFS(INDEX(Data!$A$2:$DJ$51,0,MATCH(DB!BK$5,Data!$A$1:$DJ$1,0)),Data!$E$2:$E$51,DB!$B13,Data!$F$2:$F$51,DB!$B$1)),"-")</f>
        <v>1.4499999999999999E-2</v>
      </c>
      <c r="BL13" s="79"/>
      <c r="BM13" s="78">
        <f>IFERROR(IF($B$1="Total",AVERAGEIFS(INDEX(Data!$A$2:$DJ$51,0,MATCH(DB!BM$5,Data!$A$1:$DJ$1,0)),Data!$E$2:$E$51,DB!$B13),AVERAGEIFS(INDEX(Data!$A$2:$DJ$51,0,MATCH(DB!BM$5,Data!$A$1:$DJ$1,0)),Data!$E$2:$E$51,DB!$B13,Data!$F$2:$F$51,DB!$B$1)),"-")</f>
        <v>0.11799999999999999</v>
      </c>
      <c r="BN13" s="78">
        <f>IFERROR(IF($B$1="Total",AVERAGEIFS(INDEX(Data!$A$2:$DJ$51,0,MATCH(DB!BN$5,Data!$A$1:$DJ$1,0)),Data!$E$2:$E$51,DB!$B13),AVERAGEIFS(INDEX(Data!$A$2:$DJ$51,0,MATCH(DB!BN$5,Data!$A$1:$DJ$1,0)),Data!$E$2:$E$51,DB!$B13,Data!$F$2:$F$51,DB!$B$1)),"-")</f>
        <v>0.59199999999999997</v>
      </c>
      <c r="BO13" s="78">
        <f>IFERROR(IF($B$1="Total",AVERAGEIFS(INDEX(Data!$A$2:$DJ$51,0,MATCH(DB!BO$5,Data!$A$1:$DJ$1,0)),Data!$E$2:$E$51,DB!$B13),AVERAGEIFS(INDEX(Data!$A$2:$DJ$51,0,MATCH(DB!BO$5,Data!$A$1:$DJ$1,0)),Data!$E$2:$E$51,DB!$B13,Data!$F$2:$F$51,DB!$B$1)),"-")</f>
        <v>0.2555</v>
      </c>
      <c r="BP13" s="78">
        <f>IFERROR(IF($B$1="Total",AVERAGEIFS(INDEX(Data!$A$2:$DJ$51,0,MATCH(DB!BP$5,Data!$A$1:$DJ$1,0)),Data!$E$2:$E$51,DB!$B13),AVERAGEIFS(INDEX(Data!$A$2:$DJ$51,0,MATCH(DB!BP$5,Data!$A$1:$DJ$1,0)),Data!$E$2:$E$51,DB!$B13,Data!$F$2:$F$51,DB!$B$1)),"-")</f>
        <v>3.4000000000000002E-2</v>
      </c>
      <c r="BQ13" s="79"/>
      <c r="BR13" s="78">
        <f>IFERROR(IF($B$1="Total",AVERAGEIFS(INDEX(Data!$A$2:$DJ$51,0,MATCH(DB!BR$5,Data!$A$1:$DJ$1,0)),Data!$E$2:$E$51,DB!$B13),AVERAGEIFS(INDEX(Data!$A$2:$DJ$51,0,MATCH(DB!BR$5,Data!$A$1:$DJ$1,0)),Data!$E$2:$E$51,DB!$B13,Data!$F$2:$F$51,DB!$B$1)),"-")</f>
        <v>0.42149999999999999</v>
      </c>
      <c r="BS13" s="78">
        <f>IFERROR(IF($B$1="Total",AVERAGEIFS(INDEX(Data!$A$2:$DJ$51,0,MATCH(DB!BS$5,Data!$A$1:$DJ$1,0)),Data!$E$2:$E$51,DB!$B13),AVERAGEIFS(INDEX(Data!$A$2:$DJ$51,0,MATCH(DB!BS$5,Data!$A$1:$DJ$1,0)),Data!$E$2:$E$51,DB!$B13,Data!$F$2:$F$51,DB!$B$1)),"-")</f>
        <v>0.46650000000000003</v>
      </c>
      <c r="BT13" s="78">
        <f>IFERROR(IF($B$1="Total",AVERAGEIFS(INDEX(Data!$A$2:$DJ$51,0,MATCH(DB!BT$5,Data!$A$1:$DJ$1,0)),Data!$E$2:$E$51,DB!$B13),AVERAGEIFS(INDEX(Data!$A$2:$DJ$51,0,MATCH(DB!BT$5,Data!$A$1:$DJ$1,0)),Data!$E$2:$E$51,DB!$B13,Data!$F$2:$F$51,DB!$B$1)),"-")</f>
        <v>0.11000000000000001</v>
      </c>
      <c r="BU13" s="78">
        <f>IFERROR(IF($B$1="Total",AVERAGEIFS(INDEX(Data!$A$2:$DJ$51,0,MATCH(DB!BU$5,Data!$A$1:$DJ$1,0)),Data!$E$2:$E$51,DB!$B13),AVERAGEIFS(INDEX(Data!$A$2:$DJ$51,0,MATCH(DB!BU$5,Data!$A$1:$DJ$1,0)),Data!$E$2:$E$51,DB!$B13,Data!$F$2:$F$51,DB!$B$1)),"-")</f>
        <v>2E-3</v>
      </c>
      <c r="BV13" s="79"/>
      <c r="BW13" s="78">
        <f>IFERROR(IF($B$1="Total",AVERAGEIFS(INDEX(Data!$A$2:$DJ$51,0,MATCH(DB!BW$5,Data!$A$1:$DJ$1,0)),Data!$E$2:$E$51,DB!$B13),AVERAGEIFS(INDEX(Data!$A$2:$DJ$51,0,MATCH(DB!BW$5,Data!$A$1:$DJ$1,0)),Data!$E$2:$E$51,DB!$B13,Data!$F$2:$F$51,DB!$B$1)),"-")</f>
        <v>0.79</v>
      </c>
      <c r="BX13" s="78">
        <f>IFERROR(IF($B$1="Total",AVERAGEIFS(INDEX(Data!$A$2:$DJ$51,0,MATCH(DB!BX$5,Data!$A$1:$DJ$1,0)),Data!$E$2:$E$51,DB!$B13),AVERAGEIFS(INDEX(Data!$A$2:$DJ$51,0,MATCH(DB!BX$5,Data!$A$1:$DJ$1,0)),Data!$E$2:$E$51,DB!$B13,Data!$F$2:$F$51,DB!$B$1)),"-")</f>
        <v>0.20800000000000002</v>
      </c>
      <c r="BY13" s="79"/>
      <c r="BZ13" s="78">
        <f>IFERROR(IF($B$1="Total",AVERAGEIFS(INDEX(Data!$A$2:$DJ$51,0,MATCH(DB!BZ$5,Data!$A$1:$DJ$1,0)),Data!$E$2:$E$51,DB!$B13),AVERAGEIFS(INDEX(Data!$A$2:$DJ$51,0,MATCH(DB!BZ$5,Data!$A$1:$DJ$1,0)),Data!$E$2:$E$51,DB!$B13,Data!$F$2:$F$51,DB!$B$1)),"-")</f>
        <v>0.85599999999999998</v>
      </c>
      <c r="CA13" s="78">
        <f>IFERROR(IF($B$1="Total",AVERAGEIFS(INDEX(Data!$A$2:$DJ$51,0,MATCH(DB!CA$5,Data!$A$1:$DJ$1,0)),Data!$E$2:$E$51,DB!$B13),AVERAGEIFS(INDEX(Data!$A$2:$DJ$51,0,MATCH(DB!CA$5,Data!$A$1:$DJ$1,0)),Data!$E$2:$E$51,DB!$B13,Data!$F$2:$F$51,DB!$B$1)),"-")</f>
        <v>0.14399999999999999</v>
      </c>
      <c r="CB13" s="79"/>
      <c r="CC13" s="78">
        <f>IFERROR(IF($B$1="Total",AVERAGEIFS(INDEX(Data!$A$2:$DJ$51,0,MATCH(DB!CC$5,Data!$A$1:$DJ$1,0)),Data!$E$2:$E$51,DB!$B13),AVERAGEIFS(INDEX(Data!$A$2:$DJ$51,0,MATCH(DB!CC$5,Data!$A$1:$DJ$1,0)),Data!$E$2:$E$51,DB!$B13,Data!$F$2:$F$51,DB!$B$1)),"-")</f>
        <v>0.65900000000000003</v>
      </c>
      <c r="CD13" s="78">
        <f>IFERROR(IF($B$1="Total",AVERAGEIFS(INDEX(Data!$A$2:$DJ$51,0,MATCH(DB!CD$5,Data!$A$1:$DJ$1,0)),Data!$E$2:$E$51,DB!$B13),AVERAGEIFS(INDEX(Data!$A$2:$DJ$51,0,MATCH(DB!CD$5,Data!$A$1:$DJ$1,0)),Data!$E$2:$E$51,DB!$B13,Data!$F$2:$F$51,DB!$B$1)),"-")</f>
        <v>0.34100000000000003</v>
      </c>
      <c r="CE13" s="79"/>
      <c r="CF13" s="78">
        <f>IFERROR(IF($B$1="Total",AVERAGEIFS(INDEX(Data!$A$2:$DJ$51,0,MATCH(DB!CF$5,Data!$A$1:$DJ$1,0)),Data!$E$2:$E$51,DB!$B13),AVERAGEIFS(INDEX(Data!$A$2:$DJ$51,0,MATCH(DB!CF$5,Data!$A$1:$DJ$1,0)),Data!$E$2:$E$51,DB!$B13,Data!$F$2:$F$51,DB!$B$1)),"-")</f>
        <v>0.92800000000000005</v>
      </c>
      <c r="CG13" s="78">
        <f>IFERROR(IF($B$1="Total",AVERAGEIFS(INDEX(Data!$A$2:$DJ$51,0,MATCH(DB!CG$5,Data!$A$1:$DJ$1,0)),Data!$E$2:$E$51,DB!$B13),AVERAGEIFS(INDEX(Data!$A$2:$DJ$51,0,MATCH(DB!CG$5,Data!$A$1:$DJ$1,0)),Data!$E$2:$E$51,DB!$B13,Data!$F$2:$F$51,DB!$B$1)),"-")</f>
        <v>1E-3</v>
      </c>
      <c r="CH13" s="78">
        <f>IFERROR(IF($B$1="Total",AVERAGEIFS(INDEX(Data!$A$2:$DJ$51,0,MATCH(DB!CH$5,Data!$A$1:$DJ$1,0)),Data!$E$2:$E$51,DB!$B13),AVERAGEIFS(INDEX(Data!$A$2:$DJ$51,0,MATCH(DB!CH$5,Data!$A$1:$DJ$1,0)),Data!$E$2:$E$51,DB!$B13,Data!$F$2:$F$51,DB!$B$1)),"-")</f>
        <v>4.0000000000000001E-3</v>
      </c>
      <c r="CI13" s="78">
        <f>IFERROR(IF($B$1="Total",AVERAGEIFS(INDEX(Data!$A$2:$DJ$51,0,MATCH(DB!CI$5,Data!$A$1:$DJ$1,0)),Data!$E$2:$E$51,DB!$B13),AVERAGEIFS(INDEX(Data!$A$2:$DJ$51,0,MATCH(DB!CI$5,Data!$A$1:$DJ$1,0)),Data!$E$2:$E$51,DB!$B13,Data!$F$2:$F$51,DB!$B$1)),"-")</f>
        <v>2E-3</v>
      </c>
      <c r="CJ13" s="78" t="str">
        <f>IFERROR(IF($B$1="Total",AVERAGEIFS(INDEX(Data!$A$2:$DJ$51,0,MATCH(DB!CJ$5,Data!$A$1:$DJ$1,0)),Data!$E$2:$E$51,DB!$B13),AVERAGEIFS(INDEX(Data!$A$2:$DJ$51,0,MATCH(DB!CJ$5,Data!$A$1:$DJ$1,0)),Data!$E$2:$E$51,DB!$B13,Data!$F$2:$F$51,DB!$B$1)),"-")</f>
        <v>-</v>
      </c>
      <c r="CK13" s="78" t="str">
        <f>IFERROR(IF($B$1="Total",AVERAGEIFS(INDEX(Data!$A$2:$DJ$51,0,MATCH(DB!CK$5,Data!$A$1:$DJ$1,0)),Data!$E$2:$E$51,DB!$B13),AVERAGEIFS(INDEX(Data!$A$2:$DJ$51,0,MATCH(DB!CK$5,Data!$A$1:$DJ$1,0)),Data!$E$2:$E$51,DB!$B13,Data!$F$2:$F$51,DB!$B$1)),"-")</f>
        <v>-</v>
      </c>
      <c r="CL13" s="78" t="str">
        <f>IFERROR(IF($B$1="Total",AVERAGEIFS(INDEX(Data!$A$2:$DJ$51,0,MATCH(DB!CL$5,Data!$A$1:$DJ$1,0)),Data!$E$2:$E$51,DB!$B13),AVERAGEIFS(INDEX(Data!$A$2:$DJ$51,0,MATCH(DB!CL$5,Data!$A$1:$DJ$1,0)),Data!$E$2:$E$51,DB!$B13,Data!$F$2:$F$51,DB!$B$1)),"-")</f>
        <v>-</v>
      </c>
      <c r="CM13" s="78" t="str">
        <f>IFERROR(IF($B$1="Total",AVERAGEIFS(INDEX(Data!$A$2:$DJ$51,0,MATCH(DB!CM$5,Data!$A$1:$DJ$1,0)),Data!$E$2:$E$51,DB!$B13),AVERAGEIFS(INDEX(Data!$A$2:$DJ$51,0,MATCH(DB!CM$5,Data!$A$1:$DJ$1,0)),Data!$E$2:$E$51,DB!$B13,Data!$F$2:$F$51,DB!$B$1)),"-")</f>
        <v>-</v>
      </c>
      <c r="CN13" s="78">
        <f>IFERROR(IF($B$1="Total",AVERAGEIFS(INDEX(Data!$A$2:$DJ$51,0,MATCH(DB!CN$5,Data!$A$1:$DJ$1,0)),Data!$E$2:$E$51,DB!$B13),AVERAGEIFS(INDEX(Data!$A$2:$DJ$51,0,MATCH(DB!CN$5,Data!$A$1:$DJ$1,0)),Data!$E$2:$E$51,DB!$B13,Data!$F$2:$F$51,DB!$B$1)),"-")</f>
        <v>2E-3</v>
      </c>
      <c r="CO13" s="78">
        <f>IFERROR(IF($B$1="Total",AVERAGEIFS(INDEX(Data!$A$2:$DJ$51,0,MATCH(DB!CO$5,Data!$A$1:$DJ$1,0)),Data!$E$2:$E$51,DB!$B13),AVERAGEIFS(INDEX(Data!$A$2:$DJ$51,0,MATCH(DB!CO$5,Data!$A$1:$DJ$1,0)),Data!$E$2:$E$51,DB!$B13,Data!$F$2:$F$51,DB!$B$1)),"-")</f>
        <v>1.55E-2</v>
      </c>
      <c r="CP13" s="78">
        <f>IFERROR(IF($B$1="Total",AVERAGEIFS(INDEX(Data!$A$2:$DJ$51,0,MATCH(DB!CP$5,Data!$A$1:$DJ$1,0)),Data!$E$2:$E$51,DB!$B13),AVERAGEIFS(INDEX(Data!$A$2:$DJ$51,0,MATCH(DB!CP$5,Data!$A$1:$DJ$1,0)),Data!$E$2:$E$51,DB!$B13,Data!$F$2:$F$51,DB!$B$1)),"-")</f>
        <v>4.8000000000000001E-2</v>
      </c>
      <c r="CQ13" s="78" t="str">
        <f>IFERROR(IF($B$1="Total",AVERAGEIFS(INDEX(Data!$A$2:$DJ$51,0,MATCH(DB!CQ$5,Data!$A$1:$DJ$1,0)),Data!$E$2:$E$51,DB!$B13),AVERAGEIFS(INDEX(Data!$A$2:$DJ$51,0,MATCH(DB!CQ$5,Data!$A$1:$DJ$1,0)),Data!$E$2:$E$51,DB!$B13,Data!$F$2:$F$51,DB!$B$1)),"-")</f>
        <v>-</v>
      </c>
      <c r="CR13" s="78" t="str">
        <f>IFERROR(IF($B$1="Total",AVERAGEIFS(INDEX(Data!$A$2:$DJ$51,0,MATCH(DB!CR$5,Data!$A$1:$DJ$1,0)),Data!$E$2:$E$51,DB!$B13),AVERAGEIFS(INDEX(Data!$A$2:$DJ$51,0,MATCH(DB!CR$5,Data!$A$1:$DJ$1,0)),Data!$E$2:$E$51,DB!$B13,Data!$F$2:$F$51,DB!$B$1)),"-")</f>
        <v>-</v>
      </c>
      <c r="CS13" s="79"/>
      <c r="CT13" s="78">
        <f>IFERROR(IF($B$1="Total",AVERAGEIFS(INDEX(Data!$A$2:$DJ$51,0,MATCH(DB!CT$5,Data!$A$1:$DJ$1,0)),Data!$E$2:$E$51,DB!$B13),AVERAGEIFS(INDEX(Data!$A$2:$DJ$51,0,MATCH(DB!CT$5,Data!$A$1:$DJ$1,0)),Data!$E$2:$E$51,DB!$B13,Data!$F$2:$F$51,DB!$B$1)),"-")</f>
        <v>5.3999999999999999E-2</v>
      </c>
      <c r="CU13" s="78">
        <f>IFERROR(IF($B$1="Total",AVERAGEIFS(INDEX(Data!$A$2:$DJ$51,0,MATCH(DB!CU$5,Data!$A$1:$DJ$1,0)),Data!$E$2:$E$51,DB!$B13),AVERAGEIFS(INDEX(Data!$A$2:$DJ$51,0,MATCH(DB!CU$5,Data!$A$1:$DJ$1,0)),Data!$E$2:$E$51,DB!$B13,Data!$F$2:$F$51,DB!$B$1)),"-")</f>
        <v>0.13600000000000001</v>
      </c>
      <c r="CV13" s="78">
        <f>IFERROR(IF($B$1="Total",AVERAGEIFS(INDEX(Data!$A$2:$DJ$51,0,MATCH(DB!CV$5,Data!$A$1:$DJ$1,0)),Data!$E$2:$E$51,DB!$B13),AVERAGEIFS(INDEX(Data!$A$2:$DJ$51,0,MATCH(DB!CV$5,Data!$A$1:$DJ$1,0)),Data!$E$2:$E$51,DB!$B13,Data!$F$2:$F$51,DB!$B$1)),"-")</f>
        <v>0.20750000000000002</v>
      </c>
      <c r="CW13" s="78">
        <f>IFERROR(IF($B$1="Total",AVERAGEIFS(INDEX(Data!$A$2:$DJ$51,0,MATCH(DB!CW$5,Data!$A$1:$DJ$1,0)),Data!$E$2:$E$51,DB!$B13),AVERAGEIFS(INDEX(Data!$A$2:$DJ$51,0,MATCH(DB!CW$5,Data!$A$1:$DJ$1,0)),Data!$E$2:$E$51,DB!$B13,Data!$F$2:$F$51,DB!$B$1)),"-")</f>
        <v>0.23549999999999999</v>
      </c>
      <c r="CX13" s="78">
        <f>IFERROR(IF($B$1="Total",AVERAGEIFS(INDEX(Data!$A$2:$DJ$51,0,MATCH(DB!CX$5,Data!$A$1:$DJ$1,0)),Data!$E$2:$E$51,DB!$B13),AVERAGEIFS(INDEX(Data!$A$2:$DJ$51,0,MATCH(DB!CX$5,Data!$A$1:$DJ$1,0)),Data!$E$2:$E$51,DB!$B13,Data!$F$2:$F$51,DB!$B$1)),"-")</f>
        <v>0.20150000000000001</v>
      </c>
      <c r="CY13" s="78">
        <f>IFERROR(IF($B$1="Total",AVERAGEIFS(INDEX(Data!$A$2:$DJ$51,0,MATCH(DB!CY$5,Data!$A$1:$DJ$1,0)),Data!$E$2:$E$51,DB!$B13),AVERAGEIFS(INDEX(Data!$A$2:$DJ$51,0,MATCH(DB!CY$5,Data!$A$1:$DJ$1,0)),Data!$E$2:$E$51,DB!$B13,Data!$F$2:$F$51,DB!$B$1)),"-")</f>
        <v>0.1095</v>
      </c>
      <c r="CZ13" s="78">
        <f>IFERROR(IF($B$1="Total",AVERAGEIFS(INDEX(Data!$A$2:$DJ$51,0,MATCH(DB!CZ$5,Data!$A$1:$DJ$1,0)),Data!$E$2:$E$51,DB!$B13),AVERAGEIFS(INDEX(Data!$A$2:$DJ$51,0,MATCH(DB!CZ$5,Data!$A$1:$DJ$1,0)),Data!$E$2:$E$51,DB!$B13,Data!$F$2:$F$51,DB!$B$1)),"-")</f>
        <v>5.6500000000000002E-2</v>
      </c>
      <c r="DB13" s="78">
        <f>IFERROR(IF($B$1="Total",AVERAGEIFS(INDEX(Data!$A$2:$EI$51,0,MATCH(DB!DB$5,Data!$A$1:$EI$1,0)),Data!$E$2:$E$51,DB!$B13),AVERAGEIFS(INDEX(Data!$A$2:$EI$51,0,MATCH(DB!DB$5,Data!$A$1:$EI$1,0)),Data!$E$2:$E$51,DB!$B13,Data!$F$2:$F$51,DB!$B$1)),"-")</f>
        <v>5.4855767802501412E-3</v>
      </c>
      <c r="DC13" s="78">
        <f>IFERROR(IF($B$1="Total",AVERAGEIFS(INDEX(Data!$A$2:$EI$51,0,MATCH(DB!DC$5,Data!$A$1:$EI$1,0)),Data!$E$2:$E$51,DB!$B13),AVERAGEIFS(INDEX(Data!$A$2:$EI$51,0,MATCH(DB!DC$5,Data!$A$1:$EI$1,0)),Data!$E$2:$E$51,DB!$B13,Data!$F$2:$F$51,DB!$B$1)),"-")</f>
        <v>0.71236817088024718</v>
      </c>
      <c r="DD13" s="78">
        <f>IFERROR(IF($B$1="Total",AVERAGEIFS(INDEX(Data!$A$2:$EI$51,0,MATCH(DB!DD$5,Data!$A$1:$EI$1,0)),Data!$E$2:$E$51,DB!$B13),AVERAGEIFS(INDEX(Data!$A$2:$EI$51,0,MATCH(DB!DD$5,Data!$A$1:$EI$1,0)),Data!$E$2:$E$51,DB!$B13,Data!$F$2:$F$51,DB!$B$1)),"-")</f>
        <v>0.22669112622916729</v>
      </c>
      <c r="DE13" s="78">
        <f>IFERROR(IF($B$1="Total",AVERAGEIFS(INDEX(Data!$A$2:$EI$51,0,MATCH(DB!DE$5,Data!$A$1:$EI$1,0)),Data!$E$2:$E$51,DB!$B13),AVERAGEIFS(INDEX(Data!$A$2:$EI$51,0,MATCH(DB!DE$5,Data!$A$1:$EI$1,0)),Data!$E$2:$E$51,DB!$B13,Data!$F$2:$F$51,DB!$B$1)),"-")</f>
        <v>5.5455126110335401E-2</v>
      </c>
      <c r="DG13" s="78">
        <f>IFERROR(IF($B$1="Total",AVERAGEIFS(INDEX(Data!$A$2:$EI$51,0,MATCH(DB!DG$5,Data!$A$1:$EI$1,0)),Data!$E$2:$E$51,DB!$B13),AVERAGEIFS(INDEX(Data!$A$2:$EI$51,0,MATCH(DB!DG$5,Data!$A$1:$EI$1,0)),Data!$E$2:$E$51,DB!$B13,Data!$F$2:$F$51,DB!$B$1)),"-")</f>
        <v>0.8878999435548558</v>
      </c>
      <c r="DH13" s="78">
        <f>IFERROR(IF($B$1="Total",AVERAGEIFS(INDEX(Data!$A$2:$EI$51,0,MATCH(DB!DH$5,Data!$A$1:$EI$1,0)),Data!$E$2:$E$51,DB!$B13),AVERAGEIFS(INDEX(Data!$A$2:$EI$51,0,MATCH(DB!DH$5,Data!$A$1:$EI$1,0)),Data!$E$2:$E$51,DB!$B13,Data!$F$2:$F$51,DB!$B$1)),"-")</f>
        <v>0.11210005644514423</v>
      </c>
      <c r="DJ13" s="78">
        <f>IFERROR(IF($B$1="Total",AVERAGEIFS(INDEX(Data!$A$2:$EI$51,0,MATCH(DB!DJ$5,Data!$A$1:$EI$1,0)),Data!$E$2:$E$51,DB!$B13),AVERAGEIFS(INDEX(Data!$A$2:$EI$51,0,MATCH(DB!DJ$5,Data!$A$1:$EI$1,0)),Data!$E$2:$E$51,DB!$B13,Data!$F$2:$F$51,DB!$B$1)),"-")</f>
        <v>0.18713719140845492</v>
      </c>
      <c r="DK13" s="78">
        <f>IFERROR(IF($B$1="Total",AVERAGEIFS(INDEX(Data!$A$2:$EI$51,0,MATCH(DB!DK$5,Data!$A$1:$EI$1,0)),Data!$E$2:$E$51,DB!$B13),AVERAGEIFS(INDEX(Data!$A$2:$EI$51,0,MATCH(DB!DK$5,Data!$A$1:$EI$1,0)),Data!$E$2:$E$51,DB!$B13,Data!$F$2:$F$51,DB!$B$1)),"-")</f>
        <v>4.0841032649059743E-2</v>
      </c>
      <c r="DL13" s="78">
        <f>IFERROR(IF($B$1="Total",AVERAGEIFS(INDEX(Data!$A$2:$EI$51,0,MATCH(DB!DL$5,Data!$A$1:$EI$1,0)),Data!$E$2:$E$51,DB!$B13),AVERAGEIFS(INDEX(Data!$A$2:$EI$51,0,MATCH(DB!DL$5,Data!$A$1:$EI$1,0)),Data!$E$2:$E$51,DB!$B13,Data!$F$2:$F$51,DB!$B$1)),"-")</f>
        <v>0</v>
      </c>
      <c r="DM13" s="78">
        <f>IFERROR(IF($B$1="Total",AVERAGEIFS(INDEX(Data!$A$2:$EI$51,0,MATCH(DB!DM$5,Data!$A$1:$EI$1,0)),Data!$E$2:$E$51,DB!$B13),AVERAGEIFS(INDEX(Data!$A$2:$EI$51,0,MATCH(DB!DM$5,Data!$A$1:$EI$1,0)),Data!$E$2:$E$51,DB!$B13,Data!$F$2:$F$51,DB!$B$1)),"-")</f>
        <v>0.41194928849410295</v>
      </c>
      <c r="DN13" s="78">
        <f>IFERROR(IF($B$1="Total",AVERAGEIFS(INDEX(Data!$A$2:$EI$51,0,MATCH(DB!DN$5,Data!$A$1:$EI$1,0)),Data!$E$2:$E$51,DB!$B13),AVERAGEIFS(INDEX(Data!$A$2:$EI$51,0,MATCH(DB!DN$5,Data!$A$1:$EI$1,0)),Data!$E$2:$E$51,DB!$B13,Data!$F$2:$F$51,DB!$B$1)),"-")</f>
        <v>0.36007248744838238</v>
      </c>
      <c r="DP13" s="78">
        <f>IFERROR(IF($B$1="Total",AVERAGEIFS(INDEX(Data!$A$2:$EI$51,0,MATCH(DB!DP$5,Data!$A$1:$EI$1,0)),Data!$E$2:$E$51,DB!$B13),AVERAGEIFS(INDEX(Data!$A$2:$EI$51,0,MATCH(DB!DP$5,Data!$A$1:$EI$1,0)),Data!$E$2:$E$51,DB!$B13,Data!$F$2:$F$51,DB!$B$1)),"-")</f>
        <v>0.1383604170999079</v>
      </c>
      <c r="DQ13" s="78">
        <f>IFERROR(IF($B$1="Total",AVERAGEIFS(INDEX(Data!$A$2:$EI$51,0,MATCH(DB!DQ$5,Data!$A$1:$EI$1,0)),Data!$E$2:$E$51,DB!$B13),AVERAGEIFS(INDEX(Data!$A$2:$EI$51,0,MATCH(DB!DQ$5,Data!$A$1:$EI$1,0)),Data!$E$2:$E$51,DB!$B13,Data!$F$2:$F$51,DB!$B$1)),"-")</f>
        <v>0.1054551261103354</v>
      </c>
      <c r="DR13" s="78">
        <f>IFERROR(IF($B$1="Total",AVERAGEIFS(INDEX(Data!$A$2:$EI$51,0,MATCH(DB!DR$5,Data!$A$1:$EI$1,0)),Data!$E$2:$E$51,DB!$B13),AVERAGEIFS(INDEX(Data!$A$2:$EI$51,0,MATCH(DB!DR$5,Data!$A$1:$EI$1,0)),Data!$E$2:$E$51,DB!$B13,Data!$F$2:$F$51,DB!$B$1)),"-")</f>
        <v>1.2801164552449422E-2</v>
      </c>
      <c r="DS13" s="78">
        <f>IFERROR(IF($B$1="Total",AVERAGEIFS(INDEX(Data!$A$2:$EI$51,0,MATCH(DB!DS$5,Data!$A$1:$EI$1,0)),Data!$E$2:$E$51,DB!$B13),AVERAGEIFS(INDEX(Data!$A$2:$EI$51,0,MATCH(DB!DS$5,Data!$A$1:$EI$1,0)),Data!$E$2:$E$51,DB!$B13,Data!$F$2:$F$51,DB!$B$1)),"-")</f>
        <v>0.73850672885535196</v>
      </c>
      <c r="DT13" s="78">
        <f>IFERROR(IF($B$1="Total",AVERAGEIFS(INDEX(Data!$A$2:$EI$51,0,MATCH(DB!DT$5,Data!$A$1:$EI$1,0)),Data!$E$2:$E$51,DB!$B13),AVERAGEIFS(INDEX(Data!$A$2:$EI$51,0,MATCH(DB!DT$5,Data!$A$1:$EI$1,0)),Data!$E$2:$E$51,DB!$B13,Data!$F$2:$F$51,DB!$B$1)),"-")</f>
        <v>4.8765633819553792E-3</v>
      </c>
      <c r="DV13" s="78">
        <f>IFERROR(IF($B$1="Total",AVERAGEIFS(INDEX(Data!$A$2:$EI$51,0,MATCH(DB!DV$5,Data!$A$1:$EI$1,0)),Data!$E$2:$E$51,DB!$B13),AVERAGEIFS(INDEX(Data!$A$2:$EI$51,0,MATCH(DB!DV$5,Data!$A$1:$EI$1,0)),Data!$E$2:$E$51,DB!$B13,Data!$F$2:$F$51,DB!$B$1)),"-")</f>
        <v>0.19372641929829776</v>
      </c>
      <c r="DW13" s="78">
        <f>IFERROR(IF($B$1="Total",AVERAGEIFS(INDEX(Data!$A$2:$EI$51,0,MATCH(DB!DW$5,Data!$A$1:$EI$1,0)),Data!$E$2:$E$51,DB!$B13),AVERAGEIFS(INDEX(Data!$A$2:$EI$51,0,MATCH(DB!DW$5,Data!$A$1:$EI$1,0)),Data!$E$2:$E$51,DB!$B13,Data!$F$2:$F$51,DB!$B$1)),"-")</f>
        <v>0.1005258310804789</v>
      </c>
      <c r="DX13" s="78">
        <f>IFERROR(IF($B$1="Total",AVERAGEIFS(INDEX(Data!$A$2:$EI$51,0,MATCH(DB!DX$5,Data!$A$1:$EI$1,0)),Data!$E$2:$E$51,DB!$B13),AVERAGEIFS(INDEX(Data!$A$2:$EI$51,0,MATCH(DB!DX$5,Data!$A$1:$EI$1,0)),Data!$E$2:$E$51,DB!$B13,Data!$F$2:$F$51,DB!$B$1)),"-")</f>
        <v>1.5229048453700128E-2</v>
      </c>
      <c r="DY13" s="78">
        <f>IFERROR(IF($B$1="Total",AVERAGEIFS(INDEX(Data!$A$2:$EI$51,0,MATCH(DB!DY$5,Data!$A$1:$EI$1,0)),Data!$E$2:$E$51,DB!$B13),AVERAGEIFS(INDEX(Data!$A$2:$EI$51,0,MATCH(DB!DY$5,Data!$A$1:$EI$1,0)),Data!$E$2:$E$51,DB!$B13,Data!$F$2:$F$51,DB!$B$1)),"-")</f>
        <v>0.69051870116752323</v>
      </c>
    </row>
    <row r="14" spans="2:143" x14ac:dyDescent="0.25">
      <c r="B14" s="118" t="s">
        <v>165</v>
      </c>
      <c r="C14" s="78">
        <f>IFERROR(IF($B$1="Total",AVERAGEIFS(INDEX(Data!$A$2:$DJ$51,0,MATCH(DB!C$5,Data!$A$1:$DJ$1,0)),Data!$E$2:$E$51,DB!$B14),AVERAGEIFS(INDEX(Data!$A$2:$DJ$51,0,MATCH(DB!C$5,Data!$A$1:$DJ$1,0)),Data!$E$2:$E$51,DB!$B14,Data!$F$2:$F$51,DB!$B$1)),"-")</f>
        <v>0.69266666666666676</v>
      </c>
      <c r="D14" s="78">
        <f>IFERROR(IF($B$1="Total",AVERAGEIFS(INDEX(Data!$A$2:$DJ$51,0,MATCH(DB!D$5,Data!$A$1:$DJ$1,0)),Data!$E$2:$E$51,DB!$B14),AVERAGEIFS(INDEX(Data!$A$2:$DJ$51,0,MATCH(DB!D$5,Data!$A$1:$DJ$1,0)),Data!$E$2:$E$51,DB!$B14,Data!$F$2:$F$51,DB!$B$1)),"-")</f>
        <v>9.4666666666666663E-2</v>
      </c>
      <c r="E14" s="78">
        <f>IFERROR(IF($B$1="Total",AVERAGEIFS(INDEX(Data!$A$2:$DJ$51,0,MATCH(DB!E$5,Data!$A$1:$DJ$1,0)),Data!$E$2:$E$51,DB!$B14),AVERAGEIFS(INDEX(Data!$A$2:$DJ$51,0,MATCH(DB!E$5,Data!$A$1:$DJ$1,0)),Data!$E$2:$E$51,DB!$B14,Data!$F$2:$F$51,DB!$B$1)),"-")</f>
        <v>0.11566666666666665</v>
      </c>
      <c r="F14" s="78">
        <f>IFERROR(IF($B$1="Total",AVERAGEIFS(INDEX(Data!$A$2:$DJ$51,0,MATCH(DB!F$5,Data!$A$1:$DJ$1,0)),Data!$E$2:$E$51,DB!$B14),AVERAGEIFS(INDEX(Data!$A$2:$DJ$51,0,MATCH(DB!F$5,Data!$A$1:$DJ$1,0)),Data!$E$2:$E$51,DB!$B14,Data!$F$2:$F$51,DB!$B$1)),"-")</f>
        <v>1.3333333333333334E-2</v>
      </c>
      <c r="G14" s="79"/>
      <c r="H14" s="78">
        <f>IFERROR(IF($B$1="Total",AVERAGEIFS(INDEX(Data!$A$2:$DJ$51,0,MATCH(DB!H$5,Data!$A$1:$DJ$1,0)),Data!$E$2:$E$51,DB!$B14),AVERAGEIFS(INDEX(Data!$A$2:$DJ$51,0,MATCH(DB!H$5,Data!$A$1:$DJ$1,0)),Data!$E$2:$E$51,DB!$B14,Data!$F$2:$F$51,DB!$B$1)),"-")</f>
        <v>0.30399999999999999</v>
      </c>
      <c r="I14" s="78">
        <f>IFERROR(IF($B$1="Total",AVERAGEIFS(INDEX(Data!$A$2:$DJ$51,0,MATCH(DB!I$5,Data!$A$1:$DJ$1,0)),Data!$E$2:$E$51,DB!$B14),AVERAGEIFS(INDEX(Data!$A$2:$DJ$51,0,MATCH(DB!I$5,Data!$A$1:$DJ$1,0)),Data!$E$2:$E$51,DB!$B14,Data!$F$2:$F$51,DB!$B$1)),"-")</f>
        <v>0.36433333333333334</v>
      </c>
      <c r="J14" s="78" t="str">
        <f>IFERROR(IF($B$1="Total",AVERAGEIFS(INDEX(Data!$A$2:$DJ$51,0,MATCH(DB!J$5,Data!$A$1:$DJ$1,0)),Data!$E$2:$E$51,DB!$B14),AVERAGEIFS(INDEX(Data!$A$2:$DJ$51,0,MATCH(DB!J$5,Data!$A$1:$DJ$1,0)),Data!$E$2:$E$51,DB!$B14,Data!$F$2:$F$51,DB!$B$1)),"-")</f>
        <v>-</v>
      </c>
      <c r="K14" s="78">
        <f>IFERROR(IF($B$1="Total",AVERAGEIFS(INDEX(Data!$A$2:$DJ$51,0,MATCH(DB!K$5,Data!$A$1:$DJ$1,0)),Data!$E$2:$E$51,DB!$B14),AVERAGEIFS(INDEX(Data!$A$2:$DJ$51,0,MATCH(DB!K$5,Data!$A$1:$DJ$1,0)),Data!$E$2:$E$51,DB!$B14,Data!$F$2:$F$51,DB!$B$1)),"-")</f>
        <v>2.5999999999999999E-2</v>
      </c>
      <c r="L14" s="78">
        <f>IFERROR(IF($B$1="Total",AVERAGEIFS(INDEX(Data!$A$2:$DJ$51,0,MATCH(DB!L$5,Data!$A$1:$DJ$1,0)),Data!$E$2:$E$51,DB!$B14),AVERAGEIFS(INDEX(Data!$A$2:$DJ$51,0,MATCH(DB!L$5,Data!$A$1:$DJ$1,0)),Data!$E$2:$E$51,DB!$B14,Data!$F$2:$F$51,DB!$B$1)),"-")</f>
        <v>6.7000000000000004E-2</v>
      </c>
      <c r="M14" s="78">
        <f>IFERROR(IF($B$1="Total",AVERAGEIFS(INDEX(Data!$A$2:$DJ$51,0,MATCH(DB!M$5,Data!$A$1:$DJ$1,0)),Data!$E$2:$E$51,DB!$B14),AVERAGEIFS(INDEX(Data!$A$2:$DJ$51,0,MATCH(DB!M$5,Data!$A$1:$DJ$1,0)),Data!$E$2:$E$51,DB!$B14,Data!$F$2:$F$51,DB!$B$1)),"-")</f>
        <v>0.23533333333333331</v>
      </c>
      <c r="N14" s="78">
        <f>IFERROR(IF($B$1="Total",AVERAGEIFS(INDEX(Data!$A$2:$DJ$51,0,MATCH(DB!N$5,Data!$A$1:$DJ$1,0)),Data!$E$2:$E$51,DB!$B14),AVERAGEIFS(INDEX(Data!$A$2:$DJ$51,0,MATCH(DB!N$5,Data!$A$1:$DJ$1,0)),Data!$E$2:$E$51,DB!$B14,Data!$F$2:$F$51,DB!$B$1)),"-")</f>
        <v>1.1999999999999999E-2</v>
      </c>
      <c r="O14" s="78" t="str">
        <f>IFERROR(IF($B$1="Total",AVERAGEIFS(INDEX(Data!$A$2:$DJ$51,0,MATCH(DB!O$5,Data!$A$1:$DJ$1,0)),Data!$E$2:$E$51,DB!$B14),AVERAGEIFS(INDEX(Data!$A$2:$DJ$51,0,MATCH(DB!O$5,Data!$A$1:$DJ$1,0)),Data!$E$2:$E$51,DB!$B14,Data!$F$2:$F$51,DB!$B$1)),"-")</f>
        <v>-</v>
      </c>
      <c r="P14" s="79"/>
      <c r="Q14" s="78">
        <f>IFERROR(IF($B$1="Total",AVERAGEIFS(INDEX(Data!$A$2:$DJ$51,0,MATCH(DB!Q$5,Data!$A$1:$DJ$1,0)),Data!$E$2:$E$51,DB!$B14),AVERAGEIFS(INDEX(Data!$A$2:$DJ$51,0,MATCH(DB!Q$5,Data!$A$1:$DJ$1,0)),Data!$E$2:$E$51,DB!$B14,Data!$F$2:$F$51,DB!$B$1)),"-")</f>
        <v>0.39866666666666667</v>
      </c>
      <c r="R14" s="78">
        <f>IFERROR(IF($B$1="Total",AVERAGEIFS(INDEX(Data!$A$2:$DJ$51,0,MATCH(DB!R$5,Data!$A$1:$DJ$1,0)),Data!$E$2:$E$51,DB!$B14),AVERAGEIFS(INDEX(Data!$A$2:$DJ$51,0,MATCH(DB!R$5,Data!$A$1:$DJ$1,0)),Data!$E$2:$E$51,DB!$B14,Data!$F$2:$F$51,DB!$B$1)),"-")</f>
        <v>3.0999999999999996E-2</v>
      </c>
      <c r="S14" s="78">
        <f>IFERROR(IF($B$1="Total",AVERAGEIFS(INDEX(Data!$A$2:$DJ$51,0,MATCH(DB!S$5,Data!$A$1:$DJ$1,0)),Data!$E$2:$E$51,DB!$B14),AVERAGEIFS(INDEX(Data!$A$2:$DJ$51,0,MATCH(DB!S$5,Data!$A$1:$DJ$1,0)),Data!$E$2:$E$51,DB!$B14,Data!$F$2:$F$51,DB!$B$1)),"-")</f>
        <v>9.799999999999999E-2</v>
      </c>
      <c r="T14" s="78">
        <f>IFERROR(IF($B$1="Total",AVERAGEIFS(INDEX(Data!$A$2:$DJ$51,0,MATCH(DB!T$5,Data!$A$1:$DJ$1,0)),Data!$E$2:$E$51,DB!$B14),AVERAGEIFS(INDEX(Data!$A$2:$DJ$51,0,MATCH(DB!T$5,Data!$A$1:$DJ$1,0)),Data!$E$2:$E$51,DB!$B14,Data!$F$2:$F$51,DB!$B$1)),"-")</f>
        <v>0.18400000000000002</v>
      </c>
      <c r="U14" s="78">
        <f>IFERROR(IF($B$1="Total",AVERAGEIFS(INDEX(Data!$A$2:$DJ$51,0,MATCH(DB!U$5,Data!$A$1:$DJ$1,0)),Data!$E$2:$E$51,DB!$B14),AVERAGEIFS(INDEX(Data!$A$2:$DJ$51,0,MATCH(DB!U$5,Data!$A$1:$DJ$1,0)),Data!$E$2:$E$51,DB!$B14,Data!$F$2:$F$51,DB!$B$1)),"-")</f>
        <v>1.5666666666666666E-2</v>
      </c>
      <c r="V14" s="79"/>
      <c r="W14" s="78">
        <f>IFERROR(IF($B$1="Total",AVERAGEIFS(INDEX(Data!$A$2:$DJ$51,0,MATCH(DB!W$5,Data!$A$1:$DJ$1,0)),Data!$E$2:$E$51,DB!$B14),AVERAGEIFS(INDEX(Data!$A$2:$DJ$51,0,MATCH(DB!W$5,Data!$A$1:$DJ$1,0)),Data!$E$2:$E$51,DB!$B14,Data!$F$2:$F$51,DB!$B$1)),"-")</f>
        <v>6.133333333333333E-2</v>
      </c>
      <c r="X14" s="78">
        <f>IFERROR(IF($B$1="Total",AVERAGEIFS(INDEX(Data!$A$2:$DJ$51,0,MATCH(DB!X$5,Data!$A$1:$DJ$1,0)),Data!$E$2:$E$51,DB!$B14),AVERAGEIFS(INDEX(Data!$A$2:$DJ$51,0,MATCH(DB!X$5,Data!$A$1:$DJ$1,0)),Data!$E$2:$E$51,DB!$B14,Data!$F$2:$F$51,DB!$B$1)),"-")</f>
        <v>0.22166666666666668</v>
      </c>
      <c r="Y14" s="78">
        <f>IFERROR(IF($B$1="Total",AVERAGEIFS(INDEX(Data!$A$2:$DJ$51,0,MATCH(DB!Y$5,Data!$A$1:$DJ$1,0)),Data!$E$2:$E$51,DB!$B14),AVERAGEIFS(INDEX(Data!$A$2:$DJ$51,0,MATCH(DB!Y$5,Data!$A$1:$DJ$1,0)),Data!$E$2:$E$51,DB!$B14,Data!$F$2:$F$51,DB!$B$1)),"-")</f>
        <v>0.29266666666666663</v>
      </c>
      <c r="Z14" s="78">
        <f>IFERROR(IF($B$1="Total",AVERAGEIFS(INDEX(Data!$A$2:$DJ$51,0,MATCH(DB!Z$5,Data!$A$1:$DJ$1,0)),Data!$E$2:$E$51,DB!$B14),AVERAGEIFS(INDEX(Data!$A$2:$DJ$51,0,MATCH(DB!Z$5,Data!$A$1:$DJ$1,0)),Data!$E$2:$E$51,DB!$B14,Data!$F$2:$F$51,DB!$B$1)),"-")</f>
        <v>0.17833333333333332</v>
      </c>
      <c r="AA14" s="78">
        <f>IFERROR(IF($B$1="Total",AVERAGEIFS(INDEX(Data!$A$2:$DJ$51,0,MATCH(DB!AA$5,Data!$A$1:$DJ$1,0)),Data!$E$2:$E$51,DB!$B14),AVERAGEIFS(INDEX(Data!$A$2:$DJ$51,0,MATCH(DB!AA$5,Data!$A$1:$DJ$1,0)),Data!$E$2:$E$51,DB!$B14,Data!$F$2:$F$51,DB!$B$1)),"-")</f>
        <v>0.13533333333333333</v>
      </c>
      <c r="AB14" s="78">
        <f>IFERROR(IF($B$1="Total",AVERAGEIFS(INDEX(Data!$A$2:$DJ$51,0,MATCH(DB!AB$5,Data!$A$1:$DJ$1,0)),Data!$E$2:$E$51,DB!$B14),AVERAGEIFS(INDEX(Data!$A$2:$DJ$51,0,MATCH(DB!AB$5,Data!$A$1:$DJ$1,0)),Data!$E$2:$E$51,DB!$B14,Data!$F$2:$F$51,DB!$B$1)),"-")</f>
        <v>7.1333333333333346E-2</v>
      </c>
      <c r="AC14" s="78">
        <f>IFERROR(IF($B$1="Total",AVERAGEIFS(INDEX(Data!$A$2:$DJ$51,0,MATCH(DB!AC$5,Data!$A$1:$DJ$1,0)),Data!$E$2:$E$51,DB!$B14),AVERAGEIFS(INDEX(Data!$A$2:$DJ$51,0,MATCH(DB!AC$5,Data!$A$1:$DJ$1,0)),Data!$E$2:$E$51,DB!$B14,Data!$F$2:$F$51,DB!$B$1)),"-")</f>
        <v>2.0333333333333332E-2</v>
      </c>
      <c r="AD14" s="78">
        <f>IFERROR(IF($B$1="Total",AVERAGEIFS(INDEX(Data!$A$2:$DJ$51,0,MATCH(DB!AD$5,Data!$A$1:$DJ$1,0)),Data!$E$2:$E$51,DB!$B14),AVERAGEIFS(INDEX(Data!$A$2:$DJ$51,0,MATCH(DB!AD$5,Data!$A$1:$DJ$1,0)),Data!$E$2:$E$51,DB!$B14,Data!$F$2:$F$51,DB!$B$1)),"-")</f>
        <v>5.0000000000000001E-3</v>
      </c>
      <c r="AE14" s="78">
        <f>IFERROR(IF($B$1="Total",AVERAGEIFS(INDEX(Data!$A$2:$DJ$51,0,MATCH(DB!AE$5,Data!$A$1:$DJ$1,0)),Data!$E$2:$E$51,DB!$B14),AVERAGEIFS(INDEX(Data!$A$2:$DJ$51,0,MATCH(DB!AE$5,Data!$A$1:$DJ$1,0)),Data!$E$2:$E$51,DB!$B14,Data!$F$2:$F$51,DB!$B$1)),"-")</f>
        <v>1.6E-2</v>
      </c>
      <c r="AF14" s="79"/>
      <c r="AG14" s="78">
        <f>IFERROR(IF($B$1="Total",AVERAGEIFS(INDEX(Data!$A$2:$DJ$51,0,MATCH(DB!AG$5,Data!$A$1:$DJ$1,0)),Data!$E$2:$E$51,DB!$B14),AVERAGEIFS(INDEX(Data!$A$2:$DJ$51,0,MATCH(DB!AG$5,Data!$A$1:$DJ$1,0)),Data!$E$2:$E$51,DB!$B14,Data!$F$2:$F$51,DB!$B$1)),"-")</f>
        <v>0.67266666666666663</v>
      </c>
      <c r="AH14" s="78">
        <f>IFERROR(IF($B$1="Total",AVERAGEIFS(INDEX(Data!$A$2:$DJ$51,0,MATCH(DB!AH$5,Data!$A$1:$DJ$1,0)),Data!$E$2:$E$51,DB!$B14),AVERAGEIFS(INDEX(Data!$A$2:$DJ$51,0,MATCH(DB!AH$5,Data!$A$1:$DJ$1,0)),Data!$E$2:$E$51,DB!$B14,Data!$F$2:$F$51,DB!$B$1)),"-")</f>
        <v>5.3999999999999999E-2</v>
      </c>
      <c r="AI14" s="78">
        <f>IFERROR(IF($B$1="Total",AVERAGEIFS(INDEX(Data!$A$2:$DJ$51,0,MATCH(DB!AI$5,Data!$A$1:$DJ$1,0)),Data!$E$2:$E$51,DB!$B14),AVERAGEIFS(INDEX(Data!$A$2:$DJ$51,0,MATCH(DB!AI$5,Data!$A$1:$DJ$1,0)),Data!$E$2:$E$51,DB!$B14,Data!$F$2:$F$51,DB!$B$1)),"-")</f>
        <v>9.7333333333333341E-2</v>
      </c>
      <c r="AJ14" s="78">
        <f>IFERROR(IF($B$1="Total",AVERAGEIFS(INDEX(Data!$A$2:$DJ$51,0,MATCH(DB!AJ$5,Data!$A$1:$DJ$1,0)),Data!$E$2:$E$51,DB!$B14),AVERAGEIFS(INDEX(Data!$A$2:$DJ$51,0,MATCH(DB!AJ$5,Data!$A$1:$DJ$1,0)),Data!$E$2:$E$51,DB!$B14,Data!$F$2:$F$51,DB!$B$1)),"-")</f>
        <v>1.6E-2</v>
      </c>
      <c r="AK14" s="78">
        <f>IFERROR(IF($B$1="Total",AVERAGEIFS(INDEX(Data!$A$2:$DJ$51,0,MATCH(DB!AK$5,Data!$A$1:$DJ$1,0)),Data!$E$2:$E$51,DB!$B14),AVERAGEIFS(INDEX(Data!$A$2:$DJ$51,0,MATCH(DB!AK$5,Data!$A$1:$DJ$1,0)),Data!$E$2:$E$51,DB!$B14,Data!$F$2:$F$51,DB!$B$1)),"-")</f>
        <v>1.4999999999999999E-2</v>
      </c>
      <c r="AL14" s="78">
        <f>IFERROR(IF($B$1="Total",AVERAGEIFS(INDEX(Data!$A$2:$DJ$51,0,MATCH(DB!AL$5,Data!$A$1:$DJ$1,0)),Data!$E$2:$E$51,DB!$B14),AVERAGEIFS(INDEX(Data!$A$2:$DJ$51,0,MATCH(DB!AL$5,Data!$A$1:$DJ$1,0)),Data!$E$2:$E$51,DB!$B14,Data!$F$2:$F$51,DB!$B$1)),"-")</f>
        <v>0.13766666666666666</v>
      </c>
      <c r="AM14" s="78">
        <f>IFERROR(IF($B$1="Total",AVERAGEIFS(INDEX(Data!$A$2:$DJ$51,0,MATCH(DB!AM$5,Data!$A$1:$DJ$1,0)),Data!$E$2:$E$51,DB!$B14),AVERAGEIFS(INDEX(Data!$A$2:$DJ$51,0,MATCH(DB!AM$5,Data!$A$1:$DJ$1,0)),Data!$E$2:$E$51,DB!$B14,Data!$F$2:$F$51,DB!$B$1)),"-")</f>
        <v>7.3333333333333332E-3</v>
      </c>
      <c r="AN14" s="79"/>
      <c r="AO14" s="78">
        <f>IFERROR(IF($B$1="Total",AVERAGEIFS(INDEX(Data!$A$2:$DJ$51,0,MATCH(DB!AO$5,Data!$A$1:$DJ$1,0)),Data!$E$2:$E$51,DB!$B14),AVERAGEIFS(INDEX(Data!$A$2:$DJ$51,0,MATCH(DB!AO$5,Data!$A$1:$DJ$1,0)),Data!$E$2:$E$51,DB!$B14,Data!$F$2:$F$51,DB!$B$1)),"-")</f>
        <v>4.8666666666666664E-2</v>
      </c>
      <c r="AP14" s="78">
        <f>IFERROR(IF($B$1="Total",AVERAGEIFS(INDEX(Data!$A$2:$DJ$51,0,MATCH(DB!AP$5,Data!$A$1:$DJ$1,0)),Data!$E$2:$E$51,DB!$B14),AVERAGEIFS(INDEX(Data!$A$2:$DJ$51,0,MATCH(DB!AP$5,Data!$A$1:$DJ$1,0)),Data!$E$2:$E$51,DB!$B14,Data!$F$2:$F$51,DB!$B$1)),"-")</f>
        <v>0.23433333333333337</v>
      </c>
      <c r="AQ14" s="78">
        <f>IFERROR(IF($B$1="Total",AVERAGEIFS(INDEX(Data!$A$2:$DJ$51,0,MATCH(DB!AQ$5,Data!$A$1:$DJ$1,0)),Data!$E$2:$E$51,DB!$B14),AVERAGEIFS(INDEX(Data!$A$2:$DJ$51,0,MATCH(DB!AQ$5,Data!$A$1:$DJ$1,0)),Data!$E$2:$E$51,DB!$B14,Data!$F$2:$F$51,DB!$B$1)),"-")</f>
        <v>0.3133333333333333</v>
      </c>
      <c r="AR14" s="78">
        <f>IFERROR(IF($B$1="Total",AVERAGEIFS(INDEX(Data!$A$2:$DJ$51,0,MATCH(DB!AR$5,Data!$A$1:$DJ$1,0)),Data!$E$2:$E$51,DB!$B14),AVERAGEIFS(INDEX(Data!$A$2:$DJ$51,0,MATCH(DB!AR$5,Data!$A$1:$DJ$1,0)),Data!$E$2:$E$51,DB!$B14,Data!$F$2:$F$51,DB!$B$1)),"-")</f>
        <v>0.2563333333333333</v>
      </c>
      <c r="AS14" s="78">
        <f>IFERROR(IF($B$1="Total",AVERAGEIFS(INDEX(Data!$A$2:$DJ$51,0,MATCH(DB!AS$5,Data!$A$1:$DJ$1,0)),Data!$E$2:$E$51,DB!$B14),AVERAGEIFS(INDEX(Data!$A$2:$DJ$51,0,MATCH(DB!AS$5,Data!$A$1:$DJ$1,0)),Data!$E$2:$E$51,DB!$B14,Data!$F$2:$F$51,DB!$B$1)),"-")</f>
        <v>0.12633333333333333</v>
      </c>
      <c r="AT14" s="78">
        <f>IFERROR(IF($B$1="Total",AVERAGEIFS(INDEX(Data!$A$2:$DJ$51,0,MATCH(DB!AT$5,Data!$A$1:$DJ$1,0)),Data!$E$2:$E$51,DB!$B14),AVERAGEIFS(INDEX(Data!$A$2:$DJ$51,0,MATCH(DB!AT$5,Data!$A$1:$DJ$1,0)),Data!$E$2:$E$51,DB!$B14,Data!$F$2:$F$51,DB!$B$1)),"-")</f>
        <v>1.9333333333333331E-2</v>
      </c>
      <c r="AU14" s="78">
        <f>IFERROR(IF($B$1="Total",AVERAGEIFS(INDEX(Data!$A$2:$DJ$51,0,MATCH(DB!AU$5,Data!$A$1:$DJ$1,0)),Data!$E$2:$E$51,DB!$B14),AVERAGEIFS(INDEX(Data!$A$2:$DJ$51,0,MATCH(DB!AU$5,Data!$A$1:$DJ$1,0)),Data!$E$2:$E$51,DB!$B14,Data!$F$2:$F$51,DB!$B$1)),"-")</f>
        <v>1E-3</v>
      </c>
      <c r="AV14" s="78">
        <f>IFERROR(IF($B$1="Total",AVERAGEIFS(INDEX(Data!$A$2:$DJ$51,0,MATCH(DB!AV$5,Data!$A$1:$DJ$1,0)),Data!$E$2:$E$51,DB!$B14),AVERAGEIFS(INDEX(Data!$A$2:$DJ$51,0,MATCH(DB!AV$5,Data!$A$1:$DJ$1,0)),Data!$E$2:$E$51,DB!$B14,Data!$F$2:$F$51,DB!$B$1)),"-")</f>
        <v>1E-3</v>
      </c>
      <c r="AW14" s="79"/>
      <c r="AX14" s="78">
        <f>IFERROR(IF($B$1="Total",AVERAGEIFS(INDEX(Data!$A$2:$DJ$51,0,MATCH(DB!AX$5,Data!$A$1:$DJ$1,0)),Data!$E$2:$E$51,DB!$B14),AVERAGEIFS(INDEX(Data!$A$2:$DJ$51,0,MATCH(DB!AX$5,Data!$A$1:$DJ$1,0)),Data!$E$2:$E$51,DB!$B14,Data!$F$2:$F$51,DB!$B$1)),"-")</f>
        <v>0.15866666666666665</v>
      </c>
      <c r="AY14" s="78">
        <f>IFERROR(IF($B$1="Total",AVERAGEIFS(INDEX(Data!$A$2:$DJ$51,0,MATCH(DB!AY$5,Data!$A$1:$DJ$1,0)),Data!$E$2:$E$51,DB!$B14),AVERAGEIFS(INDEX(Data!$A$2:$DJ$51,0,MATCH(DB!AY$5,Data!$A$1:$DJ$1,0)),Data!$E$2:$E$51,DB!$B14,Data!$F$2:$F$51,DB!$B$1)),"-")</f>
        <v>0.45033333333333331</v>
      </c>
      <c r="AZ14" s="78">
        <f>IFERROR(IF($B$1="Total",AVERAGEIFS(INDEX(Data!$A$2:$DJ$51,0,MATCH(DB!AZ$5,Data!$A$1:$DJ$1,0)),Data!$E$2:$E$51,DB!$B14),AVERAGEIFS(INDEX(Data!$A$2:$DJ$51,0,MATCH(DB!AZ$5,Data!$A$1:$DJ$1,0)),Data!$E$2:$E$51,DB!$B14,Data!$F$2:$F$51,DB!$B$1)),"-")</f>
        <v>0.24633333333333332</v>
      </c>
      <c r="BA14" s="78">
        <f>IFERROR(IF($B$1="Total",AVERAGEIFS(INDEX(Data!$A$2:$DJ$51,0,MATCH(DB!BA$5,Data!$A$1:$DJ$1,0)),Data!$E$2:$E$51,DB!$B14),AVERAGEIFS(INDEX(Data!$A$2:$DJ$51,0,MATCH(DB!BA$5,Data!$A$1:$DJ$1,0)),Data!$E$2:$E$51,DB!$B14,Data!$F$2:$F$51,DB!$B$1)),"-")</f>
        <v>0.11866666666666666</v>
      </c>
      <c r="BB14" s="78">
        <f>IFERROR(IF($B$1="Total",AVERAGEIFS(INDEX(Data!$A$2:$DJ$51,0,MATCH(DB!BB$5,Data!$A$1:$DJ$1,0)),Data!$E$2:$E$51,DB!$B14),AVERAGEIFS(INDEX(Data!$A$2:$DJ$51,0,MATCH(DB!BB$5,Data!$A$1:$DJ$1,0)),Data!$E$2:$E$51,DB!$B14,Data!$F$2:$F$51,DB!$B$1)),"-")</f>
        <v>1.6666666666666666E-2</v>
      </c>
      <c r="BC14" s="78">
        <f>IFERROR(IF($B$1="Total",AVERAGEIFS(INDEX(Data!$A$2:$DJ$51,0,MATCH(DB!BC$5,Data!$A$1:$DJ$1,0)),Data!$E$2:$E$51,DB!$B14),AVERAGEIFS(INDEX(Data!$A$2:$DJ$51,0,MATCH(DB!BC$5,Data!$A$1:$DJ$1,0)),Data!$E$2:$E$51,DB!$B14,Data!$F$2:$F$51,DB!$B$1)),"-")</f>
        <v>9.0000000000000011E-3</v>
      </c>
      <c r="BD14" s="79"/>
      <c r="BE14" s="78">
        <f>IFERROR(IF($B$1="Total",AVERAGEIFS(INDEX(Data!$A$2:$DJ$51,0,MATCH(DB!BE$5,Data!$A$1:$DJ$1,0)),Data!$E$2:$E$51,DB!$B14),AVERAGEIFS(INDEX(Data!$A$2:$DJ$51,0,MATCH(DB!BE$5,Data!$A$1:$DJ$1,0)),Data!$E$2:$E$51,DB!$B14,Data!$F$2:$F$51,DB!$B$1)),"-")</f>
        <v>0.94033333333333335</v>
      </c>
      <c r="BF14" s="78">
        <f>IFERROR(IF($B$1="Total",AVERAGEIFS(INDEX(Data!$A$2:$DJ$51,0,MATCH(DB!BF$5,Data!$A$1:$DJ$1,0)),Data!$E$2:$E$51,DB!$B14),AVERAGEIFS(INDEX(Data!$A$2:$DJ$51,0,MATCH(DB!BF$5,Data!$A$1:$DJ$1,0)),Data!$E$2:$E$51,DB!$B14,Data!$F$2:$F$51,DB!$B$1)),"-")</f>
        <v>2.1999999999999999E-2</v>
      </c>
      <c r="BG14" s="78">
        <f>IFERROR(IF($B$1="Total",AVERAGEIFS(INDEX(Data!$A$2:$DJ$51,0,MATCH(DB!BG$5,Data!$A$1:$DJ$1,0)),Data!$E$2:$E$51,DB!$B14),AVERAGEIFS(INDEX(Data!$A$2:$DJ$51,0,MATCH(DB!BG$5,Data!$A$1:$DJ$1,0)),Data!$E$2:$E$51,DB!$B14,Data!$F$2:$F$51,DB!$B$1)),"-")</f>
        <v>3.6999999999999998E-2</v>
      </c>
      <c r="BH14" s="78" t="str">
        <f>IFERROR(IF($B$1="Total",AVERAGEIFS(INDEX(Data!$A$2:$DJ$51,0,MATCH(DB!BH$5,Data!$A$1:$DJ$1,0)),Data!$E$2:$E$51,DB!$B14),AVERAGEIFS(INDEX(Data!$A$2:$DJ$51,0,MATCH(DB!BH$5,Data!$A$1:$DJ$1,0)),Data!$E$2:$E$51,DB!$B14,Data!$F$2:$F$51,DB!$B$1)),"-")</f>
        <v>-</v>
      </c>
      <c r="BI14" s="78">
        <f>IFERROR(IF($B$1="Total",AVERAGEIFS(INDEX(Data!$A$2:$DJ$51,0,MATCH(DB!BI$5,Data!$A$1:$DJ$1,0)),Data!$E$2:$E$51,DB!$B14),AVERAGEIFS(INDEX(Data!$A$2:$DJ$51,0,MATCH(DB!BI$5,Data!$A$1:$DJ$1,0)),Data!$E$2:$E$51,DB!$B14,Data!$F$2:$F$51,DB!$B$1)),"-")</f>
        <v>6.9999999999999993E-3</v>
      </c>
      <c r="BJ14" s="78" t="str">
        <f>IFERROR(IF($B$1="Total",AVERAGEIFS(INDEX(Data!$A$2:$DJ$51,0,MATCH(DB!BJ$5,Data!$A$1:$DJ$1,0)),Data!$E$2:$E$51,DB!$B14),AVERAGEIFS(INDEX(Data!$A$2:$DJ$51,0,MATCH(DB!BJ$5,Data!$A$1:$DJ$1,0)),Data!$E$2:$E$51,DB!$B14,Data!$F$2:$F$51,DB!$B$1)),"-")</f>
        <v>-</v>
      </c>
      <c r="BK14" s="78">
        <f>IFERROR(IF($B$1="Total",AVERAGEIFS(INDEX(Data!$A$2:$DJ$51,0,MATCH(DB!BK$5,Data!$A$1:$DJ$1,0)),Data!$E$2:$E$51,DB!$B14),AVERAGEIFS(INDEX(Data!$A$2:$DJ$51,0,MATCH(DB!BK$5,Data!$A$1:$DJ$1,0)),Data!$E$2:$E$51,DB!$B14,Data!$F$2:$F$51,DB!$B$1)),"-")</f>
        <v>8.3333333333333332E-3</v>
      </c>
      <c r="BL14" s="79"/>
      <c r="BM14" s="78">
        <f>IFERROR(IF($B$1="Total",AVERAGEIFS(INDEX(Data!$A$2:$DJ$51,0,MATCH(DB!BM$5,Data!$A$1:$DJ$1,0)),Data!$E$2:$E$51,DB!$B14),AVERAGEIFS(INDEX(Data!$A$2:$DJ$51,0,MATCH(DB!BM$5,Data!$A$1:$DJ$1,0)),Data!$E$2:$E$51,DB!$B14,Data!$F$2:$F$51,DB!$B$1)),"-")</f>
        <v>5.1666666666666666E-2</v>
      </c>
      <c r="BN14" s="78">
        <f>IFERROR(IF($B$1="Total",AVERAGEIFS(INDEX(Data!$A$2:$DJ$51,0,MATCH(DB!BN$5,Data!$A$1:$DJ$1,0)),Data!$E$2:$E$51,DB!$B14),AVERAGEIFS(INDEX(Data!$A$2:$DJ$51,0,MATCH(DB!BN$5,Data!$A$1:$DJ$1,0)),Data!$E$2:$E$51,DB!$B14,Data!$F$2:$F$51,DB!$B$1)),"-")</f>
        <v>0.307</v>
      </c>
      <c r="BO14" s="78">
        <f>IFERROR(IF($B$1="Total",AVERAGEIFS(INDEX(Data!$A$2:$DJ$51,0,MATCH(DB!BO$5,Data!$A$1:$DJ$1,0)),Data!$E$2:$E$51,DB!$B14),AVERAGEIFS(INDEX(Data!$A$2:$DJ$51,0,MATCH(DB!BO$5,Data!$A$1:$DJ$1,0)),Data!$E$2:$E$51,DB!$B14,Data!$F$2:$F$51,DB!$B$1)),"-")</f>
        <v>0.58200000000000007</v>
      </c>
      <c r="BP14" s="78">
        <f>IFERROR(IF($B$1="Total",AVERAGEIFS(INDEX(Data!$A$2:$DJ$51,0,MATCH(DB!BP$5,Data!$A$1:$DJ$1,0)),Data!$E$2:$E$51,DB!$B14),AVERAGEIFS(INDEX(Data!$A$2:$DJ$51,0,MATCH(DB!BP$5,Data!$A$1:$DJ$1,0)),Data!$E$2:$E$51,DB!$B14,Data!$F$2:$F$51,DB!$B$1)),"-")</f>
        <v>5.8666666666666673E-2</v>
      </c>
      <c r="BQ14" s="79"/>
      <c r="BR14" s="78">
        <f>IFERROR(IF($B$1="Total",AVERAGEIFS(INDEX(Data!$A$2:$DJ$51,0,MATCH(DB!BR$5,Data!$A$1:$DJ$1,0)),Data!$E$2:$E$51,DB!$B14),AVERAGEIFS(INDEX(Data!$A$2:$DJ$51,0,MATCH(DB!BR$5,Data!$A$1:$DJ$1,0)),Data!$E$2:$E$51,DB!$B14,Data!$F$2:$F$51,DB!$B$1)),"-")</f>
        <v>0.15666666666666668</v>
      </c>
      <c r="BS14" s="78">
        <f>IFERROR(IF($B$1="Total",AVERAGEIFS(INDEX(Data!$A$2:$DJ$51,0,MATCH(DB!BS$5,Data!$A$1:$DJ$1,0)),Data!$E$2:$E$51,DB!$B14),AVERAGEIFS(INDEX(Data!$A$2:$DJ$51,0,MATCH(DB!BS$5,Data!$A$1:$DJ$1,0)),Data!$E$2:$E$51,DB!$B14,Data!$F$2:$F$51,DB!$B$1)),"-")</f>
        <v>0.622</v>
      </c>
      <c r="BT14" s="78">
        <f>IFERROR(IF($B$1="Total",AVERAGEIFS(INDEX(Data!$A$2:$DJ$51,0,MATCH(DB!BT$5,Data!$A$1:$DJ$1,0)),Data!$E$2:$E$51,DB!$B14),AVERAGEIFS(INDEX(Data!$A$2:$DJ$51,0,MATCH(DB!BT$5,Data!$A$1:$DJ$1,0)),Data!$E$2:$E$51,DB!$B14,Data!$F$2:$F$51,DB!$B$1)),"-")</f>
        <v>0.22033333333333335</v>
      </c>
      <c r="BU14" s="78">
        <f>IFERROR(IF($B$1="Total",AVERAGEIFS(INDEX(Data!$A$2:$DJ$51,0,MATCH(DB!BU$5,Data!$A$1:$DJ$1,0)),Data!$E$2:$E$51,DB!$B14),AVERAGEIFS(INDEX(Data!$A$2:$DJ$51,0,MATCH(DB!BU$5,Data!$A$1:$DJ$1,0)),Data!$E$2:$E$51,DB!$B14,Data!$F$2:$F$51,DB!$B$1)),"-")</f>
        <v>1E-3</v>
      </c>
      <c r="BV14" s="79"/>
      <c r="BW14" s="78">
        <f>IFERROR(IF($B$1="Total",AVERAGEIFS(INDEX(Data!$A$2:$DJ$51,0,MATCH(DB!BW$5,Data!$A$1:$DJ$1,0)),Data!$E$2:$E$51,DB!$B14),AVERAGEIFS(INDEX(Data!$A$2:$DJ$51,0,MATCH(DB!BW$5,Data!$A$1:$DJ$1,0)),Data!$E$2:$E$51,DB!$B14,Data!$F$2:$F$51,DB!$B$1)),"-")</f>
        <v>0.69533333333333325</v>
      </c>
      <c r="BX14" s="78">
        <f>IFERROR(IF($B$1="Total",AVERAGEIFS(INDEX(Data!$A$2:$DJ$51,0,MATCH(DB!BX$5,Data!$A$1:$DJ$1,0)),Data!$E$2:$E$51,DB!$B14),AVERAGEIFS(INDEX(Data!$A$2:$DJ$51,0,MATCH(DB!BX$5,Data!$A$1:$DJ$1,0)),Data!$E$2:$E$51,DB!$B14,Data!$F$2:$F$51,DB!$B$1)),"-")</f>
        <v>0.30466666666666664</v>
      </c>
      <c r="BY14" s="79"/>
      <c r="BZ14" s="78">
        <f>IFERROR(IF($B$1="Total",AVERAGEIFS(INDEX(Data!$A$2:$DJ$51,0,MATCH(DB!BZ$5,Data!$A$1:$DJ$1,0)),Data!$E$2:$E$51,DB!$B14),AVERAGEIFS(INDEX(Data!$A$2:$DJ$51,0,MATCH(DB!BZ$5,Data!$A$1:$DJ$1,0)),Data!$E$2:$E$51,DB!$B14,Data!$F$2:$F$51,DB!$B$1)),"-")</f>
        <v>0.86599999999999999</v>
      </c>
      <c r="CA14" s="78">
        <f>IFERROR(IF($B$1="Total",AVERAGEIFS(INDEX(Data!$A$2:$DJ$51,0,MATCH(DB!CA$5,Data!$A$1:$DJ$1,0)),Data!$E$2:$E$51,DB!$B14),AVERAGEIFS(INDEX(Data!$A$2:$DJ$51,0,MATCH(DB!CA$5,Data!$A$1:$DJ$1,0)),Data!$E$2:$E$51,DB!$B14,Data!$F$2:$F$51,DB!$B$1)),"-")</f>
        <v>0.13400000000000001</v>
      </c>
      <c r="CB14" s="79"/>
      <c r="CC14" s="78">
        <f>IFERROR(IF($B$1="Total",AVERAGEIFS(INDEX(Data!$A$2:$DJ$51,0,MATCH(DB!CC$5,Data!$A$1:$DJ$1,0)),Data!$E$2:$E$51,DB!$B14),AVERAGEIFS(INDEX(Data!$A$2:$DJ$51,0,MATCH(DB!CC$5,Data!$A$1:$DJ$1,0)),Data!$E$2:$E$51,DB!$B14,Data!$F$2:$F$51,DB!$B$1)),"-")</f>
        <v>9.5333333333333325E-2</v>
      </c>
      <c r="CD14" s="78">
        <f>IFERROR(IF($B$1="Total",AVERAGEIFS(INDEX(Data!$A$2:$DJ$51,0,MATCH(DB!CD$5,Data!$A$1:$DJ$1,0)),Data!$E$2:$E$51,DB!$B14),AVERAGEIFS(INDEX(Data!$A$2:$DJ$51,0,MATCH(DB!CD$5,Data!$A$1:$DJ$1,0)),Data!$E$2:$E$51,DB!$B14,Data!$F$2:$F$51,DB!$B$1)),"-")</f>
        <v>0.90466666666666684</v>
      </c>
      <c r="CE14" s="79"/>
      <c r="CF14" s="78">
        <f>IFERROR(IF($B$1="Total",AVERAGEIFS(INDEX(Data!$A$2:$DJ$51,0,MATCH(DB!CF$5,Data!$A$1:$DJ$1,0)),Data!$E$2:$E$51,DB!$B14),AVERAGEIFS(INDEX(Data!$A$2:$DJ$51,0,MATCH(DB!CF$5,Data!$A$1:$DJ$1,0)),Data!$E$2:$E$51,DB!$B14,Data!$F$2:$F$51,DB!$B$1)),"-")</f>
        <v>0.85966666666666669</v>
      </c>
      <c r="CG14" s="78">
        <f>IFERROR(IF($B$1="Total",AVERAGEIFS(INDEX(Data!$A$2:$DJ$51,0,MATCH(DB!CG$5,Data!$A$1:$DJ$1,0)),Data!$E$2:$E$51,DB!$B14),AVERAGEIFS(INDEX(Data!$A$2:$DJ$51,0,MATCH(DB!CG$5,Data!$A$1:$DJ$1,0)),Data!$E$2:$E$51,DB!$B14,Data!$F$2:$F$51,DB!$B$1)),"-")</f>
        <v>2.3000000000000003E-2</v>
      </c>
      <c r="CH14" s="78">
        <f>IFERROR(IF($B$1="Total",AVERAGEIFS(INDEX(Data!$A$2:$DJ$51,0,MATCH(DB!CH$5,Data!$A$1:$DJ$1,0)),Data!$E$2:$E$51,DB!$B14),AVERAGEIFS(INDEX(Data!$A$2:$DJ$51,0,MATCH(DB!CH$5,Data!$A$1:$DJ$1,0)),Data!$E$2:$E$51,DB!$B14,Data!$F$2:$F$51,DB!$B$1)),"-")</f>
        <v>1.2999999999999999E-2</v>
      </c>
      <c r="CI14" s="78">
        <f>IFERROR(IF($B$1="Total",AVERAGEIFS(INDEX(Data!$A$2:$DJ$51,0,MATCH(DB!CI$5,Data!$A$1:$DJ$1,0)),Data!$E$2:$E$51,DB!$B14),AVERAGEIFS(INDEX(Data!$A$2:$DJ$51,0,MATCH(DB!CI$5,Data!$A$1:$DJ$1,0)),Data!$E$2:$E$51,DB!$B14,Data!$F$2:$F$51,DB!$B$1)),"-")</f>
        <v>1.6666666666666668E-3</v>
      </c>
      <c r="CJ14" s="78">
        <f>IFERROR(IF($B$1="Total",AVERAGEIFS(INDEX(Data!$A$2:$DJ$51,0,MATCH(DB!CJ$5,Data!$A$1:$DJ$1,0)),Data!$E$2:$E$51,DB!$B14),AVERAGEIFS(INDEX(Data!$A$2:$DJ$51,0,MATCH(DB!CJ$5,Data!$A$1:$DJ$1,0)),Data!$E$2:$E$51,DB!$B14,Data!$F$2:$F$51,DB!$B$1)),"-")</f>
        <v>2.5000000000000001E-3</v>
      </c>
      <c r="CK14" s="78">
        <f>IFERROR(IF($B$1="Total",AVERAGEIFS(INDEX(Data!$A$2:$DJ$51,0,MATCH(DB!CK$5,Data!$A$1:$DJ$1,0)),Data!$E$2:$E$51,DB!$B14),AVERAGEIFS(INDEX(Data!$A$2:$DJ$51,0,MATCH(DB!CK$5,Data!$A$1:$DJ$1,0)),Data!$E$2:$E$51,DB!$B14,Data!$F$2:$F$51,DB!$B$1)),"-")</f>
        <v>2.5000000000000001E-3</v>
      </c>
      <c r="CL14" s="78" t="str">
        <f>IFERROR(IF($B$1="Total",AVERAGEIFS(INDEX(Data!$A$2:$DJ$51,0,MATCH(DB!CL$5,Data!$A$1:$DJ$1,0)),Data!$E$2:$E$51,DB!$B14),AVERAGEIFS(INDEX(Data!$A$2:$DJ$51,0,MATCH(DB!CL$5,Data!$A$1:$DJ$1,0)),Data!$E$2:$E$51,DB!$B14,Data!$F$2:$F$51,DB!$B$1)),"-")</f>
        <v>-</v>
      </c>
      <c r="CM14" s="78">
        <f>IFERROR(IF($B$1="Total",AVERAGEIFS(INDEX(Data!$A$2:$DJ$51,0,MATCH(DB!CM$5,Data!$A$1:$DJ$1,0)),Data!$E$2:$E$51,DB!$B14),AVERAGEIFS(INDEX(Data!$A$2:$DJ$51,0,MATCH(DB!CM$5,Data!$A$1:$DJ$1,0)),Data!$E$2:$E$51,DB!$B14,Data!$F$2:$F$51,DB!$B$1)),"-")</f>
        <v>1E-3</v>
      </c>
      <c r="CN14" s="78">
        <f>IFERROR(IF($B$1="Total",AVERAGEIFS(INDEX(Data!$A$2:$DJ$51,0,MATCH(DB!CN$5,Data!$A$1:$DJ$1,0)),Data!$E$2:$E$51,DB!$B14),AVERAGEIFS(INDEX(Data!$A$2:$DJ$51,0,MATCH(DB!CN$5,Data!$A$1:$DJ$1,0)),Data!$E$2:$E$51,DB!$B14,Data!$F$2:$F$51,DB!$B$1)),"-")</f>
        <v>2E-3</v>
      </c>
      <c r="CO14" s="78">
        <f>IFERROR(IF($B$1="Total",AVERAGEIFS(INDEX(Data!$A$2:$DJ$51,0,MATCH(DB!CO$5,Data!$A$1:$DJ$1,0)),Data!$E$2:$E$51,DB!$B14),AVERAGEIFS(INDEX(Data!$A$2:$DJ$51,0,MATCH(DB!CO$5,Data!$A$1:$DJ$1,0)),Data!$E$2:$E$51,DB!$B14,Data!$F$2:$F$51,DB!$B$1)),"-")</f>
        <v>4.1666666666666664E-2</v>
      </c>
      <c r="CP14" s="78">
        <f>IFERROR(IF($B$1="Total",AVERAGEIFS(INDEX(Data!$A$2:$DJ$51,0,MATCH(DB!CP$5,Data!$A$1:$DJ$1,0)),Data!$E$2:$E$51,DB!$B14),AVERAGEIFS(INDEX(Data!$A$2:$DJ$51,0,MATCH(DB!CP$5,Data!$A$1:$DJ$1,0)),Data!$E$2:$E$51,DB!$B14,Data!$F$2:$F$51,DB!$B$1)),"-")</f>
        <v>5.0666666666666665E-2</v>
      </c>
      <c r="CQ14" s="78">
        <f>IFERROR(IF($B$1="Total",AVERAGEIFS(INDEX(Data!$A$2:$DJ$51,0,MATCH(DB!CQ$5,Data!$A$1:$DJ$1,0)),Data!$E$2:$E$51,DB!$B14),AVERAGEIFS(INDEX(Data!$A$2:$DJ$51,0,MATCH(DB!CQ$5,Data!$A$1:$DJ$1,0)),Data!$E$2:$E$51,DB!$B14,Data!$F$2:$F$51,DB!$B$1)),"-")</f>
        <v>3.0000000000000005E-3</v>
      </c>
      <c r="CR14" s="78">
        <f>IFERROR(IF($B$1="Total",AVERAGEIFS(INDEX(Data!$A$2:$DJ$51,0,MATCH(DB!CR$5,Data!$A$1:$DJ$1,0)),Data!$E$2:$E$51,DB!$B14),AVERAGEIFS(INDEX(Data!$A$2:$DJ$51,0,MATCH(DB!CR$5,Data!$A$1:$DJ$1,0)),Data!$E$2:$E$51,DB!$B14,Data!$F$2:$F$51,DB!$B$1)),"-")</f>
        <v>2.5000000000000001E-3</v>
      </c>
      <c r="CS14" s="79"/>
      <c r="CT14" s="78">
        <f>IFERROR(IF($B$1="Total",AVERAGEIFS(INDEX(Data!$A$2:$DJ$51,0,MATCH(DB!CT$5,Data!$A$1:$DJ$1,0)),Data!$E$2:$E$51,DB!$B14),AVERAGEIFS(INDEX(Data!$A$2:$DJ$51,0,MATCH(DB!CT$5,Data!$A$1:$DJ$1,0)),Data!$E$2:$E$51,DB!$B14,Data!$F$2:$F$51,DB!$B$1)),"-")</f>
        <v>0.19533333333333333</v>
      </c>
      <c r="CU14" s="78">
        <f>IFERROR(IF($B$1="Total",AVERAGEIFS(INDEX(Data!$A$2:$DJ$51,0,MATCH(DB!CU$5,Data!$A$1:$DJ$1,0)),Data!$E$2:$E$51,DB!$B14),AVERAGEIFS(INDEX(Data!$A$2:$DJ$51,0,MATCH(DB!CU$5,Data!$A$1:$DJ$1,0)),Data!$E$2:$E$51,DB!$B14,Data!$F$2:$F$51,DB!$B$1)),"-")</f>
        <v>0.29933333333333328</v>
      </c>
      <c r="CV14" s="78">
        <f>IFERROR(IF($B$1="Total",AVERAGEIFS(INDEX(Data!$A$2:$DJ$51,0,MATCH(DB!CV$5,Data!$A$1:$DJ$1,0)),Data!$E$2:$E$51,DB!$B14),AVERAGEIFS(INDEX(Data!$A$2:$DJ$51,0,MATCH(DB!CV$5,Data!$A$1:$DJ$1,0)),Data!$E$2:$E$51,DB!$B14,Data!$F$2:$F$51,DB!$B$1)),"-")</f>
        <v>0.18066666666666667</v>
      </c>
      <c r="CW14" s="78">
        <f>IFERROR(IF($B$1="Total",AVERAGEIFS(INDEX(Data!$A$2:$DJ$51,0,MATCH(DB!CW$5,Data!$A$1:$DJ$1,0)),Data!$E$2:$E$51,DB!$B14),AVERAGEIFS(INDEX(Data!$A$2:$DJ$51,0,MATCH(DB!CW$5,Data!$A$1:$DJ$1,0)),Data!$E$2:$E$51,DB!$B14,Data!$F$2:$F$51,DB!$B$1)),"-")</f>
        <v>0.11699999999999999</v>
      </c>
      <c r="CX14" s="78">
        <f>IFERROR(IF($B$1="Total",AVERAGEIFS(INDEX(Data!$A$2:$DJ$51,0,MATCH(DB!CX$5,Data!$A$1:$DJ$1,0)),Data!$E$2:$E$51,DB!$B14),AVERAGEIFS(INDEX(Data!$A$2:$DJ$51,0,MATCH(DB!CX$5,Data!$A$1:$DJ$1,0)),Data!$E$2:$E$51,DB!$B14,Data!$F$2:$F$51,DB!$B$1)),"-")</f>
        <v>5.9666666666666666E-2</v>
      </c>
      <c r="CY14" s="78">
        <f>IFERROR(IF($B$1="Total",AVERAGEIFS(INDEX(Data!$A$2:$DJ$51,0,MATCH(DB!CY$5,Data!$A$1:$DJ$1,0)),Data!$E$2:$E$51,DB!$B14),AVERAGEIFS(INDEX(Data!$A$2:$DJ$51,0,MATCH(DB!CY$5,Data!$A$1:$DJ$1,0)),Data!$E$2:$E$51,DB!$B14,Data!$F$2:$F$51,DB!$B$1)),"-")</f>
        <v>5.4333333333333338E-2</v>
      </c>
      <c r="CZ14" s="78">
        <f>IFERROR(IF($B$1="Total",AVERAGEIFS(INDEX(Data!$A$2:$DJ$51,0,MATCH(DB!CZ$5,Data!$A$1:$DJ$1,0)),Data!$E$2:$E$51,DB!$B14),AVERAGEIFS(INDEX(Data!$A$2:$DJ$51,0,MATCH(DB!CZ$5,Data!$A$1:$DJ$1,0)),Data!$E$2:$E$51,DB!$B14,Data!$F$2:$F$51,DB!$B$1)),"-")</f>
        <v>9.4000000000000014E-2</v>
      </c>
      <c r="DB14" s="78">
        <f>IFERROR(IF($B$1="Total",AVERAGEIFS(INDEX(Data!$A$2:$EI$51,0,MATCH(DB!DB$5,Data!$A$1:$EI$1,0)),Data!$E$2:$E$51,DB!$B14),AVERAGEIFS(INDEX(Data!$A$2:$EI$51,0,MATCH(DB!DB$5,Data!$A$1:$EI$1,0)),Data!$E$2:$E$51,DB!$B14,Data!$F$2:$F$51,DB!$B$1)),"-")</f>
        <v>3.69360498876518E-3</v>
      </c>
      <c r="DC14" s="78">
        <f>IFERROR(IF($B$1="Total",AVERAGEIFS(INDEX(Data!$A$2:$EI$51,0,MATCH(DB!DC$5,Data!$A$1:$EI$1,0)),Data!$E$2:$E$51,DB!$B14),AVERAGEIFS(INDEX(Data!$A$2:$EI$51,0,MATCH(DB!DC$5,Data!$A$1:$EI$1,0)),Data!$E$2:$E$51,DB!$B14,Data!$F$2:$F$51,DB!$B$1)),"-")</f>
        <v>0.53990507207957783</v>
      </c>
      <c r="DD14" s="78">
        <f>IFERROR(IF($B$1="Total",AVERAGEIFS(INDEX(Data!$A$2:$EI$51,0,MATCH(DB!DD$5,Data!$A$1:$EI$1,0)),Data!$E$2:$E$51,DB!$B14),AVERAGEIFS(INDEX(Data!$A$2:$EI$51,0,MATCH(DB!DD$5,Data!$A$1:$EI$1,0)),Data!$E$2:$E$51,DB!$B14,Data!$F$2:$F$51,DB!$B$1)),"-")</f>
        <v>0.3109798278169103</v>
      </c>
      <c r="DE14" s="78">
        <f>IFERROR(IF($B$1="Total",AVERAGEIFS(INDEX(Data!$A$2:$EI$51,0,MATCH(DB!DE$5,Data!$A$1:$EI$1,0)),Data!$E$2:$E$51,DB!$B14),AVERAGEIFS(INDEX(Data!$A$2:$EI$51,0,MATCH(DB!DE$5,Data!$A$1:$EI$1,0)),Data!$E$2:$E$51,DB!$B14,Data!$F$2:$F$51,DB!$B$1)),"-")</f>
        <v>0.14542149511474664</v>
      </c>
      <c r="DG14" s="78">
        <f>IFERROR(IF($B$1="Total",AVERAGEIFS(INDEX(Data!$A$2:$EI$51,0,MATCH(DB!DG$5,Data!$A$1:$EI$1,0)),Data!$E$2:$E$51,DB!$B14),AVERAGEIFS(INDEX(Data!$A$2:$EI$51,0,MATCH(DB!DG$5,Data!$A$1:$EI$1,0)),Data!$E$2:$E$51,DB!$B14,Data!$F$2:$F$51,DB!$B$1)),"-")</f>
        <v>0.94532303264409601</v>
      </c>
      <c r="DH14" s="78">
        <f>IFERROR(IF($B$1="Total",AVERAGEIFS(INDEX(Data!$A$2:$EI$51,0,MATCH(DB!DH$5,Data!$A$1:$EI$1,0)),Data!$E$2:$E$51,DB!$B14),AVERAGEIFS(INDEX(Data!$A$2:$EI$51,0,MATCH(DB!DH$5,Data!$A$1:$EI$1,0)),Data!$E$2:$E$51,DB!$B14,Data!$F$2:$F$51,DB!$B$1)),"-")</f>
        <v>5.4676967355903959E-2</v>
      </c>
      <c r="DJ14" s="78">
        <f>IFERROR(IF($B$1="Total",AVERAGEIFS(INDEX(Data!$A$2:$EI$51,0,MATCH(DB!DJ$5,Data!$A$1:$EI$1,0)),Data!$E$2:$E$51,DB!$B14),AVERAGEIFS(INDEX(Data!$A$2:$EI$51,0,MATCH(DB!DJ$5,Data!$A$1:$EI$1,0)),Data!$E$2:$E$51,DB!$B14,Data!$F$2:$F$51,DB!$B$1)),"-")</f>
        <v>0.20197177409174683</v>
      </c>
      <c r="DK14" s="78">
        <f>IFERROR(IF($B$1="Total",AVERAGEIFS(INDEX(Data!$A$2:$EI$51,0,MATCH(DB!DK$5,Data!$A$1:$EI$1,0)),Data!$E$2:$E$51,DB!$B14),AVERAGEIFS(INDEX(Data!$A$2:$EI$51,0,MATCH(DB!DK$5,Data!$A$1:$EI$1,0)),Data!$E$2:$E$51,DB!$B14,Data!$F$2:$F$51,DB!$B$1)),"-")</f>
        <v>7.9683910222424201E-2</v>
      </c>
      <c r="DL14" s="78">
        <f>IFERROR(IF($B$1="Total",AVERAGEIFS(INDEX(Data!$A$2:$EI$51,0,MATCH(DB!DL$5,Data!$A$1:$EI$1,0)),Data!$E$2:$E$51,DB!$B14),AVERAGEIFS(INDEX(Data!$A$2:$EI$51,0,MATCH(DB!DL$5,Data!$A$1:$EI$1,0)),Data!$E$2:$E$51,DB!$B14,Data!$F$2:$F$51,DB!$B$1)),"-")</f>
        <v>1.6435658562447928E-3</v>
      </c>
      <c r="DM14" s="78">
        <f>IFERROR(IF($B$1="Total",AVERAGEIFS(INDEX(Data!$A$2:$EI$51,0,MATCH(DB!DM$5,Data!$A$1:$EI$1,0)),Data!$E$2:$E$51,DB!$B14),AVERAGEIFS(INDEX(Data!$A$2:$EI$51,0,MATCH(DB!DM$5,Data!$A$1:$EI$1,0)),Data!$E$2:$E$51,DB!$B14,Data!$F$2:$F$51,DB!$B$1)),"-")</f>
        <v>0.46119568784872128</v>
      </c>
      <c r="DN14" s="78">
        <f>IFERROR(IF($B$1="Total",AVERAGEIFS(INDEX(Data!$A$2:$EI$51,0,MATCH(DB!DN$5,Data!$A$1:$EI$1,0)),Data!$E$2:$E$51,DB!$B14),AVERAGEIFS(INDEX(Data!$A$2:$EI$51,0,MATCH(DB!DN$5,Data!$A$1:$EI$1,0)),Data!$E$2:$E$51,DB!$B14,Data!$F$2:$F$51,DB!$B$1)),"-")</f>
        <v>0.25550506198086292</v>
      </c>
      <c r="DP14" s="78">
        <f>IFERROR(IF($B$1="Total",AVERAGEIFS(INDEX(Data!$A$2:$EI$51,0,MATCH(DB!DP$5,Data!$A$1:$EI$1,0)),Data!$E$2:$E$51,DB!$B14),AVERAGEIFS(INDEX(Data!$A$2:$EI$51,0,MATCH(DB!DP$5,Data!$A$1:$EI$1,0)),Data!$E$2:$E$51,DB!$B14,Data!$F$2:$F$51,DB!$B$1)),"-")</f>
        <v>0.14824913529753339</v>
      </c>
      <c r="DQ14" s="78">
        <f>IFERROR(IF($B$1="Total",AVERAGEIFS(INDEX(Data!$A$2:$EI$51,0,MATCH(DB!DQ$5,Data!$A$1:$EI$1,0)),Data!$E$2:$E$51,DB!$B14),AVERAGEIFS(INDEX(Data!$A$2:$EI$51,0,MATCH(DB!DQ$5,Data!$A$1:$EI$1,0)),Data!$E$2:$E$51,DB!$B14,Data!$F$2:$F$51,DB!$B$1)),"-")</f>
        <v>0.17946931252998055</v>
      </c>
      <c r="DR14" s="78">
        <f>IFERROR(IF($B$1="Total",AVERAGEIFS(INDEX(Data!$A$2:$EI$51,0,MATCH(DB!DR$5,Data!$A$1:$EI$1,0)),Data!$E$2:$E$51,DB!$B14),AVERAGEIFS(INDEX(Data!$A$2:$EI$51,0,MATCH(DB!DR$5,Data!$A$1:$EI$1,0)),Data!$E$2:$E$51,DB!$B14,Data!$F$2:$F$51,DB!$B$1)),"-")</f>
        <v>6.7366002676159456E-2</v>
      </c>
      <c r="DS14" s="78">
        <f>IFERROR(IF($B$1="Total",AVERAGEIFS(INDEX(Data!$A$2:$EI$51,0,MATCH(DB!DS$5,Data!$A$1:$EI$1,0)),Data!$E$2:$E$51,DB!$B14),AVERAGEIFS(INDEX(Data!$A$2:$EI$51,0,MATCH(DB!DS$5,Data!$A$1:$EI$1,0)),Data!$E$2:$E$51,DB!$B14,Data!$F$2:$F$51,DB!$B$1)),"-")</f>
        <v>0.59999495064253072</v>
      </c>
      <c r="DT14" s="78">
        <f>IFERROR(IF($B$1="Total",AVERAGEIFS(INDEX(Data!$A$2:$EI$51,0,MATCH(DB!DT$5,Data!$A$1:$EI$1,0)),Data!$E$2:$E$51,DB!$B14),AVERAGEIFS(INDEX(Data!$A$2:$EI$51,0,MATCH(DB!DT$5,Data!$A$1:$EI$1,0)),Data!$E$2:$E$51,DB!$B14,Data!$F$2:$F$51,DB!$B$1)),"-")</f>
        <v>4.9205988537958552E-3</v>
      </c>
      <c r="DV14" s="78">
        <f>IFERROR(IF($B$1="Total",AVERAGEIFS(INDEX(Data!$A$2:$EI$51,0,MATCH(DB!DV$5,Data!$A$1:$EI$1,0)),Data!$E$2:$E$51,DB!$B14),AVERAGEIFS(INDEX(Data!$A$2:$EI$51,0,MATCH(DB!DV$5,Data!$A$1:$EI$1,0)),Data!$E$2:$E$51,DB!$B14,Data!$F$2:$F$51,DB!$B$1)),"-")</f>
        <v>0.16232421924310134</v>
      </c>
      <c r="DW14" s="78">
        <f>IFERROR(IF($B$1="Total",AVERAGEIFS(INDEX(Data!$A$2:$EI$51,0,MATCH(DB!DW$5,Data!$A$1:$EI$1,0)),Data!$E$2:$E$51,DB!$B14),AVERAGEIFS(INDEX(Data!$A$2:$EI$51,0,MATCH(DB!DW$5,Data!$A$1:$EI$1,0)),Data!$E$2:$E$51,DB!$B14,Data!$F$2:$F$51,DB!$B$1)),"-")</f>
        <v>0.13209371607462952</v>
      </c>
      <c r="DX14" s="78">
        <f>IFERROR(IF($B$1="Total",AVERAGEIFS(INDEX(Data!$A$2:$EI$51,0,MATCH(DB!DX$5,Data!$A$1:$EI$1,0)),Data!$E$2:$E$51,DB!$B14),AVERAGEIFS(INDEX(Data!$A$2:$EI$51,0,MATCH(DB!DX$5,Data!$A$1:$EI$1,0)),Data!$E$2:$E$51,DB!$B14,Data!$F$2:$F$51,DB!$B$1)),"-")</f>
        <v>3.3250018935090511E-2</v>
      </c>
      <c r="DY14" s="78">
        <f>IFERROR(IF($B$1="Total",AVERAGEIFS(INDEX(Data!$A$2:$EI$51,0,MATCH(DB!DY$5,Data!$A$1:$EI$1,0)),Data!$E$2:$E$51,DB!$B14),AVERAGEIFS(INDEX(Data!$A$2:$EI$51,0,MATCH(DB!DY$5,Data!$A$1:$EI$1,0)),Data!$E$2:$E$51,DB!$B14,Data!$F$2:$F$51,DB!$B$1)),"-")</f>
        <v>0.67233204574717875</v>
      </c>
    </row>
    <row r="15" spans="2:143" x14ac:dyDescent="0.25">
      <c r="B15" s="118" t="s">
        <v>167</v>
      </c>
      <c r="C15" s="78">
        <f>IFERROR(IF($B$1="Total",AVERAGEIFS(INDEX(Data!$A$2:$DJ$51,0,MATCH(DB!C$5,Data!$A$1:$DJ$1,0)),Data!$E$2:$E$51,DB!$B15),AVERAGEIFS(INDEX(Data!$A$2:$DJ$51,0,MATCH(DB!C$5,Data!$A$1:$DJ$1,0)),Data!$E$2:$E$51,DB!$B15,Data!$F$2:$F$51,DB!$B$1)),"-")</f>
        <v>0.77700000000000002</v>
      </c>
      <c r="D15" s="78">
        <f>IFERROR(IF($B$1="Total",AVERAGEIFS(INDEX(Data!$A$2:$DJ$51,0,MATCH(DB!D$5,Data!$A$1:$DJ$1,0)),Data!$E$2:$E$51,DB!$B15),AVERAGEIFS(INDEX(Data!$A$2:$DJ$51,0,MATCH(DB!D$5,Data!$A$1:$DJ$1,0)),Data!$E$2:$E$51,DB!$B15,Data!$F$2:$F$51,DB!$B$1)),"-")</f>
        <v>0.05</v>
      </c>
      <c r="E15" s="78">
        <f>IFERROR(IF($B$1="Total",AVERAGEIFS(INDEX(Data!$A$2:$DJ$51,0,MATCH(DB!E$5,Data!$A$1:$DJ$1,0)),Data!$E$2:$E$51,DB!$B15),AVERAGEIFS(INDEX(Data!$A$2:$DJ$51,0,MATCH(DB!E$5,Data!$A$1:$DJ$1,0)),Data!$E$2:$E$51,DB!$B15,Data!$F$2:$F$51,DB!$B$1)),"-")</f>
        <v>0.10400000000000001</v>
      </c>
      <c r="F15" s="78">
        <f>IFERROR(IF($B$1="Total",AVERAGEIFS(INDEX(Data!$A$2:$DJ$51,0,MATCH(DB!F$5,Data!$A$1:$DJ$1,0)),Data!$E$2:$E$51,DB!$B15),AVERAGEIFS(INDEX(Data!$A$2:$DJ$51,0,MATCH(DB!F$5,Data!$A$1:$DJ$1,0)),Data!$E$2:$E$51,DB!$B15,Data!$F$2:$F$51,DB!$B$1)),"-")</f>
        <v>1.2E-2</v>
      </c>
      <c r="G15" s="79"/>
      <c r="H15" s="78">
        <f>IFERROR(IF($B$1="Total",AVERAGEIFS(INDEX(Data!$A$2:$DJ$51,0,MATCH(DB!H$5,Data!$A$1:$DJ$1,0)),Data!$E$2:$E$51,DB!$B15),AVERAGEIFS(INDEX(Data!$A$2:$DJ$51,0,MATCH(DB!H$5,Data!$A$1:$DJ$1,0)),Data!$E$2:$E$51,DB!$B15,Data!$F$2:$F$51,DB!$B$1)),"-")</f>
        <v>0.372</v>
      </c>
      <c r="I15" s="78">
        <f>IFERROR(IF($B$1="Total",AVERAGEIFS(INDEX(Data!$A$2:$DJ$51,0,MATCH(DB!I$5,Data!$A$1:$DJ$1,0)),Data!$E$2:$E$51,DB!$B15),AVERAGEIFS(INDEX(Data!$A$2:$DJ$51,0,MATCH(DB!I$5,Data!$A$1:$DJ$1,0)),Data!$E$2:$E$51,DB!$B15,Data!$F$2:$F$51,DB!$B$1)),"-")</f>
        <v>9.0999999999999998E-2</v>
      </c>
      <c r="J15" s="78">
        <f>IFERROR(IF($B$1="Total",AVERAGEIFS(INDEX(Data!$A$2:$DJ$51,0,MATCH(DB!J$5,Data!$A$1:$DJ$1,0)),Data!$E$2:$E$51,DB!$B15),AVERAGEIFS(INDEX(Data!$A$2:$DJ$51,0,MATCH(DB!J$5,Data!$A$1:$DJ$1,0)),Data!$E$2:$E$51,DB!$B15,Data!$F$2:$F$51,DB!$B$1)),"-")</f>
        <v>0.14199999999999999</v>
      </c>
      <c r="K15" s="78">
        <f>IFERROR(IF($B$1="Total",AVERAGEIFS(INDEX(Data!$A$2:$DJ$51,0,MATCH(DB!K$5,Data!$A$1:$DJ$1,0)),Data!$E$2:$E$51,DB!$B15),AVERAGEIFS(INDEX(Data!$A$2:$DJ$51,0,MATCH(DB!K$5,Data!$A$1:$DJ$1,0)),Data!$E$2:$E$51,DB!$B15,Data!$F$2:$F$51,DB!$B$1)),"-")</f>
        <v>0.24299999999999999</v>
      </c>
      <c r="L15" s="78" t="str">
        <f>IFERROR(IF($B$1="Total",AVERAGEIFS(INDEX(Data!$A$2:$DJ$51,0,MATCH(DB!L$5,Data!$A$1:$DJ$1,0)),Data!$E$2:$E$51,DB!$B15),AVERAGEIFS(INDEX(Data!$A$2:$DJ$51,0,MATCH(DB!L$5,Data!$A$1:$DJ$1,0)),Data!$E$2:$E$51,DB!$B15,Data!$F$2:$F$51,DB!$B$1)),"-")</f>
        <v>-</v>
      </c>
      <c r="M15" s="78">
        <f>IFERROR(IF($B$1="Total",AVERAGEIFS(INDEX(Data!$A$2:$DJ$51,0,MATCH(DB!M$5,Data!$A$1:$DJ$1,0)),Data!$E$2:$E$51,DB!$B15),AVERAGEIFS(INDEX(Data!$A$2:$DJ$51,0,MATCH(DB!M$5,Data!$A$1:$DJ$1,0)),Data!$E$2:$E$51,DB!$B15,Data!$F$2:$F$51,DB!$B$1)),"-")</f>
        <v>0.14399999999999999</v>
      </c>
      <c r="N15" s="78" t="str">
        <f>IFERROR(IF($B$1="Total",AVERAGEIFS(INDEX(Data!$A$2:$DJ$51,0,MATCH(DB!N$5,Data!$A$1:$DJ$1,0)),Data!$E$2:$E$51,DB!$B15),AVERAGEIFS(INDEX(Data!$A$2:$DJ$51,0,MATCH(DB!N$5,Data!$A$1:$DJ$1,0)),Data!$E$2:$E$51,DB!$B15,Data!$F$2:$F$51,DB!$B$1)),"-")</f>
        <v>-</v>
      </c>
      <c r="O15" s="78" t="str">
        <f>IFERROR(IF($B$1="Total",AVERAGEIFS(INDEX(Data!$A$2:$DJ$51,0,MATCH(DB!O$5,Data!$A$1:$DJ$1,0)),Data!$E$2:$E$51,DB!$B15),AVERAGEIFS(INDEX(Data!$A$2:$DJ$51,0,MATCH(DB!O$5,Data!$A$1:$DJ$1,0)),Data!$E$2:$E$51,DB!$B15,Data!$F$2:$F$51,DB!$B$1)),"-")</f>
        <v>-</v>
      </c>
      <c r="P15" s="79"/>
      <c r="Q15" s="78">
        <f>IFERROR(IF($B$1="Total",AVERAGEIFS(INDEX(Data!$A$2:$DJ$51,0,MATCH(DB!Q$5,Data!$A$1:$DJ$1,0)),Data!$E$2:$E$51,DB!$B15),AVERAGEIFS(INDEX(Data!$A$2:$DJ$51,0,MATCH(DB!Q$5,Data!$A$1:$DJ$1,0)),Data!$E$2:$E$51,DB!$B15,Data!$F$2:$F$51,DB!$B$1)),"-")</f>
        <v>0.40500000000000003</v>
      </c>
      <c r="R15" s="78">
        <f>IFERROR(IF($B$1="Total",AVERAGEIFS(INDEX(Data!$A$2:$DJ$51,0,MATCH(DB!R$5,Data!$A$1:$DJ$1,0)),Data!$E$2:$E$51,DB!$B15),AVERAGEIFS(INDEX(Data!$A$2:$DJ$51,0,MATCH(DB!R$5,Data!$A$1:$DJ$1,0)),Data!$E$2:$E$51,DB!$B15,Data!$F$2:$F$51,DB!$B$1)),"-")</f>
        <v>5.7000000000000002E-2</v>
      </c>
      <c r="S15" s="78">
        <f>IFERROR(IF($B$1="Total",AVERAGEIFS(INDEX(Data!$A$2:$DJ$51,0,MATCH(DB!S$5,Data!$A$1:$DJ$1,0)),Data!$E$2:$E$51,DB!$B15),AVERAGEIFS(INDEX(Data!$A$2:$DJ$51,0,MATCH(DB!S$5,Data!$A$1:$DJ$1,0)),Data!$E$2:$E$51,DB!$B15,Data!$F$2:$F$51,DB!$B$1)),"-")</f>
        <v>5.0999999999999997E-2</v>
      </c>
      <c r="T15" s="78">
        <f>IFERROR(IF($B$1="Total",AVERAGEIFS(INDEX(Data!$A$2:$DJ$51,0,MATCH(DB!T$5,Data!$A$1:$DJ$1,0)),Data!$E$2:$E$51,DB!$B15),AVERAGEIFS(INDEX(Data!$A$2:$DJ$51,0,MATCH(DB!T$5,Data!$A$1:$DJ$1,0)),Data!$E$2:$E$51,DB!$B15,Data!$F$2:$F$51,DB!$B$1)),"-")</f>
        <v>0.36799999999999999</v>
      </c>
      <c r="U15" s="78">
        <f>IFERROR(IF($B$1="Total",AVERAGEIFS(INDEX(Data!$A$2:$DJ$51,0,MATCH(DB!U$5,Data!$A$1:$DJ$1,0)),Data!$E$2:$E$51,DB!$B15),AVERAGEIFS(INDEX(Data!$A$2:$DJ$51,0,MATCH(DB!U$5,Data!$A$1:$DJ$1,0)),Data!$E$2:$E$51,DB!$B15,Data!$F$2:$F$51,DB!$B$1)),"-")</f>
        <v>4.0000000000000001E-3</v>
      </c>
      <c r="V15" s="79"/>
      <c r="W15" s="78">
        <f>IFERROR(IF($B$1="Total",AVERAGEIFS(INDEX(Data!$A$2:$DJ$51,0,MATCH(DB!W$5,Data!$A$1:$DJ$1,0)),Data!$E$2:$E$51,DB!$B15),AVERAGEIFS(INDEX(Data!$A$2:$DJ$51,0,MATCH(DB!W$5,Data!$A$1:$DJ$1,0)),Data!$E$2:$E$51,DB!$B15,Data!$F$2:$F$51,DB!$B$1)),"-")</f>
        <v>9.7000000000000003E-2</v>
      </c>
      <c r="X15" s="78">
        <f>IFERROR(IF($B$1="Total",AVERAGEIFS(INDEX(Data!$A$2:$DJ$51,0,MATCH(DB!X$5,Data!$A$1:$DJ$1,0)),Data!$E$2:$E$51,DB!$B15),AVERAGEIFS(INDEX(Data!$A$2:$DJ$51,0,MATCH(DB!X$5,Data!$A$1:$DJ$1,0)),Data!$E$2:$E$51,DB!$B15,Data!$F$2:$F$51,DB!$B$1)),"-")</f>
        <v>0.36299999999999999</v>
      </c>
      <c r="Y15" s="78">
        <f>IFERROR(IF($B$1="Total",AVERAGEIFS(INDEX(Data!$A$2:$DJ$51,0,MATCH(DB!Y$5,Data!$A$1:$DJ$1,0)),Data!$E$2:$E$51,DB!$B15),AVERAGEIFS(INDEX(Data!$A$2:$DJ$51,0,MATCH(DB!Y$5,Data!$A$1:$DJ$1,0)),Data!$E$2:$E$51,DB!$B15,Data!$F$2:$F$51,DB!$B$1)),"-")</f>
        <v>0.20599999999999999</v>
      </c>
      <c r="Z15" s="78">
        <f>IFERROR(IF($B$1="Total",AVERAGEIFS(INDEX(Data!$A$2:$DJ$51,0,MATCH(DB!Z$5,Data!$A$1:$DJ$1,0)),Data!$E$2:$E$51,DB!$B15),AVERAGEIFS(INDEX(Data!$A$2:$DJ$51,0,MATCH(DB!Z$5,Data!$A$1:$DJ$1,0)),Data!$E$2:$E$51,DB!$B15,Data!$F$2:$F$51,DB!$B$1)),"-")</f>
        <v>0.128</v>
      </c>
      <c r="AA15" s="78">
        <f>IFERROR(IF($B$1="Total",AVERAGEIFS(INDEX(Data!$A$2:$DJ$51,0,MATCH(DB!AA$5,Data!$A$1:$DJ$1,0)),Data!$E$2:$E$51,DB!$B15),AVERAGEIFS(INDEX(Data!$A$2:$DJ$51,0,MATCH(DB!AA$5,Data!$A$1:$DJ$1,0)),Data!$E$2:$E$51,DB!$B15,Data!$F$2:$F$51,DB!$B$1)),"-")</f>
        <v>7.1999999999999995E-2</v>
      </c>
      <c r="AB15" s="78">
        <f>IFERROR(IF($B$1="Total",AVERAGEIFS(INDEX(Data!$A$2:$DJ$51,0,MATCH(DB!AB$5,Data!$A$1:$DJ$1,0)),Data!$E$2:$E$51,DB!$B15),AVERAGEIFS(INDEX(Data!$A$2:$DJ$51,0,MATCH(DB!AB$5,Data!$A$1:$DJ$1,0)),Data!$E$2:$E$51,DB!$B15,Data!$F$2:$F$51,DB!$B$1)),"-")</f>
        <v>0.05</v>
      </c>
      <c r="AC15" s="78">
        <f>IFERROR(IF($B$1="Total",AVERAGEIFS(INDEX(Data!$A$2:$DJ$51,0,MATCH(DB!AC$5,Data!$A$1:$DJ$1,0)),Data!$E$2:$E$51,DB!$B15),AVERAGEIFS(INDEX(Data!$A$2:$DJ$51,0,MATCH(DB!AC$5,Data!$A$1:$DJ$1,0)),Data!$E$2:$E$51,DB!$B15,Data!$F$2:$F$51,DB!$B$1)),"-")</f>
        <v>3.1E-2</v>
      </c>
      <c r="AD15" s="78">
        <f>IFERROR(IF($B$1="Total",AVERAGEIFS(INDEX(Data!$A$2:$DJ$51,0,MATCH(DB!AD$5,Data!$A$1:$DJ$1,0)),Data!$E$2:$E$51,DB!$B15),AVERAGEIFS(INDEX(Data!$A$2:$DJ$51,0,MATCH(DB!AD$5,Data!$A$1:$DJ$1,0)),Data!$E$2:$E$51,DB!$B15,Data!$F$2:$F$51,DB!$B$1)),"-")</f>
        <v>1.0999999999999999E-2</v>
      </c>
      <c r="AE15" s="78">
        <f>IFERROR(IF($B$1="Total",AVERAGEIFS(INDEX(Data!$A$2:$DJ$51,0,MATCH(DB!AE$5,Data!$A$1:$DJ$1,0)),Data!$E$2:$E$51,DB!$B15),AVERAGEIFS(INDEX(Data!$A$2:$DJ$51,0,MATCH(DB!AE$5,Data!$A$1:$DJ$1,0)),Data!$E$2:$E$51,DB!$B15,Data!$F$2:$F$51,DB!$B$1)),"-")</f>
        <v>4.2999999999999997E-2</v>
      </c>
      <c r="AF15" s="79"/>
      <c r="AG15" s="78">
        <f>IFERROR(IF($B$1="Total",AVERAGEIFS(INDEX(Data!$A$2:$DJ$51,0,MATCH(DB!AG$5,Data!$A$1:$DJ$1,0)),Data!$E$2:$E$51,DB!$B15),AVERAGEIFS(INDEX(Data!$A$2:$DJ$51,0,MATCH(DB!AG$5,Data!$A$1:$DJ$1,0)),Data!$E$2:$E$51,DB!$B15,Data!$F$2:$F$51,DB!$B$1)),"-")</f>
        <v>0.89800000000000002</v>
      </c>
      <c r="AH15" s="78">
        <f>IFERROR(IF($B$1="Total",AVERAGEIFS(INDEX(Data!$A$2:$DJ$51,0,MATCH(DB!AH$5,Data!$A$1:$DJ$1,0)),Data!$E$2:$E$51,DB!$B15),AVERAGEIFS(INDEX(Data!$A$2:$DJ$51,0,MATCH(DB!AH$5,Data!$A$1:$DJ$1,0)),Data!$E$2:$E$51,DB!$B15,Data!$F$2:$F$51,DB!$B$1)),"-")</f>
        <v>4.2000000000000003E-2</v>
      </c>
      <c r="AI15" s="78">
        <f>IFERROR(IF($B$1="Total",AVERAGEIFS(INDEX(Data!$A$2:$DJ$51,0,MATCH(DB!AI$5,Data!$A$1:$DJ$1,0)),Data!$E$2:$E$51,DB!$B15),AVERAGEIFS(INDEX(Data!$A$2:$DJ$51,0,MATCH(DB!AI$5,Data!$A$1:$DJ$1,0)),Data!$E$2:$E$51,DB!$B15,Data!$F$2:$F$51,DB!$B$1)),"-")</f>
        <v>2.1000000000000001E-2</v>
      </c>
      <c r="AJ15" s="78">
        <f>IFERROR(IF($B$1="Total",AVERAGEIFS(INDEX(Data!$A$2:$DJ$51,0,MATCH(DB!AJ$5,Data!$A$1:$DJ$1,0)),Data!$E$2:$E$51,DB!$B15),AVERAGEIFS(INDEX(Data!$A$2:$DJ$51,0,MATCH(DB!AJ$5,Data!$A$1:$DJ$1,0)),Data!$E$2:$E$51,DB!$B15,Data!$F$2:$F$51,DB!$B$1)),"-")</f>
        <v>3.0000000000000001E-3</v>
      </c>
      <c r="AK15" s="78">
        <f>IFERROR(IF($B$1="Total",AVERAGEIFS(INDEX(Data!$A$2:$DJ$51,0,MATCH(DB!AK$5,Data!$A$1:$DJ$1,0)),Data!$E$2:$E$51,DB!$B15),AVERAGEIFS(INDEX(Data!$A$2:$DJ$51,0,MATCH(DB!AK$5,Data!$A$1:$DJ$1,0)),Data!$E$2:$E$51,DB!$B15,Data!$F$2:$F$51,DB!$B$1)),"-")</f>
        <v>6.0000000000000001E-3</v>
      </c>
      <c r="AL15" s="78">
        <f>IFERROR(IF($B$1="Total",AVERAGEIFS(INDEX(Data!$A$2:$DJ$51,0,MATCH(DB!AL$5,Data!$A$1:$DJ$1,0)),Data!$E$2:$E$51,DB!$B15),AVERAGEIFS(INDEX(Data!$A$2:$DJ$51,0,MATCH(DB!AL$5,Data!$A$1:$DJ$1,0)),Data!$E$2:$E$51,DB!$B15,Data!$F$2:$F$51,DB!$B$1)),"-")</f>
        <v>2.5000000000000001E-2</v>
      </c>
      <c r="AM15" s="78">
        <f>IFERROR(IF($B$1="Total",AVERAGEIFS(INDEX(Data!$A$2:$DJ$51,0,MATCH(DB!AM$5,Data!$A$1:$DJ$1,0)),Data!$E$2:$E$51,DB!$B15),AVERAGEIFS(INDEX(Data!$A$2:$DJ$51,0,MATCH(DB!AM$5,Data!$A$1:$DJ$1,0)),Data!$E$2:$E$51,DB!$B15,Data!$F$2:$F$51,DB!$B$1)),"-")</f>
        <v>4.0000000000000001E-3</v>
      </c>
      <c r="AN15" s="79"/>
      <c r="AO15" s="78">
        <f>IFERROR(IF($B$1="Total",AVERAGEIFS(INDEX(Data!$A$2:$DJ$51,0,MATCH(DB!AO$5,Data!$A$1:$DJ$1,0)),Data!$E$2:$E$51,DB!$B15),AVERAGEIFS(INDEX(Data!$A$2:$DJ$51,0,MATCH(DB!AO$5,Data!$A$1:$DJ$1,0)),Data!$E$2:$E$51,DB!$B15,Data!$F$2:$F$51,DB!$B$1)),"-")</f>
        <v>2.8000000000000001E-2</v>
      </c>
      <c r="AP15" s="78">
        <f>IFERROR(IF($B$1="Total",AVERAGEIFS(INDEX(Data!$A$2:$DJ$51,0,MATCH(DB!AP$5,Data!$A$1:$DJ$1,0)),Data!$E$2:$E$51,DB!$B15),AVERAGEIFS(INDEX(Data!$A$2:$DJ$51,0,MATCH(DB!AP$5,Data!$A$1:$DJ$1,0)),Data!$E$2:$E$51,DB!$B15,Data!$F$2:$F$51,DB!$B$1)),"-")</f>
        <v>0.24099999999999999</v>
      </c>
      <c r="AQ15" s="78">
        <f>IFERROR(IF($B$1="Total",AVERAGEIFS(INDEX(Data!$A$2:$DJ$51,0,MATCH(DB!AQ$5,Data!$A$1:$DJ$1,0)),Data!$E$2:$E$51,DB!$B15),AVERAGEIFS(INDEX(Data!$A$2:$DJ$51,0,MATCH(DB!AQ$5,Data!$A$1:$DJ$1,0)),Data!$E$2:$E$51,DB!$B15,Data!$F$2:$F$51,DB!$B$1)),"-")</f>
        <v>0.28599999999999998</v>
      </c>
      <c r="AR15" s="78">
        <f>IFERROR(IF($B$1="Total",AVERAGEIFS(INDEX(Data!$A$2:$DJ$51,0,MATCH(DB!AR$5,Data!$A$1:$DJ$1,0)),Data!$E$2:$E$51,DB!$B15),AVERAGEIFS(INDEX(Data!$A$2:$DJ$51,0,MATCH(DB!AR$5,Data!$A$1:$DJ$1,0)),Data!$E$2:$E$51,DB!$B15,Data!$F$2:$F$51,DB!$B$1)),"-")</f>
        <v>0.19400000000000001</v>
      </c>
      <c r="AS15" s="78">
        <f>IFERROR(IF($B$1="Total",AVERAGEIFS(INDEX(Data!$A$2:$DJ$51,0,MATCH(DB!AS$5,Data!$A$1:$DJ$1,0)),Data!$E$2:$E$51,DB!$B15),AVERAGEIFS(INDEX(Data!$A$2:$DJ$51,0,MATCH(DB!AS$5,Data!$A$1:$DJ$1,0)),Data!$E$2:$E$51,DB!$B15,Data!$F$2:$F$51,DB!$B$1)),"-")</f>
        <v>0.184</v>
      </c>
      <c r="AT15" s="78">
        <f>IFERROR(IF($B$1="Total",AVERAGEIFS(INDEX(Data!$A$2:$DJ$51,0,MATCH(DB!AT$5,Data!$A$1:$DJ$1,0)),Data!$E$2:$E$51,DB!$B15),AVERAGEIFS(INDEX(Data!$A$2:$DJ$51,0,MATCH(DB!AT$5,Data!$A$1:$DJ$1,0)),Data!$E$2:$E$51,DB!$B15,Data!$F$2:$F$51,DB!$B$1)),"-")</f>
        <v>5.8000000000000003E-2</v>
      </c>
      <c r="AU15" s="78">
        <f>IFERROR(IF($B$1="Total",AVERAGEIFS(INDEX(Data!$A$2:$DJ$51,0,MATCH(DB!AU$5,Data!$A$1:$DJ$1,0)),Data!$E$2:$E$51,DB!$B15),AVERAGEIFS(INDEX(Data!$A$2:$DJ$51,0,MATCH(DB!AU$5,Data!$A$1:$DJ$1,0)),Data!$E$2:$E$51,DB!$B15,Data!$F$2:$F$51,DB!$B$1)),"-")</f>
        <v>5.0000000000000001E-3</v>
      </c>
      <c r="AV15" s="78">
        <f>IFERROR(IF($B$1="Total",AVERAGEIFS(INDEX(Data!$A$2:$DJ$51,0,MATCH(DB!AV$5,Data!$A$1:$DJ$1,0)),Data!$E$2:$E$51,DB!$B15),AVERAGEIFS(INDEX(Data!$A$2:$DJ$51,0,MATCH(DB!AV$5,Data!$A$1:$DJ$1,0)),Data!$E$2:$E$51,DB!$B15,Data!$F$2:$F$51,DB!$B$1)),"-")</f>
        <v>5.0000000000000001E-3</v>
      </c>
      <c r="AW15" s="79"/>
      <c r="AX15" s="78">
        <f>IFERROR(IF($B$1="Total",AVERAGEIFS(INDEX(Data!$A$2:$DJ$51,0,MATCH(DB!AX$5,Data!$A$1:$DJ$1,0)),Data!$E$2:$E$51,DB!$B15),AVERAGEIFS(INDEX(Data!$A$2:$DJ$51,0,MATCH(DB!AX$5,Data!$A$1:$DJ$1,0)),Data!$E$2:$E$51,DB!$B15,Data!$F$2:$F$51,DB!$B$1)),"-")</f>
        <v>0.17199999999999999</v>
      </c>
      <c r="AY15" s="78">
        <f>IFERROR(IF($B$1="Total",AVERAGEIFS(INDEX(Data!$A$2:$DJ$51,0,MATCH(DB!AY$5,Data!$A$1:$DJ$1,0)),Data!$E$2:$E$51,DB!$B15),AVERAGEIFS(INDEX(Data!$A$2:$DJ$51,0,MATCH(DB!AY$5,Data!$A$1:$DJ$1,0)),Data!$E$2:$E$51,DB!$B15,Data!$F$2:$F$51,DB!$B$1)),"-")</f>
        <v>0.49099999999999999</v>
      </c>
      <c r="AZ15" s="78">
        <f>IFERROR(IF($B$1="Total",AVERAGEIFS(INDEX(Data!$A$2:$DJ$51,0,MATCH(DB!AZ$5,Data!$A$1:$DJ$1,0)),Data!$E$2:$E$51,DB!$B15),AVERAGEIFS(INDEX(Data!$A$2:$DJ$51,0,MATCH(DB!AZ$5,Data!$A$1:$DJ$1,0)),Data!$E$2:$E$51,DB!$B15,Data!$F$2:$F$51,DB!$B$1)),"-")</f>
        <v>0.20899999999999999</v>
      </c>
      <c r="BA15" s="78">
        <f>IFERROR(IF($B$1="Total",AVERAGEIFS(INDEX(Data!$A$2:$DJ$51,0,MATCH(DB!BA$5,Data!$A$1:$DJ$1,0)),Data!$E$2:$E$51,DB!$B15),AVERAGEIFS(INDEX(Data!$A$2:$DJ$51,0,MATCH(DB!BA$5,Data!$A$1:$DJ$1,0)),Data!$E$2:$E$51,DB!$B15,Data!$F$2:$F$51,DB!$B$1)),"-")</f>
        <v>8.3000000000000004E-2</v>
      </c>
      <c r="BB15" s="78">
        <f>IFERROR(IF($B$1="Total",AVERAGEIFS(INDEX(Data!$A$2:$DJ$51,0,MATCH(DB!BB$5,Data!$A$1:$DJ$1,0)),Data!$E$2:$E$51,DB!$B15),AVERAGEIFS(INDEX(Data!$A$2:$DJ$51,0,MATCH(DB!BB$5,Data!$A$1:$DJ$1,0)),Data!$E$2:$E$51,DB!$B15,Data!$F$2:$F$51,DB!$B$1)),"-")</f>
        <v>2.7E-2</v>
      </c>
      <c r="BC15" s="78">
        <f>IFERROR(IF($B$1="Total",AVERAGEIFS(INDEX(Data!$A$2:$DJ$51,0,MATCH(DB!BC$5,Data!$A$1:$DJ$1,0)),Data!$E$2:$E$51,DB!$B15),AVERAGEIFS(INDEX(Data!$A$2:$DJ$51,0,MATCH(DB!BC$5,Data!$A$1:$DJ$1,0)),Data!$E$2:$E$51,DB!$B15,Data!$F$2:$F$51,DB!$B$1)),"-")</f>
        <v>1.7999999999999999E-2</v>
      </c>
      <c r="BD15" s="79"/>
      <c r="BE15" s="78">
        <f>IFERROR(IF($B$1="Total",AVERAGEIFS(INDEX(Data!$A$2:$DJ$51,0,MATCH(DB!BE$5,Data!$A$1:$DJ$1,0)),Data!$E$2:$E$51,DB!$B15),AVERAGEIFS(INDEX(Data!$A$2:$DJ$51,0,MATCH(DB!BE$5,Data!$A$1:$DJ$1,0)),Data!$E$2:$E$51,DB!$B15,Data!$F$2:$F$51,DB!$B$1)),"-")</f>
        <v>0.99199999999999999</v>
      </c>
      <c r="BF15" s="78" t="str">
        <f>IFERROR(IF($B$1="Total",AVERAGEIFS(INDEX(Data!$A$2:$DJ$51,0,MATCH(DB!BF$5,Data!$A$1:$DJ$1,0)),Data!$E$2:$E$51,DB!$B15),AVERAGEIFS(INDEX(Data!$A$2:$DJ$51,0,MATCH(DB!BF$5,Data!$A$1:$DJ$1,0)),Data!$E$2:$E$51,DB!$B15,Data!$F$2:$F$51,DB!$B$1)),"-")</f>
        <v>-</v>
      </c>
      <c r="BG15" s="78" t="str">
        <f>IFERROR(IF($B$1="Total",AVERAGEIFS(INDEX(Data!$A$2:$DJ$51,0,MATCH(DB!BG$5,Data!$A$1:$DJ$1,0)),Data!$E$2:$E$51,DB!$B15),AVERAGEIFS(INDEX(Data!$A$2:$DJ$51,0,MATCH(DB!BG$5,Data!$A$1:$DJ$1,0)),Data!$E$2:$E$51,DB!$B15,Data!$F$2:$F$51,DB!$B$1)),"-")</f>
        <v>-</v>
      </c>
      <c r="BH15" s="78" t="str">
        <f>IFERROR(IF($B$1="Total",AVERAGEIFS(INDEX(Data!$A$2:$DJ$51,0,MATCH(DB!BH$5,Data!$A$1:$DJ$1,0)),Data!$E$2:$E$51,DB!$B15),AVERAGEIFS(INDEX(Data!$A$2:$DJ$51,0,MATCH(DB!BH$5,Data!$A$1:$DJ$1,0)),Data!$E$2:$E$51,DB!$B15,Data!$F$2:$F$51,DB!$B$1)),"-")</f>
        <v>-</v>
      </c>
      <c r="BI15" s="78">
        <f>IFERROR(IF($B$1="Total",AVERAGEIFS(INDEX(Data!$A$2:$DJ$51,0,MATCH(DB!BI$5,Data!$A$1:$DJ$1,0)),Data!$E$2:$E$51,DB!$B15),AVERAGEIFS(INDEX(Data!$A$2:$DJ$51,0,MATCH(DB!BI$5,Data!$A$1:$DJ$1,0)),Data!$E$2:$E$51,DB!$B15,Data!$F$2:$F$51,DB!$B$1)),"-")</f>
        <v>2E-3</v>
      </c>
      <c r="BJ15" s="78" t="str">
        <f>IFERROR(IF($B$1="Total",AVERAGEIFS(INDEX(Data!$A$2:$DJ$51,0,MATCH(DB!BJ$5,Data!$A$1:$DJ$1,0)),Data!$E$2:$E$51,DB!$B15),AVERAGEIFS(INDEX(Data!$A$2:$DJ$51,0,MATCH(DB!BJ$5,Data!$A$1:$DJ$1,0)),Data!$E$2:$E$51,DB!$B15,Data!$F$2:$F$51,DB!$B$1)),"-")</f>
        <v>-</v>
      </c>
      <c r="BK15" s="78">
        <f>IFERROR(IF($B$1="Total",AVERAGEIFS(INDEX(Data!$A$2:$DJ$51,0,MATCH(DB!BK$5,Data!$A$1:$DJ$1,0)),Data!$E$2:$E$51,DB!$B15),AVERAGEIFS(INDEX(Data!$A$2:$DJ$51,0,MATCH(DB!BK$5,Data!$A$1:$DJ$1,0)),Data!$E$2:$E$51,DB!$B15,Data!$F$2:$F$51,DB!$B$1)),"-")</f>
        <v>5.0000000000000001E-3</v>
      </c>
      <c r="BL15" s="79"/>
      <c r="BM15" s="78">
        <f>IFERROR(IF($B$1="Total",AVERAGEIFS(INDEX(Data!$A$2:$DJ$51,0,MATCH(DB!BM$5,Data!$A$1:$DJ$1,0)),Data!$E$2:$E$51,DB!$B15),AVERAGEIFS(INDEX(Data!$A$2:$DJ$51,0,MATCH(DB!BM$5,Data!$A$1:$DJ$1,0)),Data!$E$2:$E$51,DB!$B15,Data!$F$2:$F$51,DB!$B$1)),"-")</f>
        <v>8.7999999999999995E-2</v>
      </c>
      <c r="BN15" s="78">
        <f>IFERROR(IF($B$1="Total",AVERAGEIFS(INDEX(Data!$A$2:$DJ$51,0,MATCH(DB!BN$5,Data!$A$1:$DJ$1,0)),Data!$E$2:$E$51,DB!$B15),AVERAGEIFS(INDEX(Data!$A$2:$DJ$51,0,MATCH(DB!BN$5,Data!$A$1:$DJ$1,0)),Data!$E$2:$E$51,DB!$B15,Data!$F$2:$F$51,DB!$B$1)),"-")</f>
        <v>0.28199999999999997</v>
      </c>
      <c r="BO15" s="78">
        <f>IFERROR(IF($B$1="Total",AVERAGEIFS(INDEX(Data!$A$2:$DJ$51,0,MATCH(DB!BO$5,Data!$A$1:$DJ$1,0)),Data!$E$2:$E$51,DB!$B15),AVERAGEIFS(INDEX(Data!$A$2:$DJ$51,0,MATCH(DB!BO$5,Data!$A$1:$DJ$1,0)),Data!$E$2:$E$51,DB!$B15,Data!$F$2:$F$51,DB!$B$1)),"-")</f>
        <v>0.53600000000000003</v>
      </c>
      <c r="BP15" s="78">
        <f>IFERROR(IF($B$1="Total",AVERAGEIFS(INDEX(Data!$A$2:$DJ$51,0,MATCH(DB!BP$5,Data!$A$1:$DJ$1,0)),Data!$E$2:$E$51,DB!$B15),AVERAGEIFS(INDEX(Data!$A$2:$DJ$51,0,MATCH(DB!BP$5,Data!$A$1:$DJ$1,0)),Data!$E$2:$E$51,DB!$B15,Data!$F$2:$F$51,DB!$B$1)),"-")</f>
        <v>9.5000000000000001E-2</v>
      </c>
      <c r="BQ15" s="79"/>
      <c r="BR15" s="78">
        <f>IFERROR(IF($B$1="Total",AVERAGEIFS(INDEX(Data!$A$2:$DJ$51,0,MATCH(DB!BR$5,Data!$A$1:$DJ$1,0)),Data!$E$2:$E$51,DB!$B15),AVERAGEIFS(INDEX(Data!$A$2:$DJ$51,0,MATCH(DB!BR$5,Data!$A$1:$DJ$1,0)),Data!$E$2:$E$51,DB!$B15,Data!$F$2:$F$51,DB!$B$1)),"-")</f>
        <v>0.126</v>
      </c>
      <c r="BS15" s="78">
        <f>IFERROR(IF($B$1="Total",AVERAGEIFS(INDEX(Data!$A$2:$DJ$51,0,MATCH(DB!BS$5,Data!$A$1:$DJ$1,0)),Data!$E$2:$E$51,DB!$B15),AVERAGEIFS(INDEX(Data!$A$2:$DJ$51,0,MATCH(DB!BS$5,Data!$A$1:$DJ$1,0)),Data!$E$2:$E$51,DB!$B15,Data!$F$2:$F$51,DB!$B$1)),"-")</f>
        <v>0.35799999999999998</v>
      </c>
      <c r="BT15" s="78">
        <f>IFERROR(IF($B$1="Total",AVERAGEIFS(INDEX(Data!$A$2:$DJ$51,0,MATCH(DB!BT$5,Data!$A$1:$DJ$1,0)),Data!$E$2:$E$51,DB!$B15),AVERAGEIFS(INDEX(Data!$A$2:$DJ$51,0,MATCH(DB!BT$5,Data!$A$1:$DJ$1,0)),Data!$E$2:$E$51,DB!$B15,Data!$F$2:$F$51,DB!$B$1)),"-")</f>
        <v>0.45300000000000001</v>
      </c>
      <c r="BU15" s="78">
        <f>IFERROR(IF($B$1="Total",AVERAGEIFS(INDEX(Data!$A$2:$DJ$51,0,MATCH(DB!BU$5,Data!$A$1:$DJ$1,0)),Data!$E$2:$E$51,DB!$B15),AVERAGEIFS(INDEX(Data!$A$2:$DJ$51,0,MATCH(DB!BU$5,Data!$A$1:$DJ$1,0)),Data!$E$2:$E$51,DB!$B15,Data!$F$2:$F$51,DB!$B$1)),"-")</f>
        <v>6.3E-2</v>
      </c>
      <c r="BV15" s="79"/>
      <c r="BW15" s="78">
        <f>IFERROR(IF($B$1="Total",AVERAGEIFS(INDEX(Data!$A$2:$DJ$51,0,MATCH(DB!BW$5,Data!$A$1:$DJ$1,0)),Data!$E$2:$E$51,DB!$B15),AVERAGEIFS(INDEX(Data!$A$2:$DJ$51,0,MATCH(DB!BW$5,Data!$A$1:$DJ$1,0)),Data!$E$2:$E$51,DB!$B15,Data!$F$2:$F$51,DB!$B$1)),"-")</f>
        <v>0.626</v>
      </c>
      <c r="BX15" s="78">
        <f>IFERROR(IF($B$1="Total",AVERAGEIFS(INDEX(Data!$A$2:$DJ$51,0,MATCH(DB!BX$5,Data!$A$1:$DJ$1,0)),Data!$E$2:$E$51,DB!$B15),AVERAGEIFS(INDEX(Data!$A$2:$DJ$51,0,MATCH(DB!BX$5,Data!$A$1:$DJ$1,0)),Data!$E$2:$E$51,DB!$B15,Data!$F$2:$F$51,DB!$B$1)),"-")</f>
        <v>0.374</v>
      </c>
      <c r="BY15" s="79"/>
      <c r="BZ15" s="78">
        <f>IFERROR(IF($B$1="Total",AVERAGEIFS(INDEX(Data!$A$2:$DJ$51,0,MATCH(DB!BZ$5,Data!$A$1:$DJ$1,0)),Data!$E$2:$E$51,DB!$B15),AVERAGEIFS(INDEX(Data!$A$2:$DJ$51,0,MATCH(DB!BZ$5,Data!$A$1:$DJ$1,0)),Data!$E$2:$E$51,DB!$B15,Data!$F$2:$F$51,DB!$B$1)),"-")</f>
        <v>0.68400000000000005</v>
      </c>
      <c r="CA15" s="78">
        <f>IFERROR(IF($B$1="Total",AVERAGEIFS(INDEX(Data!$A$2:$DJ$51,0,MATCH(DB!CA$5,Data!$A$1:$DJ$1,0)),Data!$E$2:$E$51,DB!$B15),AVERAGEIFS(INDEX(Data!$A$2:$DJ$51,0,MATCH(DB!CA$5,Data!$A$1:$DJ$1,0)),Data!$E$2:$E$51,DB!$B15,Data!$F$2:$F$51,DB!$B$1)),"-")</f>
        <v>0.316</v>
      </c>
      <c r="CB15" s="79"/>
      <c r="CC15" s="78">
        <f>IFERROR(IF($B$1="Total",AVERAGEIFS(INDEX(Data!$A$2:$DJ$51,0,MATCH(DB!CC$5,Data!$A$1:$DJ$1,0)),Data!$E$2:$E$51,DB!$B15),AVERAGEIFS(INDEX(Data!$A$2:$DJ$51,0,MATCH(DB!CC$5,Data!$A$1:$DJ$1,0)),Data!$E$2:$E$51,DB!$B15,Data!$F$2:$F$51,DB!$B$1)),"-")</f>
        <v>0.374</v>
      </c>
      <c r="CD15" s="78">
        <f>IFERROR(IF($B$1="Total",AVERAGEIFS(INDEX(Data!$A$2:$DJ$51,0,MATCH(DB!CD$5,Data!$A$1:$DJ$1,0)),Data!$E$2:$E$51,DB!$B15),AVERAGEIFS(INDEX(Data!$A$2:$DJ$51,0,MATCH(DB!CD$5,Data!$A$1:$DJ$1,0)),Data!$E$2:$E$51,DB!$B15,Data!$F$2:$F$51,DB!$B$1)),"-")</f>
        <v>0.626</v>
      </c>
      <c r="CE15" s="79"/>
      <c r="CF15" s="78">
        <f>IFERROR(IF($B$1="Total",AVERAGEIFS(INDEX(Data!$A$2:$DJ$51,0,MATCH(DB!CF$5,Data!$A$1:$DJ$1,0)),Data!$E$2:$E$51,DB!$B15),AVERAGEIFS(INDEX(Data!$A$2:$DJ$51,0,MATCH(DB!CF$5,Data!$A$1:$DJ$1,0)),Data!$E$2:$E$51,DB!$B15,Data!$F$2:$F$51,DB!$B$1)),"-")</f>
        <v>0.92600000000000005</v>
      </c>
      <c r="CG15" s="78">
        <f>IFERROR(IF($B$1="Total",AVERAGEIFS(INDEX(Data!$A$2:$DJ$51,0,MATCH(DB!CG$5,Data!$A$1:$DJ$1,0)),Data!$E$2:$E$51,DB!$B15),AVERAGEIFS(INDEX(Data!$A$2:$DJ$51,0,MATCH(DB!CG$5,Data!$A$1:$DJ$1,0)),Data!$E$2:$E$51,DB!$B15,Data!$F$2:$F$51,DB!$B$1)),"-")</f>
        <v>1E-3</v>
      </c>
      <c r="CH15" s="78">
        <f>IFERROR(IF($B$1="Total",AVERAGEIFS(INDEX(Data!$A$2:$DJ$51,0,MATCH(DB!CH$5,Data!$A$1:$DJ$1,0)),Data!$E$2:$E$51,DB!$B15),AVERAGEIFS(INDEX(Data!$A$2:$DJ$51,0,MATCH(DB!CH$5,Data!$A$1:$DJ$1,0)),Data!$E$2:$E$51,DB!$B15,Data!$F$2:$F$51,DB!$B$1)),"-")</f>
        <v>4.0000000000000001E-3</v>
      </c>
      <c r="CI15" s="78" t="str">
        <f>IFERROR(IF($B$1="Total",AVERAGEIFS(INDEX(Data!$A$2:$DJ$51,0,MATCH(DB!CI$5,Data!$A$1:$DJ$1,0)),Data!$E$2:$E$51,DB!$B15),AVERAGEIFS(INDEX(Data!$A$2:$DJ$51,0,MATCH(DB!CI$5,Data!$A$1:$DJ$1,0)),Data!$E$2:$E$51,DB!$B15,Data!$F$2:$F$51,DB!$B$1)),"-")</f>
        <v>-</v>
      </c>
      <c r="CJ15" s="78" t="str">
        <f>IFERROR(IF($B$1="Total",AVERAGEIFS(INDEX(Data!$A$2:$DJ$51,0,MATCH(DB!CJ$5,Data!$A$1:$DJ$1,0)),Data!$E$2:$E$51,DB!$B15),AVERAGEIFS(INDEX(Data!$A$2:$DJ$51,0,MATCH(DB!CJ$5,Data!$A$1:$DJ$1,0)),Data!$E$2:$E$51,DB!$B15,Data!$F$2:$F$51,DB!$B$1)),"-")</f>
        <v>-</v>
      </c>
      <c r="CK15" s="78" t="str">
        <f>IFERROR(IF($B$1="Total",AVERAGEIFS(INDEX(Data!$A$2:$DJ$51,0,MATCH(DB!CK$5,Data!$A$1:$DJ$1,0)),Data!$E$2:$E$51,DB!$B15),AVERAGEIFS(INDEX(Data!$A$2:$DJ$51,0,MATCH(DB!CK$5,Data!$A$1:$DJ$1,0)),Data!$E$2:$E$51,DB!$B15,Data!$F$2:$F$51,DB!$B$1)),"-")</f>
        <v>-</v>
      </c>
      <c r="CL15" s="78" t="str">
        <f>IFERROR(IF($B$1="Total",AVERAGEIFS(INDEX(Data!$A$2:$DJ$51,0,MATCH(DB!CL$5,Data!$A$1:$DJ$1,0)),Data!$E$2:$E$51,DB!$B15),AVERAGEIFS(INDEX(Data!$A$2:$DJ$51,0,MATCH(DB!CL$5,Data!$A$1:$DJ$1,0)),Data!$E$2:$E$51,DB!$B15,Data!$F$2:$F$51,DB!$B$1)),"-")</f>
        <v>-</v>
      </c>
      <c r="CM15" s="78" t="str">
        <f>IFERROR(IF($B$1="Total",AVERAGEIFS(INDEX(Data!$A$2:$DJ$51,0,MATCH(DB!CM$5,Data!$A$1:$DJ$1,0)),Data!$E$2:$E$51,DB!$B15),AVERAGEIFS(INDEX(Data!$A$2:$DJ$51,0,MATCH(DB!CM$5,Data!$A$1:$DJ$1,0)),Data!$E$2:$E$51,DB!$B15,Data!$F$2:$F$51,DB!$B$1)),"-")</f>
        <v>-</v>
      </c>
      <c r="CN15" s="78">
        <f>IFERROR(IF($B$1="Total",AVERAGEIFS(INDEX(Data!$A$2:$DJ$51,0,MATCH(DB!CN$5,Data!$A$1:$DJ$1,0)),Data!$E$2:$E$51,DB!$B15),AVERAGEIFS(INDEX(Data!$A$2:$DJ$51,0,MATCH(DB!CN$5,Data!$A$1:$DJ$1,0)),Data!$E$2:$E$51,DB!$B15,Data!$F$2:$F$51,DB!$B$1)),"-")</f>
        <v>1E-3</v>
      </c>
      <c r="CO15" s="78">
        <f>IFERROR(IF($B$1="Total",AVERAGEIFS(INDEX(Data!$A$2:$DJ$51,0,MATCH(DB!CO$5,Data!$A$1:$DJ$1,0)),Data!$E$2:$E$51,DB!$B15),AVERAGEIFS(INDEX(Data!$A$2:$DJ$51,0,MATCH(DB!CO$5,Data!$A$1:$DJ$1,0)),Data!$E$2:$E$51,DB!$B15,Data!$F$2:$F$51,DB!$B$1)),"-")</f>
        <v>4.3999999999999997E-2</v>
      </c>
      <c r="CP15" s="78">
        <f>IFERROR(IF($B$1="Total",AVERAGEIFS(INDEX(Data!$A$2:$DJ$51,0,MATCH(DB!CP$5,Data!$A$1:$DJ$1,0)),Data!$E$2:$E$51,DB!$B15),AVERAGEIFS(INDEX(Data!$A$2:$DJ$51,0,MATCH(DB!CP$5,Data!$A$1:$DJ$1,0)),Data!$E$2:$E$51,DB!$B15,Data!$F$2:$F$51,DB!$B$1)),"-")</f>
        <v>2.4E-2</v>
      </c>
      <c r="CQ15" s="78" t="str">
        <f>IFERROR(IF($B$1="Total",AVERAGEIFS(INDEX(Data!$A$2:$DJ$51,0,MATCH(DB!CQ$5,Data!$A$1:$DJ$1,0)),Data!$E$2:$E$51,DB!$B15),AVERAGEIFS(INDEX(Data!$A$2:$DJ$51,0,MATCH(DB!CQ$5,Data!$A$1:$DJ$1,0)),Data!$E$2:$E$51,DB!$B15,Data!$F$2:$F$51,DB!$B$1)),"-")</f>
        <v>-</v>
      </c>
      <c r="CR15" s="78" t="str">
        <f>IFERROR(IF($B$1="Total",AVERAGEIFS(INDEX(Data!$A$2:$DJ$51,0,MATCH(DB!CR$5,Data!$A$1:$DJ$1,0)),Data!$E$2:$E$51,DB!$B15),AVERAGEIFS(INDEX(Data!$A$2:$DJ$51,0,MATCH(DB!CR$5,Data!$A$1:$DJ$1,0)),Data!$E$2:$E$51,DB!$B15,Data!$F$2:$F$51,DB!$B$1)),"-")</f>
        <v>-</v>
      </c>
      <c r="CS15" s="79"/>
      <c r="CT15" s="78">
        <f>IFERROR(IF($B$1="Total",AVERAGEIFS(INDEX(Data!$A$2:$DJ$51,0,MATCH(DB!CT$5,Data!$A$1:$DJ$1,0)),Data!$E$2:$E$51,DB!$B15),AVERAGEIFS(INDEX(Data!$A$2:$DJ$51,0,MATCH(DB!CT$5,Data!$A$1:$DJ$1,0)),Data!$E$2:$E$51,DB!$B15,Data!$F$2:$F$51,DB!$B$1)),"-")</f>
        <v>9.2999999999999999E-2</v>
      </c>
      <c r="CU15" s="78">
        <f>IFERROR(IF($B$1="Total",AVERAGEIFS(INDEX(Data!$A$2:$DJ$51,0,MATCH(DB!CU$5,Data!$A$1:$DJ$1,0)),Data!$E$2:$E$51,DB!$B15),AVERAGEIFS(INDEX(Data!$A$2:$DJ$51,0,MATCH(DB!CU$5,Data!$A$1:$DJ$1,0)),Data!$E$2:$E$51,DB!$B15,Data!$F$2:$F$51,DB!$B$1)),"-")</f>
        <v>0.125</v>
      </c>
      <c r="CV15" s="78">
        <f>IFERROR(IF($B$1="Total",AVERAGEIFS(INDEX(Data!$A$2:$DJ$51,0,MATCH(DB!CV$5,Data!$A$1:$DJ$1,0)),Data!$E$2:$E$51,DB!$B15),AVERAGEIFS(INDEX(Data!$A$2:$DJ$51,0,MATCH(DB!CV$5,Data!$A$1:$DJ$1,0)),Data!$E$2:$E$51,DB!$B15,Data!$F$2:$F$51,DB!$B$1)),"-")</f>
        <v>0.20799999999999999</v>
      </c>
      <c r="CW15" s="78">
        <f>IFERROR(IF($B$1="Total",AVERAGEIFS(INDEX(Data!$A$2:$DJ$51,0,MATCH(DB!CW$5,Data!$A$1:$DJ$1,0)),Data!$E$2:$E$51,DB!$B15),AVERAGEIFS(INDEX(Data!$A$2:$DJ$51,0,MATCH(DB!CW$5,Data!$A$1:$DJ$1,0)),Data!$E$2:$E$51,DB!$B15,Data!$F$2:$F$51,DB!$B$1)),"-")</f>
        <v>0.16800000000000001</v>
      </c>
      <c r="CX15" s="78">
        <f>IFERROR(IF($B$1="Total",AVERAGEIFS(INDEX(Data!$A$2:$DJ$51,0,MATCH(DB!CX$5,Data!$A$1:$DJ$1,0)),Data!$E$2:$E$51,DB!$B15),AVERAGEIFS(INDEX(Data!$A$2:$DJ$51,0,MATCH(DB!CX$5,Data!$A$1:$DJ$1,0)),Data!$E$2:$E$51,DB!$B15,Data!$F$2:$F$51,DB!$B$1)),"-")</f>
        <v>0.104</v>
      </c>
      <c r="CY15" s="78">
        <f>IFERROR(IF($B$1="Total",AVERAGEIFS(INDEX(Data!$A$2:$DJ$51,0,MATCH(DB!CY$5,Data!$A$1:$DJ$1,0)),Data!$E$2:$E$51,DB!$B15),AVERAGEIFS(INDEX(Data!$A$2:$DJ$51,0,MATCH(DB!CY$5,Data!$A$1:$DJ$1,0)),Data!$E$2:$E$51,DB!$B15,Data!$F$2:$F$51,DB!$B$1)),"-")</f>
        <v>0.13400000000000001</v>
      </c>
      <c r="CZ15" s="78">
        <f>IFERROR(IF($B$1="Total",AVERAGEIFS(INDEX(Data!$A$2:$DJ$51,0,MATCH(DB!CZ$5,Data!$A$1:$DJ$1,0)),Data!$E$2:$E$51,DB!$B15),AVERAGEIFS(INDEX(Data!$A$2:$DJ$51,0,MATCH(DB!CZ$5,Data!$A$1:$DJ$1,0)),Data!$E$2:$E$51,DB!$B15,Data!$F$2:$F$51,DB!$B$1)),"-")</f>
        <v>0.16900000000000001</v>
      </c>
      <c r="DB15" s="78">
        <f>IFERROR(IF($B$1="Total",AVERAGEIFS(INDEX(Data!$A$2:$EI$51,0,MATCH(DB!DB$5,Data!$A$1:$EI$1,0)),Data!$E$2:$E$51,DB!$B15),AVERAGEIFS(INDEX(Data!$A$2:$EI$51,0,MATCH(DB!DB$5,Data!$A$1:$EI$1,0)),Data!$E$2:$E$51,DB!$B15,Data!$F$2:$F$51,DB!$B$1)),"-")</f>
        <v>1.0089686098654708E-2</v>
      </c>
      <c r="DC15" s="78">
        <f>IFERROR(IF($B$1="Total",AVERAGEIFS(INDEX(Data!$A$2:$EI$51,0,MATCH(DB!DC$5,Data!$A$1:$EI$1,0)),Data!$E$2:$E$51,DB!$B15),AVERAGEIFS(INDEX(Data!$A$2:$EI$51,0,MATCH(DB!DC$5,Data!$A$1:$EI$1,0)),Data!$E$2:$E$51,DB!$B15,Data!$F$2:$F$51,DB!$B$1)),"-")</f>
        <v>0.82623318385650224</v>
      </c>
      <c r="DD15" s="78">
        <f>IFERROR(IF($B$1="Total",AVERAGEIFS(INDEX(Data!$A$2:$EI$51,0,MATCH(DB!DD$5,Data!$A$1:$EI$1,0)),Data!$E$2:$E$51,DB!$B15),AVERAGEIFS(INDEX(Data!$A$2:$EI$51,0,MATCH(DB!DD$5,Data!$A$1:$EI$1,0)),Data!$E$2:$E$51,DB!$B15,Data!$F$2:$F$51,DB!$B$1)),"-")</f>
        <v>0.14349775784753363</v>
      </c>
      <c r="DE15" s="78">
        <f>IFERROR(IF($B$1="Total",AVERAGEIFS(INDEX(Data!$A$2:$EI$51,0,MATCH(DB!DE$5,Data!$A$1:$EI$1,0)),Data!$E$2:$E$51,DB!$B15),AVERAGEIFS(INDEX(Data!$A$2:$EI$51,0,MATCH(DB!DE$5,Data!$A$1:$EI$1,0)),Data!$E$2:$E$51,DB!$B15,Data!$F$2:$F$51,DB!$B$1)),"-")</f>
        <v>2.0179372197309416E-2</v>
      </c>
      <c r="DG15" s="78">
        <f>IFERROR(IF($B$1="Total",AVERAGEIFS(INDEX(Data!$A$2:$EI$51,0,MATCH(DB!DG$5,Data!$A$1:$EI$1,0)),Data!$E$2:$E$51,DB!$B15),AVERAGEIFS(INDEX(Data!$A$2:$EI$51,0,MATCH(DB!DG$5,Data!$A$1:$EI$1,0)),Data!$E$2:$E$51,DB!$B15,Data!$F$2:$F$51,DB!$B$1)),"-")</f>
        <v>0.93834080717488788</v>
      </c>
      <c r="DH15" s="78">
        <f>IFERROR(IF($B$1="Total",AVERAGEIFS(INDEX(Data!$A$2:$EI$51,0,MATCH(DB!DH$5,Data!$A$1:$EI$1,0)),Data!$E$2:$E$51,DB!$B15),AVERAGEIFS(INDEX(Data!$A$2:$EI$51,0,MATCH(DB!DH$5,Data!$A$1:$EI$1,0)),Data!$E$2:$E$51,DB!$B15,Data!$F$2:$F$51,DB!$B$1)),"-")</f>
        <v>6.1659192825112105E-2</v>
      </c>
      <c r="DJ15" s="78">
        <f>IFERROR(IF($B$1="Total",AVERAGEIFS(INDEX(Data!$A$2:$EI$51,0,MATCH(DB!DJ$5,Data!$A$1:$EI$1,0)),Data!$E$2:$E$51,DB!$B15),AVERAGEIFS(INDEX(Data!$A$2:$EI$51,0,MATCH(DB!DJ$5,Data!$A$1:$EI$1,0)),Data!$E$2:$E$51,DB!$B15,Data!$F$2:$F$51,DB!$B$1)),"-")</f>
        <v>0.15582959641255606</v>
      </c>
      <c r="DK15" s="78">
        <f>IFERROR(IF($B$1="Total",AVERAGEIFS(INDEX(Data!$A$2:$EI$51,0,MATCH(DB!DK$5,Data!$A$1:$EI$1,0)),Data!$E$2:$E$51,DB!$B15),AVERAGEIFS(INDEX(Data!$A$2:$EI$51,0,MATCH(DB!DK$5,Data!$A$1:$EI$1,0)),Data!$E$2:$E$51,DB!$B15,Data!$F$2:$F$51,DB!$B$1)),"-")</f>
        <v>8.4080717488789244E-2</v>
      </c>
      <c r="DL15" s="78">
        <f>IFERROR(IF($B$1="Total",AVERAGEIFS(INDEX(Data!$A$2:$EI$51,0,MATCH(DB!DL$5,Data!$A$1:$EI$1,0)),Data!$E$2:$E$51,DB!$B15),AVERAGEIFS(INDEX(Data!$A$2:$EI$51,0,MATCH(DB!DL$5,Data!$A$1:$EI$1,0)),Data!$E$2:$E$51,DB!$B15,Data!$F$2:$F$51,DB!$B$1)),"-")</f>
        <v>4.4843049327354259E-3</v>
      </c>
      <c r="DM15" s="78">
        <f>IFERROR(IF($B$1="Total",AVERAGEIFS(INDEX(Data!$A$2:$EI$51,0,MATCH(DB!DM$5,Data!$A$1:$EI$1,0)),Data!$E$2:$E$51,DB!$B15),AVERAGEIFS(INDEX(Data!$A$2:$EI$51,0,MATCH(DB!DM$5,Data!$A$1:$EI$1,0)),Data!$E$2:$E$51,DB!$B15,Data!$F$2:$F$51,DB!$B$1)),"-")</f>
        <v>0.55829596412556048</v>
      </c>
      <c r="DN15" s="78">
        <f>IFERROR(IF($B$1="Total",AVERAGEIFS(INDEX(Data!$A$2:$EI$51,0,MATCH(DB!DN$5,Data!$A$1:$EI$1,0)),Data!$E$2:$E$51,DB!$B15),AVERAGEIFS(INDEX(Data!$A$2:$EI$51,0,MATCH(DB!DN$5,Data!$A$1:$EI$1,0)),Data!$E$2:$E$51,DB!$B15,Data!$F$2:$F$51,DB!$B$1)),"-")</f>
        <v>0.19730941704035873</v>
      </c>
      <c r="DP15" s="78">
        <f>IFERROR(IF($B$1="Total",AVERAGEIFS(INDEX(Data!$A$2:$EI$51,0,MATCH(DB!DP$5,Data!$A$1:$EI$1,0)),Data!$E$2:$E$51,DB!$B15),AVERAGEIFS(INDEX(Data!$A$2:$EI$51,0,MATCH(DB!DP$5,Data!$A$1:$EI$1,0)),Data!$E$2:$E$51,DB!$B15,Data!$F$2:$F$51,DB!$B$1)),"-")</f>
        <v>0.1311659192825112</v>
      </c>
      <c r="DQ15" s="78">
        <f>IFERROR(IF($B$1="Total",AVERAGEIFS(INDEX(Data!$A$2:$EI$51,0,MATCH(DB!DQ$5,Data!$A$1:$EI$1,0)),Data!$E$2:$E$51,DB!$B15),AVERAGEIFS(INDEX(Data!$A$2:$EI$51,0,MATCH(DB!DQ$5,Data!$A$1:$EI$1,0)),Data!$E$2:$E$51,DB!$B15,Data!$F$2:$F$51,DB!$B$1)),"-")</f>
        <v>0.2623318385650224</v>
      </c>
      <c r="DR15" s="78">
        <f>IFERROR(IF($B$1="Total",AVERAGEIFS(INDEX(Data!$A$2:$EI$51,0,MATCH(DB!DR$5,Data!$A$1:$EI$1,0)),Data!$E$2:$E$51,DB!$B15),AVERAGEIFS(INDEX(Data!$A$2:$EI$51,0,MATCH(DB!DR$5,Data!$A$1:$EI$1,0)),Data!$E$2:$E$51,DB!$B15,Data!$F$2:$F$51,DB!$B$1)),"-")</f>
        <v>8.0717488789237665E-2</v>
      </c>
      <c r="DS15" s="78">
        <f>IFERROR(IF($B$1="Total",AVERAGEIFS(INDEX(Data!$A$2:$EI$51,0,MATCH(DB!DS$5,Data!$A$1:$EI$1,0)),Data!$E$2:$E$51,DB!$B15),AVERAGEIFS(INDEX(Data!$A$2:$EI$51,0,MATCH(DB!DS$5,Data!$A$1:$EI$1,0)),Data!$E$2:$E$51,DB!$B15,Data!$F$2:$F$51,DB!$B$1)),"-")</f>
        <v>0.5246636771300448</v>
      </c>
      <c r="DT15" s="78">
        <f>IFERROR(IF($B$1="Total",AVERAGEIFS(INDEX(Data!$A$2:$EI$51,0,MATCH(DB!DT$5,Data!$A$1:$EI$1,0)),Data!$E$2:$E$51,DB!$B15),AVERAGEIFS(INDEX(Data!$A$2:$EI$51,0,MATCH(DB!DT$5,Data!$A$1:$EI$1,0)),Data!$E$2:$E$51,DB!$B15,Data!$F$2:$F$51,DB!$B$1)),"-")</f>
        <v>1.1210762331838565E-3</v>
      </c>
      <c r="DV15" s="78">
        <f>IFERROR(IF($B$1="Total",AVERAGEIFS(INDEX(Data!$A$2:$EI$51,0,MATCH(DB!DV$5,Data!$A$1:$EI$1,0)),Data!$E$2:$E$51,DB!$B15),AVERAGEIFS(INDEX(Data!$A$2:$EI$51,0,MATCH(DB!DV$5,Data!$A$1:$EI$1,0)),Data!$E$2:$E$51,DB!$B15,Data!$F$2:$F$51,DB!$B$1)),"-")</f>
        <v>0.20291479820627803</v>
      </c>
      <c r="DW15" s="78">
        <f>IFERROR(IF($B$1="Total",AVERAGEIFS(INDEX(Data!$A$2:$EI$51,0,MATCH(DB!DW$5,Data!$A$1:$EI$1,0)),Data!$E$2:$E$51,DB!$B15),AVERAGEIFS(INDEX(Data!$A$2:$EI$51,0,MATCH(DB!DW$5,Data!$A$1:$EI$1,0)),Data!$E$2:$E$51,DB!$B15,Data!$F$2:$F$51,DB!$B$1)),"-")</f>
        <v>0.25784753363228702</v>
      </c>
      <c r="DX15" s="78">
        <f>IFERROR(IF($B$1="Total",AVERAGEIFS(INDEX(Data!$A$2:$EI$51,0,MATCH(DB!DX$5,Data!$A$1:$EI$1,0)),Data!$E$2:$E$51,DB!$B15),AVERAGEIFS(INDEX(Data!$A$2:$EI$51,0,MATCH(DB!DX$5,Data!$A$1:$EI$1,0)),Data!$E$2:$E$51,DB!$B15,Data!$F$2:$F$51,DB!$B$1)),"-")</f>
        <v>0.17713004484304934</v>
      </c>
      <c r="DY15" s="78">
        <f>IFERROR(IF($B$1="Total",AVERAGEIFS(INDEX(Data!$A$2:$EI$51,0,MATCH(DB!DY$5,Data!$A$1:$EI$1,0)),Data!$E$2:$E$51,DB!$B15),AVERAGEIFS(INDEX(Data!$A$2:$EI$51,0,MATCH(DB!DY$5,Data!$A$1:$EI$1,0)),Data!$E$2:$E$51,DB!$B15,Data!$F$2:$F$51,DB!$B$1)),"-")</f>
        <v>0.36210762331838564</v>
      </c>
    </row>
    <row r="16" spans="2:143" x14ac:dyDescent="0.25">
      <c r="B16" s="118" t="s">
        <v>168</v>
      </c>
      <c r="C16" s="78">
        <f>IFERROR(IF($B$1="Total",AVERAGEIFS(INDEX(Data!$A$2:$DJ$51,0,MATCH(DB!C$5,Data!$A$1:$DJ$1,0)),Data!$E$2:$E$51,DB!$B16),AVERAGEIFS(INDEX(Data!$A$2:$DJ$51,0,MATCH(DB!C$5,Data!$A$1:$DJ$1,0)),Data!$E$2:$E$51,DB!$B16,Data!$F$2:$F$51,DB!$B$1)),"-")</f>
        <v>0.6369999999999999</v>
      </c>
      <c r="D16" s="78">
        <f>IFERROR(IF($B$1="Total",AVERAGEIFS(INDEX(Data!$A$2:$DJ$51,0,MATCH(DB!D$5,Data!$A$1:$DJ$1,0)),Data!$E$2:$E$51,DB!$B16),AVERAGEIFS(INDEX(Data!$A$2:$DJ$51,0,MATCH(DB!D$5,Data!$A$1:$DJ$1,0)),Data!$E$2:$E$51,DB!$B16,Data!$F$2:$F$51,DB!$B$1)),"-")</f>
        <v>0.11459999999999999</v>
      </c>
      <c r="E16" s="78">
        <f>IFERROR(IF($B$1="Total",AVERAGEIFS(INDEX(Data!$A$2:$DJ$51,0,MATCH(DB!E$5,Data!$A$1:$DJ$1,0)),Data!$E$2:$E$51,DB!$B16),AVERAGEIFS(INDEX(Data!$A$2:$DJ$51,0,MATCH(DB!E$5,Data!$A$1:$DJ$1,0)),Data!$E$2:$E$51,DB!$B16,Data!$F$2:$F$51,DB!$B$1)),"-")</f>
        <v>0.11899999999999999</v>
      </c>
      <c r="F16" s="78">
        <f>IFERROR(IF($B$1="Total",AVERAGEIFS(INDEX(Data!$A$2:$DJ$51,0,MATCH(DB!F$5,Data!$A$1:$DJ$1,0)),Data!$E$2:$E$51,DB!$B16),AVERAGEIFS(INDEX(Data!$A$2:$DJ$51,0,MATCH(DB!F$5,Data!$A$1:$DJ$1,0)),Data!$E$2:$E$51,DB!$B16,Data!$F$2:$F$51,DB!$B$1)),"-")</f>
        <v>5.5600000000000004E-2</v>
      </c>
      <c r="G16" s="79"/>
      <c r="H16" s="78">
        <f>IFERROR(IF($B$1="Total",AVERAGEIFS(INDEX(Data!$A$2:$DJ$51,0,MATCH(DB!H$5,Data!$A$1:$DJ$1,0)),Data!$E$2:$E$51,DB!$B16),AVERAGEIFS(INDEX(Data!$A$2:$DJ$51,0,MATCH(DB!H$5,Data!$A$1:$DJ$1,0)),Data!$E$2:$E$51,DB!$B16,Data!$F$2:$F$51,DB!$B$1)),"-")</f>
        <v>0.39119999999999999</v>
      </c>
      <c r="I16" s="78">
        <f>IFERROR(IF($B$1="Total",AVERAGEIFS(INDEX(Data!$A$2:$DJ$51,0,MATCH(DB!I$5,Data!$A$1:$DJ$1,0)),Data!$E$2:$E$51,DB!$B16),AVERAGEIFS(INDEX(Data!$A$2:$DJ$51,0,MATCH(DB!I$5,Data!$A$1:$DJ$1,0)),Data!$E$2:$E$51,DB!$B16,Data!$F$2:$F$51,DB!$B$1)),"-")</f>
        <v>0.35599999999999998</v>
      </c>
      <c r="J16" s="78" t="str">
        <f>IFERROR(IF($B$1="Total",AVERAGEIFS(INDEX(Data!$A$2:$DJ$51,0,MATCH(DB!J$5,Data!$A$1:$DJ$1,0)),Data!$E$2:$E$51,DB!$B16),AVERAGEIFS(INDEX(Data!$A$2:$DJ$51,0,MATCH(DB!J$5,Data!$A$1:$DJ$1,0)),Data!$E$2:$E$51,DB!$B16,Data!$F$2:$F$51,DB!$B$1)),"-")</f>
        <v>-</v>
      </c>
      <c r="K16" s="78" t="str">
        <f>IFERROR(IF($B$1="Total",AVERAGEIFS(INDEX(Data!$A$2:$DJ$51,0,MATCH(DB!K$5,Data!$A$1:$DJ$1,0)),Data!$E$2:$E$51,DB!$B16),AVERAGEIFS(INDEX(Data!$A$2:$DJ$51,0,MATCH(DB!K$5,Data!$A$1:$DJ$1,0)),Data!$E$2:$E$51,DB!$B16,Data!$F$2:$F$51,DB!$B$1)),"-")</f>
        <v>-</v>
      </c>
      <c r="L16" s="78">
        <f>IFERROR(IF($B$1="Total",AVERAGEIFS(INDEX(Data!$A$2:$DJ$51,0,MATCH(DB!L$5,Data!$A$1:$DJ$1,0)),Data!$E$2:$E$51,DB!$B16),AVERAGEIFS(INDEX(Data!$A$2:$DJ$51,0,MATCH(DB!L$5,Data!$A$1:$DJ$1,0)),Data!$E$2:$E$51,DB!$B16,Data!$F$2:$F$51,DB!$B$1)),"-")</f>
        <v>5.1666666666666666E-2</v>
      </c>
      <c r="M16" s="78">
        <f>IFERROR(IF($B$1="Total",AVERAGEIFS(INDEX(Data!$A$2:$DJ$51,0,MATCH(DB!M$5,Data!$A$1:$DJ$1,0)),Data!$E$2:$E$51,DB!$B16),AVERAGEIFS(INDEX(Data!$A$2:$DJ$51,0,MATCH(DB!M$5,Data!$A$1:$DJ$1,0)),Data!$E$2:$E$51,DB!$B16,Data!$F$2:$F$51,DB!$B$1)),"-")</f>
        <v>0.21960000000000002</v>
      </c>
      <c r="N16" s="78">
        <f>IFERROR(IF($B$1="Total",AVERAGEIFS(INDEX(Data!$A$2:$DJ$51,0,MATCH(DB!N$5,Data!$A$1:$DJ$1,0)),Data!$E$2:$E$51,DB!$B16),AVERAGEIFS(INDEX(Data!$A$2:$DJ$51,0,MATCH(DB!N$5,Data!$A$1:$DJ$1,0)),Data!$E$2:$E$51,DB!$B16,Data!$F$2:$F$51,DB!$B$1)),"-")</f>
        <v>0</v>
      </c>
      <c r="O16" s="78" t="str">
        <f>IFERROR(IF($B$1="Total",AVERAGEIFS(INDEX(Data!$A$2:$DJ$51,0,MATCH(DB!O$5,Data!$A$1:$DJ$1,0)),Data!$E$2:$E$51,DB!$B16),AVERAGEIFS(INDEX(Data!$A$2:$DJ$51,0,MATCH(DB!O$5,Data!$A$1:$DJ$1,0)),Data!$E$2:$E$51,DB!$B16,Data!$F$2:$F$51,DB!$B$1)),"-")</f>
        <v>-</v>
      </c>
      <c r="P16" s="79"/>
      <c r="Q16" s="78">
        <f>IFERROR(IF($B$1="Total",AVERAGEIFS(INDEX(Data!$A$2:$DJ$51,0,MATCH(DB!Q$5,Data!$A$1:$DJ$1,0)),Data!$E$2:$E$51,DB!$B16),AVERAGEIFS(INDEX(Data!$A$2:$DJ$51,0,MATCH(DB!Q$5,Data!$A$1:$DJ$1,0)),Data!$E$2:$E$51,DB!$B16,Data!$F$2:$F$51,DB!$B$1)),"-")</f>
        <v>0.5998</v>
      </c>
      <c r="R16" s="78">
        <f>IFERROR(IF($B$1="Total",AVERAGEIFS(INDEX(Data!$A$2:$DJ$51,0,MATCH(DB!R$5,Data!$A$1:$DJ$1,0)),Data!$E$2:$E$51,DB!$B16),AVERAGEIFS(INDEX(Data!$A$2:$DJ$51,0,MATCH(DB!R$5,Data!$A$1:$DJ$1,0)),Data!$E$2:$E$51,DB!$B16,Data!$F$2:$F$51,DB!$B$1)),"-")</f>
        <v>6.7599999999999993E-2</v>
      </c>
      <c r="S16" s="78">
        <f>IFERROR(IF($B$1="Total",AVERAGEIFS(INDEX(Data!$A$2:$DJ$51,0,MATCH(DB!S$5,Data!$A$1:$DJ$1,0)),Data!$E$2:$E$51,DB!$B16),AVERAGEIFS(INDEX(Data!$A$2:$DJ$51,0,MATCH(DB!S$5,Data!$A$1:$DJ$1,0)),Data!$E$2:$E$51,DB!$B16,Data!$F$2:$F$51,DB!$B$1)),"-")</f>
        <v>7.039999999999999E-2</v>
      </c>
      <c r="T16" s="78">
        <f>IFERROR(IF($B$1="Total",AVERAGEIFS(INDEX(Data!$A$2:$DJ$51,0,MATCH(DB!T$5,Data!$A$1:$DJ$1,0)),Data!$E$2:$E$51,DB!$B16),AVERAGEIFS(INDEX(Data!$A$2:$DJ$51,0,MATCH(DB!T$5,Data!$A$1:$DJ$1,0)),Data!$E$2:$E$51,DB!$B16,Data!$F$2:$F$51,DB!$B$1)),"-")</f>
        <v>7.8399999999999997E-2</v>
      </c>
      <c r="U16" s="78">
        <f>IFERROR(IF($B$1="Total",AVERAGEIFS(INDEX(Data!$A$2:$DJ$51,0,MATCH(DB!U$5,Data!$A$1:$DJ$1,0)),Data!$E$2:$E$51,DB!$B16),AVERAGEIFS(INDEX(Data!$A$2:$DJ$51,0,MATCH(DB!U$5,Data!$A$1:$DJ$1,0)),Data!$E$2:$E$51,DB!$B16,Data!$F$2:$F$51,DB!$B$1)),"-")</f>
        <v>3.3500000000000002E-2</v>
      </c>
      <c r="V16" s="79"/>
      <c r="W16" s="78">
        <f>IFERROR(IF($B$1="Total",AVERAGEIFS(INDEX(Data!$A$2:$DJ$51,0,MATCH(DB!W$5,Data!$A$1:$DJ$1,0)),Data!$E$2:$E$51,DB!$B16),AVERAGEIFS(INDEX(Data!$A$2:$DJ$51,0,MATCH(DB!W$5,Data!$A$1:$DJ$1,0)),Data!$E$2:$E$51,DB!$B16,Data!$F$2:$F$51,DB!$B$1)),"-")</f>
        <v>2.3599999999999999E-2</v>
      </c>
      <c r="X16" s="78">
        <f>IFERROR(IF($B$1="Total",AVERAGEIFS(INDEX(Data!$A$2:$DJ$51,0,MATCH(DB!X$5,Data!$A$1:$DJ$1,0)),Data!$E$2:$E$51,DB!$B16),AVERAGEIFS(INDEX(Data!$A$2:$DJ$51,0,MATCH(DB!X$5,Data!$A$1:$DJ$1,0)),Data!$E$2:$E$51,DB!$B16,Data!$F$2:$F$51,DB!$B$1)),"-")</f>
        <v>0.254</v>
      </c>
      <c r="Y16" s="78">
        <f>IFERROR(IF($B$1="Total",AVERAGEIFS(INDEX(Data!$A$2:$DJ$51,0,MATCH(DB!Y$5,Data!$A$1:$DJ$1,0)),Data!$E$2:$E$51,DB!$B16),AVERAGEIFS(INDEX(Data!$A$2:$DJ$51,0,MATCH(DB!Y$5,Data!$A$1:$DJ$1,0)),Data!$E$2:$E$51,DB!$B16,Data!$F$2:$F$51,DB!$B$1)),"-")</f>
        <v>0.29800000000000004</v>
      </c>
      <c r="Z16" s="78">
        <f>IFERROR(IF($B$1="Total",AVERAGEIFS(INDEX(Data!$A$2:$DJ$51,0,MATCH(DB!Z$5,Data!$A$1:$DJ$1,0)),Data!$E$2:$E$51,DB!$B16),AVERAGEIFS(INDEX(Data!$A$2:$DJ$51,0,MATCH(DB!Z$5,Data!$A$1:$DJ$1,0)),Data!$E$2:$E$51,DB!$B16,Data!$F$2:$F$51,DB!$B$1)),"-")</f>
        <v>0.24860000000000002</v>
      </c>
      <c r="AA16" s="78">
        <f>IFERROR(IF($B$1="Total",AVERAGEIFS(INDEX(Data!$A$2:$DJ$51,0,MATCH(DB!AA$5,Data!$A$1:$DJ$1,0)),Data!$E$2:$E$51,DB!$B16),AVERAGEIFS(INDEX(Data!$A$2:$DJ$51,0,MATCH(DB!AA$5,Data!$A$1:$DJ$1,0)),Data!$E$2:$E$51,DB!$B16,Data!$F$2:$F$51,DB!$B$1)),"-")</f>
        <v>0.11459999999999999</v>
      </c>
      <c r="AB16" s="78">
        <f>IFERROR(IF($B$1="Total",AVERAGEIFS(INDEX(Data!$A$2:$DJ$51,0,MATCH(DB!AB$5,Data!$A$1:$DJ$1,0)),Data!$E$2:$E$51,DB!$B16),AVERAGEIFS(INDEX(Data!$A$2:$DJ$51,0,MATCH(DB!AB$5,Data!$A$1:$DJ$1,0)),Data!$E$2:$E$51,DB!$B16,Data!$F$2:$F$51,DB!$B$1)),"-")</f>
        <v>4.7E-2</v>
      </c>
      <c r="AC16" s="78">
        <f>IFERROR(IF($B$1="Total",AVERAGEIFS(INDEX(Data!$A$2:$DJ$51,0,MATCH(DB!AC$5,Data!$A$1:$DJ$1,0)),Data!$E$2:$E$51,DB!$B16),AVERAGEIFS(INDEX(Data!$A$2:$DJ$51,0,MATCH(DB!AC$5,Data!$A$1:$DJ$1,0)),Data!$E$2:$E$51,DB!$B16,Data!$F$2:$F$51,DB!$B$1)),"-")</f>
        <v>1.0400000000000001E-2</v>
      </c>
      <c r="AD16" s="78">
        <f>IFERROR(IF($B$1="Total",AVERAGEIFS(INDEX(Data!$A$2:$DJ$51,0,MATCH(DB!AD$5,Data!$A$1:$DJ$1,0)),Data!$E$2:$E$51,DB!$B16),AVERAGEIFS(INDEX(Data!$A$2:$DJ$51,0,MATCH(DB!AD$5,Data!$A$1:$DJ$1,0)),Data!$E$2:$E$51,DB!$B16,Data!$F$2:$F$51,DB!$B$1)),"-")</f>
        <v>5.8000000000000013E-3</v>
      </c>
      <c r="AE16" s="78">
        <f>IFERROR(IF($B$1="Total",AVERAGEIFS(INDEX(Data!$A$2:$DJ$51,0,MATCH(DB!AE$5,Data!$A$1:$DJ$1,0)),Data!$E$2:$E$51,DB!$B16),AVERAGEIFS(INDEX(Data!$A$2:$DJ$51,0,MATCH(DB!AE$5,Data!$A$1:$DJ$1,0)),Data!$E$2:$E$51,DB!$B16,Data!$F$2:$F$51,DB!$B$1)),"-")</f>
        <v>7.1999999999999998E-3</v>
      </c>
      <c r="AF16" s="79"/>
      <c r="AG16" s="78">
        <f>IFERROR(IF($B$1="Total",AVERAGEIFS(INDEX(Data!$A$2:$DJ$51,0,MATCH(DB!AG$5,Data!$A$1:$DJ$1,0)),Data!$E$2:$E$51,DB!$B16),AVERAGEIFS(INDEX(Data!$A$2:$DJ$51,0,MATCH(DB!AG$5,Data!$A$1:$DJ$1,0)),Data!$E$2:$E$51,DB!$B16,Data!$F$2:$F$51,DB!$B$1)),"-")</f>
        <v>0.84719999999999995</v>
      </c>
      <c r="AH16" s="78">
        <f>IFERROR(IF($B$1="Total",AVERAGEIFS(INDEX(Data!$A$2:$DJ$51,0,MATCH(DB!AH$5,Data!$A$1:$DJ$1,0)),Data!$E$2:$E$51,DB!$B16),AVERAGEIFS(INDEX(Data!$A$2:$DJ$51,0,MATCH(DB!AH$5,Data!$A$1:$DJ$1,0)),Data!$E$2:$E$51,DB!$B16,Data!$F$2:$F$51,DB!$B$1)),"-")</f>
        <v>3.32E-2</v>
      </c>
      <c r="AI16" s="78">
        <f>IFERROR(IF($B$1="Total",AVERAGEIFS(INDEX(Data!$A$2:$DJ$51,0,MATCH(DB!AI$5,Data!$A$1:$DJ$1,0)),Data!$E$2:$E$51,DB!$B16),AVERAGEIFS(INDEX(Data!$A$2:$DJ$51,0,MATCH(DB!AI$5,Data!$A$1:$DJ$1,0)),Data!$E$2:$E$51,DB!$B16,Data!$F$2:$F$51,DB!$B$1)),"-")</f>
        <v>1.7399999999999999E-2</v>
      </c>
      <c r="AJ16" s="78">
        <f>IFERROR(IF($B$1="Total",AVERAGEIFS(INDEX(Data!$A$2:$DJ$51,0,MATCH(DB!AJ$5,Data!$A$1:$DJ$1,0)),Data!$E$2:$E$51,DB!$B16),AVERAGEIFS(INDEX(Data!$A$2:$DJ$51,0,MATCH(DB!AJ$5,Data!$A$1:$DJ$1,0)),Data!$E$2:$E$51,DB!$B16,Data!$F$2:$F$51,DB!$B$1)),"-")</f>
        <v>1.24E-2</v>
      </c>
      <c r="AK16" s="78">
        <f>IFERROR(IF($B$1="Total",AVERAGEIFS(INDEX(Data!$A$2:$DJ$51,0,MATCH(DB!AK$5,Data!$A$1:$DJ$1,0)),Data!$E$2:$E$51,DB!$B16),AVERAGEIFS(INDEX(Data!$A$2:$DJ$51,0,MATCH(DB!AK$5,Data!$A$1:$DJ$1,0)),Data!$E$2:$E$51,DB!$B16,Data!$F$2:$F$51,DB!$B$1)),"-")</f>
        <v>1.0999999999999999E-2</v>
      </c>
      <c r="AL16" s="78">
        <f>IFERROR(IF($B$1="Total",AVERAGEIFS(INDEX(Data!$A$2:$DJ$51,0,MATCH(DB!AL$5,Data!$A$1:$DJ$1,0)),Data!$E$2:$E$51,DB!$B16),AVERAGEIFS(INDEX(Data!$A$2:$DJ$51,0,MATCH(DB!AL$5,Data!$A$1:$DJ$1,0)),Data!$E$2:$E$51,DB!$B16,Data!$F$2:$F$51,DB!$B$1)),"-")</f>
        <v>7.7800000000000008E-2</v>
      </c>
      <c r="AM16" s="78">
        <f>IFERROR(IF($B$1="Total",AVERAGEIFS(INDEX(Data!$A$2:$DJ$51,0,MATCH(DB!AM$5,Data!$A$1:$DJ$1,0)),Data!$E$2:$E$51,DB!$B16),AVERAGEIFS(INDEX(Data!$A$2:$DJ$51,0,MATCH(DB!AM$5,Data!$A$1:$DJ$1,0)),Data!$E$2:$E$51,DB!$B16,Data!$F$2:$F$51,DB!$B$1)),"-")</f>
        <v>3.0000000000000001E-3</v>
      </c>
      <c r="AN16" s="79"/>
      <c r="AO16" s="78">
        <f>IFERROR(IF($B$1="Total",AVERAGEIFS(INDEX(Data!$A$2:$DJ$51,0,MATCH(DB!AO$5,Data!$A$1:$DJ$1,0)),Data!$E$2:$E$51,DB!$B16),AVERAGEIFS(INDEX(Data!$A$2:$DJ$51,0,MATCH(DB!AO$5,Data!$A$1:$DJ$1,0)),Data!$E$2:$E$51,DB!$B16,Data!$F$2:$F$51,DB!$B$1)),"-")</f>
        <v>3.4000000000000002E-2</v>
      </c>
      <c r="AP16" s="78">
        <f>IFERROR(IF($B$1="Total",AVERAGEIFS(INDEX(Data!$A$2:$DJ$51,0,MATCH(DB!AP$5,Data!$A$1:$DJ$1,0)),Data!$E$2:$E$51,DB!$B16),AVERAGEIFS(INDEX(Data!$A$2:$DJ$51,0,MATCH(DB!AP$5,Data!$A$1:$DJ$1,0)),Data!$E$2:$E$51,DB!$B16,Data!$F$2:$F$51,DB!$B$1)),"-")</f>
        <v>0.21379999999999999</v>
      </c>
      <c r="AQ16" s="78">
        <f>IFERROR(IF($B$1="Total",AVERAGEIFS(INDEX(Data!$A$2:$DJ$51,0,MATCH(DB!AQ$5,Data!$A$1:$DJ$1,0)),Data!$E$2:$E$51,DB!$B16),AVERAGEIFS(INDEX(Data!$A$2:$DJ$51,0,MATCH(DB!AQ$5,Data!$A$1:$DJ$1,0)),Data!$E$2:$E$51,DB!$B16,Data!$F$2:$F$51,DB!$B$1)),"-")</f>
        <v>0.3972</v>
      </c>
      <c r="AR16" s="78">
        <f>IFERROR(IF($B$1="Total",AVERAGEIFS(INDEX(Data!$A$2:$DJ$51,0,MATCH(DB!AR$5,Data!$A$1:$DJ$1,0)),Data!$E$2:$E$51,DB!$B16),AVERAGEIFS(INDEX(Data!$A$2:$DJ$51,0,MATCH(DB!AR$5,Data!$A$1:$DJ$1,0)),Data!$E$2:$E$51,DB!$B16,Data!$F$2:$F$51,DB!$B$1)),"-")</f>
        <v>0.22879999999999998</v>
      </c>
      <c r="AS16" s="78">
        <f>IFERROR(IF($B$1="Total",AVERAGEIFS(INDEX(Data!$A$2:$DJ$51,0,MATCH(DB!AS$5,Data!$A$1:$DJ$1,0)),Data!$E$2:$E$51,DB!$B16),AVERAGEIFS(INDEX(Data!$A$2:$DJ$51,0,MATCH(DB!AS$5,Data!$A$1:$DJ$1,0)),Data!$E$2:$E$51,DB!$B16,Data!$F$2:$F$51,DB!$B$1)),"-")</f>
        <v>0.1016</v>
      </c>
      <c r="AT16" s="78">
        <f>IFERROR(IF($B$1="Total",AVERAGEIFS(INDEX(Data!$A$2:$DJ$51,0,MATCH(DB!AT$5,Data!$A$1:$DJ$1,0)),Data!$E$2:$E$51,DB!$B16),AVERAGEIFS(INDEX(Data!$A$2:$DJ$51,0,MATCH(DB!AT$5,Data!$A$1:$DJ$1,0)),Data!$E$2:$E$51,DB!$B16,Data!$F$2:$F$51,DB!$B$1)),"-")</f>
        <v>2.24E-2</v>
      </c>
      <c r="AU16" s="78">
        <f>IFERROR(IF($B$1="Total",AVERAGEIFS(INDEX(Data!$A$2:$DJ$51,0,MATCH(DB!AU$5,Data!$A$1:$DJ$1,0)),Data!$E$2:$E$51,DB!$B16),AVERAGEIFS(INDEX(Data!$A$2:$DJ$51,0,MATCH(DB!AU$5,Data!$A$1:$DJ$1,0)),Data!$E$2:$E$51,DB!$B16,Data!$F$2:$F$51,DB!$B$1)),"-")</f>
        <v>2E-3</v>
      </c>
      <c r="AV16" s="78">
        <f>IFERROR(IF($B$1="Total",AVERAGEIFS(INDEX(Data!$A$2:$DJ$51,0,MATCH(DB!AV$5,Data!$A$1:$DJ$1,0)),Data!$E$2:$E$51,DB!$B16),AVERAGEIFS(INDEX(Data!$A$2:$DJ$51,0,MATCH(DB!AV$5,Data!$A$1:$DJ$1,0)),Data!$E$2:$E$51,DB!$B16,Data!$F$2:$F$51,DB!$B$1)),"-")</f>
        <v>1E-3</v>
      </c>
      <c r="AW16" s="79"/>
      <c r="AX16" s="78">
        <f>IFERROR(IF($B$1="Total",AVERAGEIFS(INDEX(Data!$A$2:$DJ$51,0,MATCH(DB!AX$5,Data!$A$1:$DJ$1,0)),Data!$E$2:$E$51,DB!$B16),AVERAGEIFS(INDEX(Data!$A$2:$DJ$51,0,MATCH(DB!AX$5,Data!$A$1:$DJ$1,0)),Data!$E$2:$E$51,DB!$B16,Data!$F$2:$F$51,DB!$B$1)),"-")</f>
        <v>0.1376</v>
      </c>
      <c r="AY16" s="78">
        <f>IFERROR(IF($B$1="Total",AVERAGEIFS(INDEX(Data!$A$2:$DJ$51,0,MATCH(DB!AY$5,Data!$A$1:$DJ$1,0)),Data!$E$2:$E$51,DB!$B16),AVERAGEIFS(INDEX(Data!$A$2:$DJ$51,0,MATCH(DB!AY$5,Data!$A$1:$DJ$1,0)),Data!$E$2:$E$51,DB!$B16,Data!$F$2:$F$51,DB!$B$1)),"-")</f>
        <v>0.46980000000000005</v>
      </c>
      <c r="AZ16" s="78">
        <f>IFERROR(IF($B$1="Total",AVERAGEIFS(INDEX(Data!$A$2:$DJ$51,0,MATCH(DB!AZ$5,Data!$A$1:$DJ$1,0)),Data!$E$2:$E$51,DB!$B16),AVERAGEIFS(INDEX(Data!$A$2:$DJ$51,0,MATCH(DB!AZ$5,Data!$A$1:$DJ$1,0)),Data!$E$2:$E$51,DB!$B16,Data!$F$2:$F$51,DB!$B$1)),"-")</f>
        <v>0.21719999999999998</v>
      </c>
      <c r="BA16" s="78">
        <f>IFERROR(IF($B$1="Total",AVERAGEIFS(INDEX(Data!$A$2:$DJ$51,0,MATCH(DB!BA$5,Data!$A$1:$DJ$1,0)),Data!$E$2:$E$51,DB!$B16),AVERAGEIFS(INDEX(Data!$A$2:$DJ$51,0,MATCH(DB!BA$5,Data!$A$1:$DJ$1,0)),Data!$E$2:$E$51,DB!$B16,Data!$F$2:$F$51,DB!$B$1)),"-")</f>
        <v>0.12219999999999998</v>
      </c>
      <c r="BB16" s="78">
        <f>IFERROR(IF($B$1="Total",AVERAGEIFS(INDEX(Data!$A$2:$DJ$51,0,MATCH(DB!BB$5,Data!$A$1:$DJ$1,0)),Data!$E$2:$E$51,DB!$B16),AVERAGEIFS(INDEX(Data!$A$2:$DJ$51,0,MATCH(DB!BB$5,Data!$A$1:$DJ$1,0)),Data!$E$2:$E$51,DB!$B16,Data!$F$2:$F$51,DB!$B$1)),"-")</f>
        <v>3.2600000000000004E-2</v>
      </c>
      <c r="BC16" s="78">
        <f>IFERROR(IF($B$1="Total",AVERAGEIFS(INDEX(Data!$A$2:$DJ$51,0,MATCH(DB!BC$5,Data!$A$1:$DJ$1,0)),Data!$E$2:$E$51,DB!$B16),AVERAGEIFS(INDEX(Data!$A$2:$DJ$51,0,MATCH(DB!BC$5,Data!$A$1:$DJ$1,0)),Data!$E$2:$E$51,DB!$B16,Data!$F$2:$F$51,DB!$B$1)),"-")</f>
        <v>2.0800000000000006E-2</v>
      </c>
      <c r="BD16" s="79"/>
      <c r="BE16" s="78">
        <f>IFERROR(IF($B$1="Total",AVERAGEIFS(INDEX(Data!$A$2:$DJ$51,0,MATCH(DB!BE$5,Data!$A$1:$DJ$1,0)),Data!$E$2:$E$51,DB!$B16),AVERAGEIFS(INDEX(Data!$A$2:$DJ$51,0,MATCH(DB!BE$5,Data!$A$1:$DJ$1,0)),Data!$E$2:$E$51,DB!$B16,Data!$F$2:$F$51,DB!$B$1)),"-")</f>
        <v>0.78320000000000001</v>
      </c>
      <c r="BF16" s="78">
        <f>IFERROR(IF($B$1="Total",AVERAGEIFS(INDEX(Data!$A$2:$DJ$51,0,MATCH(DB!BF$5,Data!$A$1:$DJ$1,0)),Data!$E$2:$E$51,DB!$B16),AVERAGEIFS(INDEX(Data!$A$2:$DJ$51,0,MATCH(DB!BF$5,Data!$A$1:$DJ$1,0)),Data!$E$2:$E$51,DB!$B16,Data!$F$2:$F$51,DB!$B$1)),"-")</f>
        <v>0.27799999999999997</v>
      </c>
      <c r="BG16" s="78">
        <f>IFERROR(IF($B$1="Total",AVERAGEIFS(INDEX(Data!$A$2:$DJ$51,0,MATCH(DB!BG$5,Data!$A$1:$DJ$1,0)),Data!$E$2:$E$51,DB!$B16),AVERAGEIFS(INDEX(Data!$A$2:$DJ$51,0,MATCH(DB!BG$5,Data!$A$1:$DJ$1,0)),Data!$E$2:$E$51,DB!$B16,Data!$F$2:$F$51,DB!$B$1)),"-")</f>
        <v>0.1235</v>
      </c>
      <c r="BH16" s="78" t="str">
        <f>IFERROR(IF($B$1="Total",AVERAGEIFS(INDEX(Data!$A$2:$DJ$51,0,MATCH(DB!BH$5,Data!$A$1:$DJ$1,0)),Data!$E$2:$E$51,DB!$B16),AVERAGEIFS(INDEX(Data!$A$2:$DJ$51,0,MATCH(DB!BH$5,Data!$A$1:$DJ$1,0)),Data!$E$2:$E$51,DB!$B16,Data!$F$2:$F$51,DB!$B$1)),"-")</f>
        <v>-</v>
      </c>
      <c r="BI16" s="78">
        <f>IFERROR(IF($B$1="Total",AVERAGEIFS(INDEX(Data!$A$2:$DJ$51,0,MATCH(DB!BI$5,Data!$A$1:$DJ$1,0)),Data!$E$2:$E$51,DB!$B16),AVERAGEIFS(INDEX(Data!$A$2:$DJ$51,0,MATCH(DB!BI$5,Data!$A$1:$DJ$1,0)),Data!$E$2:$E$51,DB!$B16,Data!$F$2:$F$51,DB!$B$1)),"-")</f>
        <v>4.0000000000000001E-3</v>
      </c>
      <c r="BJ16" s="78" t="str">
        <f>IFERROR(IF($B$1="Total",AVERAGEIFS(INDEX(Data!$A$2:$DJ$51,0,MATCH(DB!BJ$5,Data!$A$1:$DJ$1,0)),Data!$E$2:$E$51,DB!$B16),AVERAGEIFS(INDEX(Data!$A$2:$DJ$51,0,MATCH(DB!BJ$5,Data!$A$1:$DJ$1,0)),Data!$E$2:$E$51,DB!$B16,Data!$F$2:$F$51,DB!$B$1)),"-")</f>
        <v>-</v>
      </c>
      <c r="BK16" s="78">
        <f>IFERROR(IF($B$1="Total",AVERAGEIFS(INDEX(Data!$A$2:$DJ$51,0,MATCH(DB!BK$5,Data!$A$1:$DJ$1,0)),Data!$E$2:$E$51,DB!$B16),AVERAGEIFS(INDEX(Data!$A$2:$DJ$51,0,MATCH(DB!BK$5,Data!$A$1:$DJ$1,0)),Data!$E$2:$E$51,DB!$B16,Data!$F$2:$F$51,DB!$B$1)),"-")</f>
        <v>5.8000000000000005E-3</v>
      </c>
      <c r="BL16" s="79"/>
      <c r="BM16" s="78">
        <f>IFERROR(IF($B$1="Total",AVERAGEIFS(INDEX(Data!$A$2:$DJ$51,0,MATCH(DB!BM$5,Data!$A$1:$DJ$1,0)),Data!$E$2:$E$51,DB!$B16),AVERAGEIFS(INDEX(Data!$A$2:$DJ$51,0,MATCH(DB!BM$5,Data!$A$1:$DJ$1,0)),Data!$E$2:$E$51,DB!$B16,Data!$F$2:$F$51,DB!$B$1)),"-")</f>
        <v>6.6799999999999998E-2</v>
      </c>
      <c r="BN16" s="78">
        <f>IFERROR(IF($B$1="Total",AVERAGEIFS(INDEX(Data!$A$2:$DJ$51,0,MATCH(DB!BN$5,Data!$A$1:$DJ$1,0)),Data!$E$2:$E$51,DB!$B16),AVERAGEIFS(INDEX(Data!$A$2:$DJ$51,0,MATCH(DB!BN$5,Data!$A$1:$DJ$1,0)),Data!$E$2:$E$51,DB!$B16,Data!$F$2:$F$51,DB!$B$1)),"-")</f>
        <v>0.37980000000000003</v>
      </c>
      <c r="BO16" s="78">
        <f>IFERROR(IF($B$1="Total",AVERAGEIFS(INDEX(Data!$A$2:$DJ$51,0,MATCH(DB!BO$5,Data!$A$1:$DJ$1,0)),Data!$E$2:$E$51,DB!$B16),AVERAGEIFS(INDEX(Data!$A$2:$DJ$51,0,MATCH(DB!BO$5,Data!$A$1:$DJ$1,0)),Data!$E$2:$E$51,DB!$B16,Data!$F$2:$F$51,DB!$B$1)),"-")</f>
        <v>0.53159999999999996</v>
      </c>
      <c r="BP16" s="78">
        <f>IFERROR(IF($B$1="Total",AVERAGEIFS(INDEX(Data!$A$2:$DJ$51,0,MATCH(DB!BP$5,Data!$A$1:$DJ$1,0)),Data!$E$2:$E$51,DB!$B16),AVERAGEIFS(INDEX(Data!$A$2:$DJ$51,0,MATCH(DB!BP$5,Data!$A$1:$DJ$1,0)),Data!$E$2:$E$51,DB!$B16,Data!$F$2:$F$51,DB!$B$1)),"-")</f>
        <v>2.1800000000000003E-2</v>
      </c>
      <c r="BQ16" s="79"/>
      <c r="BR16" s="78">
        <f>IFERROR(IF($B$1="Total",AVERAGEIFS(INDEX(Data!$A$2:$DJ$51,0,MATCH(DB!BR$5,Data!$A$1:$DJ$1,0)),Data!$E$2:$E$51,DB!$B16),AVERAGEIFS(INDEX(Data!$A$2:$DJ$51,0,MATCH(DB!BR$5,Data!$A$1:$DJ$1,0)),Data!$E$2:$E$51,DB!$B16,Data!$F$2:$F$51,DB!$B$1)),"-")</f>
        <v>0.24100000000000002</v>
      </c>
      <c r="BS16" s="78">
        <f>IFERROR(IF($B$1="Total",AVERAGEIFS(INDEX(Data!$A$2:$DJ$51,0,MATCH(DB!BS$5,Data!$A$1:$DJ$1,0)),Data!$E$2:$E$51,DB!$B16),AVERAGEIFS(INDEX(Data!$A$2:$DJ$51,0,MATCH(DB!BS$5,Data!$A$1:$DJ$1,0)),Data!$E$2:$E$51,DB!$B16,Data!$F$2:$F$51,DB!$B$1)),"-")</f>
        <v>0.64680000000000004</v>
      </c>
      <c r="BT16" s="78">
        <f>IFERROR(IF($B$1="Total",AVERAGEIFS(INDEX(Data!$A$2:$DJ$51,0,MATCH(DB!BT$5,Data!$A$1:$DJ$1,0)),Data!$E$2:$E$51,DB!$B16),AVERAGEIFS(INDEX(Data!$A$2:$DJ$51,0,MATCH(DB!BT$5,Data!$A$1:$DJ$1,0)),Data!$E$2:$E$51,DB!$B16,Data!$F$2:$F$51,DB!$B$1)),"-")</f>
        <v>0.11219999999999999</v>
      </c>
      <c r="BU16" s="78" t="str">
        <f>IFERROR(IF($B$1="Total",AVERAGEIFS(INDEX(Data!$A$2:$DJ$51,0,MATCH(DB!BU$5,Data!$A$1:$DJ$1,0)),Data!$E$2:$E$51,DB!$B16),AVERAGEIFS(INDEX(Data!$A$2:$DJ$51,0,MATCH(DB!BU$5,Data!$A$1:$DJ$1,0)),Data!$E$2:$E$51,DB!$B16,Data!$F$2:$F$51,DB!$B$1)),"-")</f>
        <v>-</v>
      </c>
      <c r="BV16" s="79"/>
      <c r="BW16" s="78">
        <f>IFERROR(IF($B$1="Total",AVERAGEIFS(INDEX(Data!$A$2:$DJ$51,0,MATCH(DB!BW$5,Data!$A$1:$DJ$1,0)),Data!$E$2:$E$51,DB!$B16),AVERAGEIFS(INDEX(Data!$A$2:$DJ$51,0,MATCH(DB!BW$5,Data!$A$1:$DJ$1,0)),Data!$E$2:$E$51,DB!$B16,Data!$F$2:$F$51,DB!$B$1)),"-")</f>
        <v>0.75919999999999999</v>
      </c>
      <c r="BX16" s="78">
        <f>IFERROR(IF($B$1="Total",AVERAGEIFS(INDEX(Data!$A$2:$DJ$51,0,MATCH(DB!BX$5,Data!$A$1:$DJ$1,0)),Data!$E$2:$E$51,DB!$B16),AVERAGEIFS(INDEX(Data!$A$2:$DJ$51,0,MATCH(DB!BX$5,Data!$A$1:$DJ$1,0)),Data!$E$2:$E$51,DB!$B16,Data!$F$2:$F$51,DB!$B$1)),"-")</f>
        <v>0.24060000000000001</v>
      </c>
      <c r="BY16" s="79"/>
      <c r="BZ16" s="78">
        <f>IFERROR(IF($B$1="Total",AVERAGEIFS(INDEX(Data!$A$2:$DJ$51,0,MATCH(DB!BZ$5,Data!$A$1:$DJ$1,0)),Data!$E$2:$E$51,DB!$B16),AVERAGEIFS(INDEX(Data!$A$2:$DJ$51,0,MATCH(DB!BZ$5,Data!$A$1:$DJ$1,0)),Data!$E$2:$E$51,DB!$B16,Data!$F$2:$F$51,DB!$B$1)),"-")</f>
        <v>0.77800000000000014</v>
      </c>
      <c r="CA16" s="78">
        <f>IFERROR(IF($B$1="Total",AVERAGEIFS(INDEX(Data!$A$2:$DJ$51,0,MATCH(DB!CA$5,Data!$A$1:$DJ$1,0)),Data!$E$2:$E$51,DB!$B16),AVERAGEIFS(INDEX(Data!$A$2:$DJ$51,0,MATCH(DB!CA$5,Data!$A$1:$DJ$1,0)),Data!$E$2:$E$51,DB!$B16,Data!$F$2:$F$51,DB!$B$1)),"-")</f>
        <v>0.22200000000000003</v>
      </c>
      <c r="CB16" s="79"/>
      <c r="CC16" s="78">
        <f>IFERROR(IF($B$1="Total",AVERAGEIFS(INDEX(Data!$A$2:$DJ$51,0,MATCH(DB!CC$5,Data!$A$1:$DJ$1,0)),Data!$E$2:$E$51,DB!$B16),AVERAGEIFS(INDEX(Data!$A$2:$DJ$51,0,MATCH(DB!CC$5,Data!$A$1:$DJ$1,0)),Data!$E$2:$E$51,DB!$B16,Data!$F$2:$F$51,DB!$B$1)),"-")</f>
        <v>0.6343333333333333</v>
      </c>
      <c r="CD16" s="78">
        <f>IFERROR(IF($B$1="Total",AVERAGEIFS(INDEX(Data!$A$2:$DJ$51,0,MATCH(DB!CD$5,Data!$A$1:$DJ$1,0)),Data!$E$2:$E$51,DB!$B16),AVERAGEIFS(INDEX(Data!$A$2:$DJ$51,0,MATCH(DB!CD$5,Data!$A$1:$DJ$1,0)),Data!$E$2:$E$51,DB!$B16,Data!$F$2:$F$51,DB!$B$1)),"-")</f>
        <v>0.61939999999999995</v>
      </c>
      <c r="CE16" s="79"/>
      <c r="CF16" s="78">
        <f>IFERROR(IF($B$1="Total",AVERAGEIFS(INDEX(Data!$A$2:$DJ$51,0,MATCH(DB!CF$5,Data!$A$1:$DJ$1,0)),Data!$E$2:$E$51,DB!$B16),AVERAGEIFS(INDEX(Data!$A$2:$DJ$51,0,MATCH(DB!CF$5,Data!$A$1:$DJ$1,0)),Data!$E$2:$E$51,DB!$B16,Data!$F$2:$F$51,DB!$B$1)),"-")</f>
        <v>0.8548</v>
      </c>
      <c r="CG16" s="78">
        <f>IFERROR(IF($B$1="Total",AVERAGEIFS(INDEX(Data!$A$2:$DJ$51,0,MATCH(DB!CG$5,Data!$A$1:$DJ$1,0)),Data!$E$2:$E$51,DB!$B16),AVERAGEIFS(INDEX(Data!$A$2:$DJ$51,0,MATCH(DB!CG$5,Data!$A$1:$DJ$1,0)),Data!$E$2:$E$51,DB!$B16,Data!$F$2:$F$51,DB!$B$1)),"-")</f>
        <v>1.95E-2</v>
      </c>
      <c r="CH16" s="78">
        <f>IFERROR(IF($B$1="Total",AVERAGEIFS(INDEX(Data!$A$2:$DJ$51,0,MATCH(DB!CH$5,Data!$A$1:$DJ$1,0)),Data!$E$2:$E$51,DB!$B16),AVERAGEIFS(INDEX(Data!$A$2:$DJ$51,0,MATCH(DB!CH$5,Data!$A$1:$DJ$1,0)),Data!$E$2:$E$51,DB!$B16,Data!$F$2:$F$51,DB!$B$1)),"-")</f>
        <v>9.4999999999999998E-3</v>
      </c>
      <c r="CI16" s="78">
        <f>IFERROR(IF($B$1="Total",AVERAGEIFS(INDEX(Data!$A$2:$DJ$51,0,MATCH(DB!CI$5,Data!$A$1:$DJ$1,0)),Data!$E$2:$E$51,DB!$B16),AVERAGEIFS(INDEX(Data!$A$2:$DJ$51,0,MATCH(DB!CI$5,Data!$A$1:$DJ$1,0)),Data!$E$2:$E$51,DB!$B16,Data!$F$2:$F$51,DB!$B$1)),"-")</f>
        <v>9.2499999999999995E-3</v>
      </c>
      <c r="CJ16" s="78">
        <f>IFERROR(IF($B$1="Total",AVERAGEIFS(INDEX(Data!$A$2:$DJ$51,0,MATCH(DB!CJ$5,Data!$A$1:$DJ$1,0)),Data!$E$2:$E$51,DB!$B16),AVERAGEIFS(INDEX(Data!$A$2:$DJ$51,0,MATCH(DB!CJ$5,Data!$A$1:$DJ$1,0)),Data!$E$2:$E$51,DB!$B16,Data!$F$2:$F$51,DB!$B$1)),"-")</f>
        <v>2E-3</v>
      </c>
      <c r="CK16" s="78" t="str">
        <f>IFERROR(IF($B$1="Total",AVERAGEIFS(INDEX(Data!$A$2:$DJ$51,0,MATCH(DB!CK$5,Data!$A$1:$DJ$1,0)),Data!$E$2:$E$51,DB!$B16),AVERAGEIFS(INDEX(Data!$A$2:$DJ$51,0,MATCH(DB!CK$5,Data!$A$1:$DJ$1,0)),Data!$E$2:$E$51,DB!$B16,Data!$F$2:$F$51,DB!$B$1)),"-")</f>
        <v>-</v>
      </c>
      <c r="CL16" s="78" t="str">
        <f>IFERROR(IF($B$1="Total",AVERAGEIFS(INDEX(Data!$A$2:$DJ$51,0,MATCH(DB!CL$5,Data!$A$1:$DJ$1,0)),Data!$E$2:$E$51,DB!$B16),AVERAGEIFS(INDEX(Data!$A$2:$DJ$51,0,MATCH(DB!CL$5,Data!$A$1:$DJ$1,0)),Data!$E$2:$E$51,DB!$B16,Data!$F$2:$F$51,DB!$B$1)),"-")</f>
        <v>-</v>
      </c>
      <c r="CM16" s="78" t="str">
        <f>IFERROR(IF($B$1="Total",AVERAGEIFS(INDEX(Data!$A$2:$DJ$51,0,MATCH(DB!CM$5,Data!$A$1:$DJ$1,0)),Data!$E$2:$E$51,DB!$B16),AVERAGEIFS(INDEX(Data!$A$2:$DJ$51,0,MATCH(DB!CM$5,Data!$A$1:$DJ$1,0)),Data!$E$2:$E$51,DB!$B16,Data!$F$2:$F$51,DB!$B$1)),"-")</f>
        <v>-</v>
      </c>
      <c r="CN16" s="78">
        <f>IFERROR(IF($B$1="Total",AVERAGEIFS(INDEX(Data!$A$2:$DJ$51,0,MATCH(DB!CN$5,Data!$A$1:$DJ$1,0)),Data!$E$2:$E$51,DB!$B16),AVERAGEIFS(INDEX(Data!$A$2:$DJ$51,0,MATCH(DB!CN$5,Data!$A$1:$DJ$1,0)),Data!$E$2:$E$51,DB!$B16,Data!$F$2:$F$51,DB!$B$1)),"-")</f>
        <v>3.6000000000000003E-3</v>
      </c>
      <c r="CO16" s="78">
        <f>IFERROR(IF($B$1="Total",AVERAGEIFS(INDEX(Data!$A$2:$DJ$51,0,MATCH(DB!CO$5,Data!$A$1:$DJ$1,0)),Data!$E$2:$E$51,DB!$B16),AVERAGEIFS(INDEX(Data!$A$2:$DJ$51,0,MATCH(DB!CO$5,Data!$A$1:$DJ$1,0)),Data!$E$2:$E$51,DB!$B16,Data!$F$2:$F$51,DB!$B$1)),"-")</f>
        <v>4.82E-2</v>
      </c>
      <c r="CP16" s="78">
        <f>IFERROR(IF($B$1="Total",AVERAGEIFS(INDEX(Data!$A$2:$DJ$51,0,MATCH(DB!CP$5,Data!$A$1:$DJ$1,0)),Data!$E$2:$E$51,DB!$B16),AVERAGEIFS(INDEX(Data!$A$2:$DJ$51,0,MATCH(DB!CP$5,Data!$A$1:$DJ$1,0)),Data!$E$2:$E$51,DB!$B16,Data!$F$2:$F$51,DB!$B$1)),"-")</f>
        <v>5.800000000000001E-2</v>
      </c>
      <c r="CQ16" s="78">
        <f>IFERROR(IF($B$1="Total",AVERAGEIFS(INDEX(Data!$A$2:$DJ$51,0,MATCH(DB!CQ$5,Data!$A$1:$DJ$1,0)),Data!$E$2:$E$51,DB!$B16),AVERAGEIFS(INDEX(Data!$A$2:$DJ$51,0,MATCH(DB!CQ$5,Data!$A$1:$DJ$1,0)),Data!$E$2:$E$51,DB!$B16,Data!$F$2:$F$51,DB!$B$1)),"-")</f>
        <v>5.3333333333333332E-3</v>
      </c>
      <c r="CR16" s="78">
        <f>IFERROR(IF($B$1="Total",AVERAGEIFS(INDEX(Data!$A$2:$DJ$51,0,MATCH(DB!CR$5,Data!$A$1:$DJ$1,0)),Data!$E$2:$E$51,DB!$B16),AVERAGEIFS(INDEX(Data!$A$2:$DJ$51,0,MATCH(DB!CR$5,Data!$A$1:$DJ$1,0)),Data!$E$2:$E$51,DB!$B16,Data!$F$2:$F$51,DB!$B$1)),"-")</f>
        <v>1E-3</v>
      </c>
      <c r="CS16" s="79"/>
      <c r="CT16" s="78">
        <f>IFERROR(IF($B$1="Total",AVERAGEIFS(INDEX(Data!$A$2:$DJ$51,0,MATCH(DB!CT$5,Data!$A$1:$DJ$1,0)),Data!$E$2:$E$51,DB!$B16),AVERAGEIFS(INDEX(Data!$A$2:$DJ$51,0,MATCH(DB!CT$5,Data!$A$1:$DJ$1,0)),Data!$E$2:$E$51,DB!$B16,Data!$F$2:$F$51,DB!$B$1)),"-")</f>
        <v>0.2792</v>
      </c>
      <c r="CU16" s="78">
        <f>IFERROR(IF($B$1="Total",AVERAGEIFS(INDEX(Data!$A$2:$DJ$51,0,MATCH(DB!CU$5,Data!$A$1:$DJ$1,0)),Data!$E$2:$E$51,DB!$B16),AVERAGEIFS(INDEX(Data!$A$2:$DJ$51,0,MATCH(DB!CU$5,Data!$A$1:$DJ$1,0)),Data!$E$2:$E$51,DB!$B16,Data!$F$2:$F$51,DB!$B$1)),"-")</f>
        <v>0.36399999999999999</v>
      </c>
      <c r="CV16" s="78">
        <f>IFERROR(IF($B$1="Total",AVERAGEIFS(INDEX(Data!$A$2:$DJ$51,0,MATCH(DB!CV$5,Data!$A$1:$DJ$1,0)),Data!$E$2:$E$51,DB!$B16),AVERAGEIFS(INDEX(Data!$A$2:$DJ$51,0,MATCH(DB!CV$5,Data!$A$1:$DJ$1,0)),Data!$E$2:$E$51,DB!$B16,Data!$F$2:$F$51,DB!$B$1)),"-")</f>
        <v>0.20140000000000002</v>
      </c>
      <c r="CW16" s="78">
        <f>IFERROR(IF($B$1="Total",AVERAGEIFS(INDEX(Data!$A$2:$DJ$51,0,MATCH(DB!CW$5,Data!$A$1:$DJ$1,0)),Data!$E$2:$E$51,DB!$B16),AVERAGEIFS(INDEX(Data!$A$2:$DJ$51,0,MATCH(DB!CW$5,Data!$A$1:$DJ$1,0)),Data!$E$2:$E$51,DB!$B16,Data!$F$2:$F$51,DB!$B$1)),"-")</f>
        <v>6.9599999999999995E-2</v>
      </c>
      <c r="CX16" s="78">
        <f>IFERROR(IF($B$1="Total",AVERAGEIFS(INDEX(Data!$A$2:$DJ$51,0,MATCH(DB!CX$5,Data!$A$1:$DJ$1,0)),Data!$E$2:$E$51,DB!$B16),AVERAGEIFS(INDEX(Data!$A$2:$DJ$51,0,MATCH(DB!CX$5,Data!$A$1:$DJ$1,0)),Data!$E$2:$E$51,DB!$B16,Data!$F$2:$F$51,DB!$B$1)),"-")</f>
        <v>3.4599999999999999E-2</v>
      </c>
      <c r="CY16" s="78">
        <f>IFERROR(IF($B$1="Total",AVERAGEIFS(INDEX(Data!$A$2:$DJ$51,0,MATCH(DB!CY$5,Data!$A$1:$DJ$1,0)),Data!$E$2:$E$51,DB!$B16),AVERAGEIFS(INDEX(Data!$A$2:$DJ$51,0,MATCH(DB!CY$5,Data!$A$1:$DJ$1,0)),Data!$E$2:$E$51,DB!$B16,Data!$F$2:$F$51,DB!$B$1)),"-")</f>
        <v>2.06E-2</v>
      </c>
      <c r="CZ16" s="78">
        <f>IFERROR(IF($B$1="Total",AVERAGEIFS(INDEX(Data!$A$2:$DJ$51,0,MATCH(DB!CZ$5,Data!$A$1:$DJ$1,0)),Data!$E$2:$E$51,DB!$B16),AVERAGEIFS(INDEX(Data!$A$2:$DJ$51,0,MATCH(DB!CZ$5,Data!$A$1:$DJ$1,0)),Data!$E$2:$E$51,DB!$B16,Data!$F$2:$F$51,DB!$B$1)),"-")</f>
        <v>3.0800000000000001E-2</v>
      </c>
      <c r="DB16" s="78">
        <f>IFERROR(IF($B$1="Total",AVERAGEIFS(INDEX(Data!$A$2:$EI$51,0,MATCH(DB!DB$5,Data!$A$1:$EI$1,0)),Data!$E$2:$E$51,DB!$B16),AVERAGEIFS(INDEX(Data!$A$2:$EI$51,0,MATCH(DB!DB$5,Data!$A$1:$EI$1,0)),Data!$E$2:$E$51,DB!$B16,Data!$F$2:$F$51,DB!$B$1)),"-")</f>
        <v>4.4752683472209735E-3</v>
      </c>
      <c r="DC16" s="78">
        <f>IFERROR(IF($B$1="Total",AVERAGEIFS(INDEX(Data!$A$2:$EI$51,0,MATCH(DB!DC$5,Data!$A$1:$EI$1,0)),Data!$E$2:$E$51,DB!$B16),AVERAGEIFS(INDEX(Data!$A$2:$EI$51,0,MATCH(DB!DC$5,Data!$A$1:$EI$1,0)),Data!$E$2:$E$51,DB!$B16,Data!$F$2:$F$51,DB!$B$1)),"-")</f>
        <v>0.49352147670890972</v>
      </c>
      <c r="DD16" s="78">
        <f>IFERROR(IF($B$1="Total",AVERAGEIFS(INDEX(Data!$A$2:$EI$51,0,MATCH(DB!DD$5,Data!$A$1:$EI$1,0)),Data!$E$2:$E$51,DB!$B16),AVERAGEIFS(INDEX(Data!$A$2:$EI$51,0,MATCH(DB!DD$5,Data!$A$1:$EI$1,0)),Data!$E$2:$E$51,DB!$B16,Data!$F$2:$F$51,DB!$B$1)),"-")</f>
        <v>0.20039640149147847</v>
      </c>
      <c r="DE16" s="78">
        <f>IFERROR(IF($B$1="Total",AVERAGEIFS(INDEX(Data!$A$2:$EI$51,0,MATCH(DB!DE$5,Data!$A$1:$EI$1,0)),Data!$E$2:$E$51,DB!$B16),AVERAGEIFS(INDEX(Data!$A$2:$EI$51,0,MATCH(DB!DE$5,Data!$A$1:$EI$1,0)),Data!$E$2:$E$51,DB!$B16,Data!$F$2:$F$51,DB!$B$1)),"-")</f>
        <v>0.3016068534523908</v>
      </c>
      <c r="DG16" s="78">
        <f>IFERROR(IF($B$1="Total",AVERAGEIFS(INDEX(Data!$A$2:$EI$51,0,MATCH(DB!DG$5,Data!$A$1:$EI$1,0)),Data!$E$2:$E$51,DB!$B16),AVERAGEIFS(INDEX(Data!$A$2:$EI$51,0,MATCH(DB!DG$5,Data!$A$1:$EI$1,0)),Data!$E$2:$E$51,DB!$B16,Data!$F$2:$F$51,DB!$B$1)),"-")</f>
        <v>0.94199769992508653</v>
      </c>
      <c r="DH16" s="78">
        <f>IFERROR(IF($B$1="Total",AVERAGEIFS(INDEX(Data!$A$2:$EI$51,0,MATCH(DB!DH$5,Data!$A$1:$EI$1,0)),Data!$E$2:$E$51,DB!$B16),AVERAGEIFS(INDEX(Data!$A$2:$EI$51,0,MATCH(DB!DH$5,Data!$A$1:$EI$1,0)),Data!$E$2:$E$51,DB!$B16,Data!$F$2:$F$51,DB!$B$1)),"-")</f>
        <v>5.8002300074913457E-2</v>
      </c>
      <c r="DJ16" s="78">
        <f>IFERROR(IF($B$1="Total",AVERAGEIFS(INDEX(Data!$A$2:$EI$51,0,MATCH(DB!DJ$5,Data!$A$1:$EI$1,0)),Data!$E$2:$E$51,DB!$B16),AVERAGEIFS(INDEX(Data!$A$2:$EI$51,0,MATCH(DB!DJ$5,Data!$A$1:$EI$1,0)),Data!$E$2:$E$51,DB!$B16,Data!$F$2:$F$51,DB!$B$1)),"-")</f>
        <v>0.1137694505388003</v>
      </c>
      <c r="DK16" s="78">
        <f>IFERROR(IF($B$1="Total",AVERAGEIFS(INDEX(Data!$A$2:$EI$51,0,MATCH(DB!DK$5,Data!$A$1:$EI$1,0)),Data!$E$2:$E$51,DB!$B16),AVERAGEIFS(INDEX(Data!$A$2:$EI$51,0,MATCH(DB!DK$5,Data!$A$1:$EI$1,0)),Data!$E$2:$E$51,DB!$B16,Data!$F$2:$F$51,DB!$B$1)),"-")</f>
        <v>4.4296240600111912E-2</v>
      </c>
      <c r="DL16" s="78">
        <f>IFERROR(IF($B$1="Total",AVERAGEIFS(INDEX(Data!$A$2:$EI$51,0,MATCH(DB!DL$5,Data!$A$1:$EI$1,0)),Data!$E$2:$E$51,DB!$B16),AVERAGEIFS(INDEX(Data!$A$2:$EI$51,0,MATCH(DB!DL$5,Data!$A$1:$EI$1,0)),Data!$E$2:$E$51,DB!$B16,Data!$F$2:$F$51,DB!$B$1)),"-")</f>
        <v>3.9641984339018645E-3</v>
      </c>
      <c r="DM16" s="78">
        <f>IFERROR(IF($B$1="Total",AVERAGEIFS(INDEX(Data!$A$2:$EI$51,0,MATCH(DB!DM$5,Data!$A$1:$EI$1,0)),Data!$E$2:$E$51,DB!$B16),AVERAGEIFS(INDEX(Data!$A$2:$EI$51,0,MATCH(DB!DM$5,Data!$A$1:$EI$1,0)),Data!$E$2:$E$51,DB!$B16,Data!$F$2:$F$51,DB!$B$1)),"-")</f>
        <v>0.67744330124349594</v>
      </c>
      <c r="DN16" s="78">
        <f>IFERROR(IF($B$1="Total",AVERAGEIFS(INDEX(Data!$A$2:$EI$51,0,MATCH(DB!DN$5,Data!$A$1:$EI$1,0)),Data!$E$2:$E$51,DB!$B16),AVERAGEIFS(INDEX(Data!$A$2:$EI$51,0,MATCH(DB!DN$5,Data!$A$1:$EI$1,0)),Data!$E$2:$E$51,DB!$B16,Data!$F$2:$F$51,DB!$B$1)),"-")</f>
        <v>0.16052680918369</v>
      </c>
      <c r="DP16" s="78">
        <f>IFERROR(IF($B$1="Total",AVERAGEIFS(INDEX(Data!$A$2:$EI$51,0,MATCH(DB!DP$5,Data!$A$1:$EI$1,0)),Data!$E$2:$E$51,DB!$B16),AVERAGEIFS(INDEX(Data!$A$2:$EI$51,0,MATCH(DB!DP$5,Data!$A$1:$EI$1,0)),Data!$E$2:$E$51,DB!$B16,Data!$F$2:$F$51,DB!$B$1)),"-")</f>
        <v>0.18148246305840018</v>
      </c>
      <c r="DQ16" s="78">
        <f>IFERROR(IF($B$1="Total",AVERAGEIFS(INDEX(Data!$A$2:$EI$51,0,MATCH(DB!DQ$5,Data!$A$1:$EI$1,0)),Data!$E$2:$E$51,DB!$B16),AVERAGEIFS(INDEX(Data!$A$2:$EI$51,0,MATCH(DB!DQ$5,Data!$A$1:$EI$1,0)),Data!$E$2:$E$51,DB!$B16,Data!$F$2:$F$51,DB!$B$1)),"-")</f>
        <v>0.16914457163499322</v>
      </c>
      <c r="DR16" s="78">
        <f>IFERROR(IF($B$1="Total",AVERAGEIFS(INDEX(Data!$A$2:$EI$51,0,MATCH(DB!DR$5,Data!$A$1:$EI$1,0)),Data!$E$2:$E$51,DB!$B16),AVERAGEIFS(INDEX(Data!$A$2:$EI$51,0,MATCH(DB!DR$5,Data!$A$1:$EI$1,0)),Data!$E$2:$E$51,DB!$B16,Data!$F$2:$F$51,DB!$B$1)),"-")</f>
        <v>8.289749901218893E-2</v>
      </c>
      <c r="DS16" s="78">
        <f>IFERROR(IF($B$1="Total",AVERAGEIFS(INDEX(Data!$A$2:$EI$51,0,MATCH(DB!DS$5,Data!$A$1:$EI$1,0)),Data!$E$2:$E$51,DB!$B16),AVERAGEIFS(INDEX(Data!$A$2:$EI$51,0,MATCH(DB!DS$5,Data!$A$1:$EI$1,0)),Data!$E$2:$E$51,DB!$B16,Data!$F$2:$F$51,DB!$B$1)),"-")</f>
        <v>0.56026541455428502</v>
      </c>
      <c r="DT16" s="78">
        <f>IFERROR(IF($B$1="Total",AVERAGEIFS(INDEX(Data!$A$2:$EI$51,0,MATCH(DB!DT$5,Data!$A$1:$EI$1,0)),Data!$E$2:$E$51,DB!$B16),AVERAGEIFS(INDEX(Data!$A$2:$EI$51,0,MATCH(DB!DT$5,Data!$A$1:$EI$1,0)),Data!$E$2:$E$51,DB!$B16,Data!$F$2:$F$51,DB!$B$1)),"-")</f>
        <v>6.2100517401327167E-3</v>
      </c>
      <c r="DV16" s="78">
        <f>IFERROR(IF($B$1="Total",AVERAGEIFS(INDEX(Data!$A$2:$EI$51,0,MATCH(DB!DV$5,Data!$A$1:$EI$1,0)),Data!$E$2:$E$51,DB!$B16),AVERAGEIFS(INDEX(Data!$A$2:$EI$51,0,MATCH(DB!DV$5,Data!$A$1:$EI$1,0)),Data!$E$2:$E$51,DB!$B16,Data!$F$2:$F$51,DB!$B$1)),"-")</f>
        <v>0.11663588692875197</v>
      </c>
      <c r="DW16" s="78">
        <f>IFERROR(IF($B$1="Total",AVERAGEIFS(INDEX(Data!$A$2:$EI$51,0,MATCH(DB!DW$5,Data!$A$1:$EI$1,0)),Data!$E$2:$E$51,DB!$B16),AVERAGEIFS(INDEX(Data!$A$2:$EI$51,0,MATCH(DB!DW$5,Data!$A$1:$EI$1,0)),Data!$E$2:$E$51,DB!$B16,Data!$F$2:$F$51,DB!$B$1)),"-")</f>
        <v>0.19165687651430141</v>
      </c>
      <c r="DX16" s="78">
        <f>IFERROR(IF($B$1="Total",AVERAGEIFS(INDEX(Data!$A$2:$EI$51,0,MATCH(DB!DX$5,Data!$A$1:$EI$1,0)),Data!$E$2:$E$51,DB!$B16),AVERAGEIFS(INDEX(Data!$A$2:$EI$51,0,MATCH(DB!DX$5,Data!$A$1:$EI$1,0)),Data!$E$2:$E$51,DB!$B16,Data!$F$2:$F$51,DB!$B$1)),"-")</f>
        <v>2.6384216580275212E-2</v>
      </c>
      <c r="DY16" s="78">
        <f>IFERROR(IF($B$1="Total",AVERAGEIFS(INDEX(Data!$A$2:$EI$51,0,MATCH(DB!DY$5,Data!$A$1:$EI$1,0)),Data!$E$2:$E$51,DB!$B16),AVERAGEIFS(INDEX(Data!$A$2:$EI$51,0,MATCH(DB!DY$5,Data!$A$1:$EI$1,0)),Data!$E$2:$E$51,DB!$B16,Data!$F$2:$F$51,DB!$B$1)),"-")</f>
        <v>0.66532301997667143</v>
      </c>
    </row>
    <row r="17" spans="1:129" x14ac:dyDescent="0.25">
      <c r="B17" s="118" t="s">
        <v>169</v>
      </c>
      <c r="C17" s="78">
        <f>IFERROR(IF($B$1="Total",AVERAGEIFS(INDEX(Data!$A$2:$DJ$51,0,MATCH(DB!C$5,Data!$A$1:$DJ$1,0)),Data!$E$2:$E$51,DB!$B17),AVERAGEIFS(INDEX(Data!$A$2:$DJ$51,0,MATCH(DB!C$5,Data!$A$1:$DJ$1,0)),Data!$E$2:$E$51,DB!$B17,Data!$F$2:$F$51,DB!$B$1)),"-")</f>
        <v>0.77400000000000002</v>
      </c>
      <c r="D17" s="78">
        <f>IFERROR(IF($B$1="Total",AVERAGEIFS(INDEX(Data!$A$2:$DJ$51,0,MATCH(DB!D$5,Data!$A$1:$DJ$1,0)),Data!$E$2:$E$51,DB!$B17),AVERAGEIFS(INDEX(Data!$A$2:$DJ$51,0,MATCH(DB!D$5,Data!$A$1:$DJ$1,0)),Data!$E$2:$E$51,DB!$B17,Data!$F$2:$F$51,DB!$B$1)),"-")</f>
        <v>8.5000000000000006E-2</v>
      </c>
      <c r="E17" s="78">
        <f>IFERROR(IF($B$1="Total",AVERAGEIFS(INDEX(Data!$A$2:$DJ$51,0,MATCH(DB!E$5,Data!$A$1:$DJ$1,0)),Data!$E$2:$E$51,DB!$B17),AVERAGEIFS(INDEX(Data!$A$2:$DJ$51,0,MATCH(DB!E$5,Data!$A$1:$DJ$1,0)),Data!$E$2:$E$51,DB!$B17,Data!$F$2:$F$51,DB!$B$1)),"-")</f>
        <v>8.3000000000000004E-2</v>
      </c>
      <c r="F17" s="78">
        <f>IFERROR(IF($B$1="Total",AVERAGEIFS(INDEX(Data!$A$2:$DJ$51,0,MATCH(DB!F$5,Data!$A$1:$DJ$1,0)),Data!$E$2:$E$51,DB!$B17),AVERAGEIFS(INDEX(Data!$A$2:$DJ$51,0,MATCH(DB!F$5,Data!$A$1:$DJ$1,0)),Data!$E$2:$E$51,DB!$B17,Data!$F$2:$F$51,DB!$B$1)),"-")</f>
        <v>3.4000000000000002E-2</v>
      </c>
      <c r="G17" s="79"/>
      <c r="H17" s="78">
        <f>IFERROR(IF($B$1="Total",AVERAGEIFS(INDEX(Data!$A$2:$DJ$51,0,MATCH(DB!H$5,Data!$A$1:$DJ$1,0)),Data!$E$2:$E$51,DB!$B17),AVERAGEIFS(INDEX(Data!$A$2:$DJ$51,0,MATCH(DB!H$5,Data!$A$1:$DJ$1,0)),Data!$E$2:$E$51,DB!$B17,Data!$F$2:$F$51,DB!$B$1)),"-")</f>
        <v>0.35699999999999998</v>
      </c>
      <c r="I17" s="78">
        <f>IFERROR(IF($B$1="Total",AVERAGEIFS(INDEX(Data!$A$2:$DJ$51,0,MATCH(DB!I$5,Data!$A$1:$DJ$1,0)),Data!$E$2:$E$51,DB!$B17),AVERAGEIFS(INDEX(Data!$A$2:$DJ$51,0,MATCH(DB!I$5,Data!$A$1:$DJ$1,0)),Data!$E$2:$E$51,DB!$B17,Data!$F$2:$F$51,DB!$B$1)),"-")</f>
        <v>8.8999999999999996E-2</v>
      </c>
      <c r="J17" s="78" t="str">
        <f>IFERROR(IF($B$1="Total",AVERAGEIFS(INDEX(Data!$A$2:$DJ$51,0,MATCH(DB!J$5,Data!$A$1:$DJ$1,0)),Data!$E$2:$E$51,DB!$B17),AVERAGEIFS(INDEX(Data!$A$2:$DJ$51,0,MATCH(DB!J$5,Data!$A$1:$DJ$1,0)),Data!$E$2:$E$51,DB!$B17,Data!$F$2:$F$51,DB!$B$1)),"-")</f>
        <v>-</v>
      </c>
      <c r="K17" s="78" t="str">
        <f>IFERROR(IF($B$1="Total",AVERAGEIFS(INDEX(Data!$A$2:$DJ$51,0,MATCH(DB!K$5,Data!$A$1:$DJ$1,0)),Data!$E$2:$E$51,DB!$B17),AVERAGEIFS(INDEX(Data!$A$2:$DJ$51,0,MATCH(DB!K$5,Data!$A$1:$DJ$1,0)),Data!$E$2:$E$51,DB!$B17,Data!$F$2:$F$51,DB!$B$1)),"-")</f>
        <v>-</v>
      </c>
      <c r="L17" s="78">
        <f>IFERROR(IF($B$1="Total",AVERAGEIFS(INDEX(Data!$A$2:$DJ$51,0,MATCH(DB!L$5,Data!$A$1:$DJ$1,0)),Data!$E$2:$E$51,DB!$B17),AVERAGEIFS(INDEX(Data!$A$2:$DJ$51,0,MATCH(DB!L$5,Data!$A$1:$DJ$1,0)),Data!$E$2:$E$51,DB!$B17,Data!$F$2:$F$51,DB!$B$1)),"-")</f>
        <v>0.154</v>
      </c>
      <c r="M17" s="78">
        <f>IFERROR(IF($B$1="Total",AVERAGEIFS(INDEX(Data!$A$2:$DJ$51,0,MATCH(DB!M$5,Data!$A$1:$DJ$1,0)),Data!$E$2:$E$51,DB!$B17),AVERAGEIFS(INDEX(Data!$A$2:$DJ$51,0,MATCH(DB!M$5,Data!$A$1:$DJ$1,0)),Data!$E$2:$E$51,DB!$B17,Data!$F$2:$F$51,DB!$B$1)),"-")</f>
        <v>0.36399999999999999</v>
      </c>
      <c r="N17" s="78">
        <f>IFERROR(IF($B$1="Total",AVERAGEIFS(INDEX(Data!$A$2:$DJ$51,0,MATCH(DB!N$5,Data!$A$1:$DJ$1,0)),Data!$E$2:$E$51,DB!$B17),AVERAGEIFS(INDEX(Data!$A$2:$DJ$51,0,MATCH(DB!N$5,Data!$A$1:$DJ$1,0)),Data!$E$2:$E$51,DB!$B17,Data!$F$2:$F$51,DB!$B$1)),"-")</f>
        <v>0.02</v>
      </c>
      <c r="O17" s="78" t="str">
        <f>IFERROR(IF($B$1="Total",AVERAGEIFS(INDEX(Data!$A$2:$DJ$51,0,MATCH(DB!O$5,Data!$A$1:$DJ$1,0)),Data!$E$2:$E$51,DB!$B17),AVERAGEIFS(INDEX(Data!$A$2:$DJ$51,0,MATCH(DB!O$5,Data!$A$1:$DJ$1,0)),Data!$E$2:$E$51,DB!$B17,Data!$F$2:$F$51,DB!$B$1)),"-")</f>
        <v>-</v>
      </c>
      <c r="P17" s="79"/>
      <c r="Q17" s="78">
        <f>IFERROR(IF($B$1="Total",AVERAGEIFS(INDEX(Data!$A$2:$DJ$51,0,MATCH(DB!Q$5,Data!$A$1:$DJ$1,0)),Data!$E$2:$E$51,DB!$B17),AVERAGEIFS(INDEX(Data!$A$2:$DJ$51,0,MATCH(DB!Q$5,Data!$A$1:$DJ$1,0)),Data!$E$2:$E$51,DB!$B17,Data!$F$2:$F$51,DB!$B$1)),"-")</f>
        <v>0.16600000000000001</v>
      </c>
      <c r="R17" s="78">
        <f>IFERROR(IF($B$1="Total",AVERAGEIFS(INDEX(Data!$A$2:$DJ$51,0,MATCH(DB!R$5,Data!$A$1:$DJ$1,0)),Data!$E$2:$E$51,DB!$B17),AVERAGEIFS(INDEX(Data!$A$2:$DJ$51,0,MATCH(DB!R$5,Data!$A$1:$DJ$1,0)),Data!$E$2:$E$51,DB!$B17,Data!$F$2:$F$51,DB!$B$1)),"-")</f>
        <v>0.253</v>
      </c>
      <c r="S17" s="78">
        <f>IFERROR(IF($B$1="Total",AVERAGEIFS(INDEX(Data!$A$2:$DJ$51,0,MATCH(DB!S$5,Data!$A$1:$DJ$1,0)),Data!$E$2:$E$51,DB!$B17),AVERAGEIFS(INDEX(Data!$A$2:$DJ$51,0,MATCH(DB!S$5,Data!$A$1:$DJ$1,0)),Data!$E$2:$E$51,DB!$B17,Data!$F$2:$F$51,DB!$B$1)),"-")</f>
        <v>0.106</v>
      </c>
      <c r="T17" s="78">
        <f>IFERROR(IF($B$1="Total",AVERAGEIFS(INDEX(Data!$A$2:$DJ$51,0,MATCH(DB!T$5,Data!$A$1:$DJ$1,0)),Data!$E$2:$E$51,DB!$B17),AVERAGEIFS(INDEX(Data!$A$2:$DJ$51,0,MATCH(DB!T$5,Data!$A$1:$DJ$1,0)),Data!$E$2:$E$51,DB!$B17,Data!$F$2:$F$51,DB!$B$1)),"-")</f>
        <v>0.379</v>
      </c>
      <c r="U17" s="78">
        <f>IFERROR(IF($B$1="Total",AVERAGEIFS(INDEX(Data!$A$2:$DJ$51,0,MATCH(DB!U$5,Data!$A$1:$DJ$1,0)),Data!$E$2:$E$51,DB!$B17),AVERAGEIFS(INDEX(Data!$A$2:$DJ$51,0,MATCH(DB!U$5,Data!$A$1:$DJ$1,0)),Data!$E$2:$E$51,DB!$B17,Data!$F$2:$F$51,DB!$B$1)),"-")</f>
        <v>3.1E-2</v>
      </c>
      <c r="V17" s="79"/>
      <c r="W17" s="78">
        <f>IFERROR(IF($B$1="Total",AVERAGEIFS(INDEX(Data!$A$2:$DJ$51,0,MATCH(DB!W$5,Data!$A$1:$DJ$1,0)),Data!$E$2:$E$51,DB!$B17),AVERAGEIFS(INDEX(Data!$A$2:$DJ$51,0,MATCH(DB!W$5,Data!$A$1:$DJ$1,0)),Data!$E$2:$E$51,DB!$B17,Data!$F$2:$F$51,DB!$B$1)),"-")</f>
        <v>3.2000000000000001E-2</v>
      </c>
      <c r="X17" s="78">
        <f>IFERROR(IF($B$1="Total",AVERAGEIFS(INDEX(Data!$A$2:$DJ$51,0,MATCH(DB!X$5,Data!$A$1:$DJ$1,0)),Data!$E$2:$E$51,DB!$B17),AVERAGEIFS(INDEX(Data!$A$2:$DJ$51,0,MATCH(DB!X$5,Data!$A$1:$DJ$1,0)),Data!$E$2:$E$51,DB!$B17,Data!$F$2:$F$51,DB!$B$1)),"-")</f>
        <v>0.126</v>
      </c>
      <c r="Y17" s="78">
        <f>IFERROR(IF($B$1="Total",AVERAGEIFS(INDEX(Data!$A$2:$DJ$51,0,MATCH(DB!Y$5,Data!$A$1:$DJ$1,0)),Data!$E$2:$E$51,DB!$B17),AVERAGEIFS(INDEX(Data!$A$2:$DJ$51,0,MATCH(DB!Y$5,Data!$A$1:$DJ$1,0)),Data!$E$2:$E$51,DB!$B17,Data!$F$2:$F$51,DB!$B$1)),"-")</f>
        <v>0.218</v>
      </c>
      <c r="Z17" s="78">
        <f>IFERROR(IF($B$1="Total",AVERAGEIFS(INDEX(Data!$A$2:$DJ$51,0,MATCH(DB!Z$5,Data!$A$1:$DJ$1,0)),Data!$E$2:$E$51,DB!$B17),AVERAGEIFS(INDEX(Data!$A$2:$DJ$51,0,MATCH(DB!Z$5,Data!$A$1:$DJ$1,0)),Data!$E$2:$E$51,DB!$B17,Data!$F$2:$F$51,DB!$B$1)),"-")</f>
        <v>0.21299999999999999</v>
      </c>
      <c r="AA17" s="78">
        <f>IFERROR(IF($B$1="Total",AVERAGEIFS(INDEX(Data!$A$2:$DJ$51,0,MATCH(DB!AA$5,Data!$A$1:$DJ$1,0)),Data!$E$2:$E$51,DB!$B17),AVERAGEIFS(INDEX(Data!$A$2:$DJ$51,0,MATCH(DB!AA$5,Data!$A$1:$DJ$1,0)),Data!$E$2:$E$51,DB!$B17,Data!$F$2:$F$51,DB!$B$1)),"-")</f>
        <v>0.22</v>
      </c>
      <c r="AB17" s="78">
        <f>IFERROR(IF($B$1="Total",AVERAGEIFS(INDEX(Data!$A$2:$DJ$51,0,MATCH(DB!AB$5,Data!$A$1:$DJ$1,0)),Data!$E$2:$E$51,DB!$B17),AVERAGEIFS(INDEX(Data!$A$2:$DJ$51,0,MATCH(DB!AB$5,Data!$A$1:$DJ$1,0)),Data!$E$2:$E$51,DB!$B17,Data!$F$2:$F$51,DB!$B$1)),"-")</f>
        <v>0.105</v>
      </c>
      <c r="AC17" s="78">
        <f>IFERROR(IF($B$1="Total",AVERAGEIFS(INDEX(Data!$A$2:$DJ$51,0,MATCH(DB!AC$5,Data!$A$1:$DJ$1,0)),Data!$E$2:$E$51,DB!$B17),AVERAGEIFS(INDEX(Data!$A$2:$DJ$51,0,MATCH(DB!AC$5,Data!$A$1:$DJ$1,0)),Data!$E$2:$E$51,DB!$B17,Data!$F$2:$F$51,DB!$B$1)),"-")</f>
        <v>4.1000000000000002E-2</v>
      </c>
      <c r="AD17" s="78">
        <f>IFERROR(IF($B$1="Total",AVERAGEIFS(INDEX(Data!$A$2:$DJ$51,0,MATCH(DB!AD$5,Data!$A$1:$DJ$1,0)),Data!$E$2:$E$51,DB!$B17),AVERAGEIFS(INDEX(Data!$A$2:$DJ$51,0,MATCH(DB!AD$5,Data!$A$1:$DJ$1,0)),Data!$E$2:$E$51,DB!$B17,Data!$F$2:$F$51,DB!$B$1)),"-")</f>
        <v>1.2999999999999999E-2</v>
      </c>
      <c r="AE17" s="78">
        <f>IFERROR(IF($B$1="Total",AVERAGEIFS(INDEX(Data!$A$2:$DJ$51,0,MATCH(DB!AE$5,Data!$A$1:$DJ$1,0)),Data!$E$2:$E$51,DB!$B17),AVERAGEIFS(INDEX(Data!$A$2:$DJ$51,0,MATCH(DB!AE$5,Data!$A$1:$DJ$1,0)),Data!$E$2:$E$51,DB!$B17,Data!$F$2:$F$51,DB!$B$1)),"-")</f>
        <v>3.2000000000000001E-2</v>
      </c>
      <c r="AF17" s="79"/>
      <c r="AG17" s="78">
        <f>IFERROR(IF($B$1="Total",AVERAGEIFS(INDEX(Data!$A$2:$DJ$51,0,MATCH(DB!AG$5,Data!$A$1:$DJ$1,0)),Data!$E$2:$E$51,DB!$B17),AVERAGEIFS(INDEX(Data!$A$2:$DJ$51,0,MATCH(DB!AG$5,Data!$A$1:$DJ$1,0)),Data!$E$2:$E$51,DB!$B17,Data!$F$2:$F$51,DB!$B$1)),"-")</f>
        <v>0.46600000000000003</v>
      </c>
      <c r="AH17" s="78">
        <f>IFERROR(IF($B$1="Total",AVERAGEIFS(INDEX(Data!$A$2:$DJ$51,0,MATCH(DB!AH$5,Data!$A$1:$DJ$1,0)),Data!$E$2:$E$51,DB!$B17),AVERAGEIFS(INDEX(Data!$A$2:$DJ$51,0,MATCH(DB!AH$5,Data!$A$1:$DJ$1,0)),Data!$E$2:$E$51,DB!$B17,Data!$F$2:$F$51,DB!$B$1)),"-")</f>
        <v>4.8000000000000001E-2</v>
      </c>
      <c r="AI17" s="78">
        <f>IFERROR(IF($B$1="Total",AVERAGEIFS(INDEX(Data!$A$2:$DJ$51,0,MATCH(DB!AI$5,Data!$A$1:$DJ$1,0)),Data!$E$2:$E$51,DB!$B17),AVERAGEIFS(INDEX(Data!$A$2:$DJ$51,0,MATCH(DB!AI$5,Data!$A$1:$DJ$1,0)),Data!$E$2:$E$51,DB!$B17,Data!$F$2:$F$51,DB!$B$1)),"-")</f>
        <v>0.27300000000000002</v>
      </c>
      <c r="AJ17" s="78">
        <f>IFERROR(IF($B$1="Total",AVERAGEIFS(INDEX(Data!$A$2:$DJ$51,0,MATCH(DB!AJ$5,Data!$A$1:$DJ$1,0)),Data!$E$2:$E$51,DB!$B17),AVERAGEIFS(INDEX(Data!$A$2:$DJ$51,0,MATCH(DB!AJ$5,Data!$A$1:$DJ$1,0)),Data!$E$2:$E$51,DB!$B17,Data!$F$2:$F$51,DB!$B$1)),"-")</f>
        <v>1.7000000000000001E-2</v>
      </c>
      <c r="AK17" s="78">
        <f>IFERROR(IF($B$1="Total",AVERAGEIFS(INDEX(Data!$A$2:$DJ$51,0,MATCH(DB!AK$5,Data!$A$1:$DJ$1,0)),Data!$E$2:$E$51,DB!$B17),AVERAGEIFS(INDEX(Data!$A$2:$DJ$51,0,MATCH(DB!AK$5,Data!$A$1:$DJ$1,0)),Data!$E$2:$E$51,DB!$B17,Data!$F$2:$F$51,DB!$B$1)),"-")</f>
        <v>0.11</v>
      </c>
      <c r="AL17" s="78">
        <f>IFERROR(IF($B$1="Total",AVERAGEIFS(INDEX(Data!$A$2:$DJ$51,0,MATCH(DB!AL$5,Data!$A$1:$DJ$1,0)),Data!$E$2:$E$51,DB!$B17),AVERAGEIFS(INDEX(Data!$A$2:$DJ$51,0,MATCH(DB!AL$5,Data!$A$1:$DJ$1,0)),Data!$E$2:$E$51,DB!$B17,Data!$F$2:$F$51,DB!$B$1)),"-")</f>
        <v>7.9000000000000001E-2</v>
      </c>
      <c r="AM17" s="78">
        <f>IFERROR(IF($B$1="Total",AVERAGEIFS(INDEX(Data!$A$2:$DJ$51,0,MATCH(DB!AM$5,Data!$A$1:$DJ$1,0)),Data!$E$2:$E$51,DB!$B17),AVERAGEIFS(INDEX(Data!$A$2:$DJ$51,0,MATCH(DB!AM$5,Data!$A$1:$DJ$1,0)),Data!$E$2:$E$51,DB!$B17,Data!$F$2:$F$51,DB!$B$1)),"-")</f>
        <v>6.0000000000000001E-3</v>
      </c>
      <c r="AN17" s="79"/>
      <c r="AO17" s="78">
        <f>IFERROR(IF($B$1="Total",AVERAGEIFS(INDEX(Data!$A$2:$DJ$51,0,MATCH(DB!AO$5,Data!$A$1:$DJ$1,0)),Data!$E$2:$E$51,DB!$B17),AVERAGEIFS(INDEX(Data!$A$2:$DJ$51,0,MATCH(DB!AO$5,Data!$A$1:$DJ$1,0)),Data!$E$2:$E$51,DB!$B17,Data!$F$2:$F$51,DB!$B$1)),"-")</f>
        <v>4.2999999999999997E-2</v>
      </c>
      <c r="AP17" s="78">
        <f>IFERROR(IF($B$1="Total",AVERAGEIFS(INDEX(Data!$A$2:$DJ$51,0,MATCH(DB!AP$5,Data!$A$1:$DJ$1,0)),Data!$E$2:$E$51,DB!$B17),AVERAGEIFS(INDEX(Data!$A$2:$DJ$51,0,MATCH(DB!AP$5,Data!$A$1:$DJ$1,0)),Data!$E$2:$E$51,DB!$B17,Data!$F$2:$F$51,DB!$B$1)),"-")</f>
        <v>0.27400000000000002</v>
      </c>
      <c r="AQ17" s="78">
        <f>IFERROR(IF($B$1="Total",AVERAGEIFS(INDEX(Data!$A$2:$DJ$51,0,MATCH(DB!AQ$5,Data!$A$1:$DJ$1,0)),Data!$E$2:$E$51,DB!$B17),AVERAGEIFS(INDEX(Data!$A$2:$DJ$51,0,MATCH(DB!AQ$5,Data!$A$1:$DJ$1,0)),Data!$E$2:$E$51,DB!$B17,Data!$F$2:$F$51,DB!$B$1)),"-")</f>
        <v>0.375</v>
      </c>
      <c r="AR17" s="78">
        <f>IFERROR(IF($B$1="Total",AVERAGEIFS(INDEX(Data!$A$2:$DJ$51,0,MATCH(DB!AR$5,Data!$A$1:$DJ$1,0)),Data!$E$2:$E$51,DB!$B17),AVERAGEIFS(INDEX(Data!$A$2:$DJ$51,0,MATCH(DB!AR$5,Data!$A$1:$DJ$1,0)),Data!$E$2:$E$51,DB!$B17,Data!$F$2:$F$51,DB!$B$1)),"-")</f>
        <v>0.188</v>
      </c>
      <c r="AS17" s="78">
        <f>IFERROR(IF($B$1="Total",AVERAGEIFS(INDEX(Data!$A$2:$DJ$51,0,MATCH(DB!AS$5,Data!$A$1:$DJ$1,0)),Data!$E$2:$E$51,DB!$B17),AVERAGEIFS(INDEX(Data!$A$2:$DJ$51,0,MATCH(DB!AS$5,Data!$A$1:$DJ$1,0)),Data!$E$2:$E$51,DB!$B17,Data!$F$2:$F$51,DB!$B$1)),"-")</f>
        <v>7.0000000000000007E-2</v>
      </c>
      <c r="AT17" s="78">
        <f>IFERROR(IF($B$1="Total",AVERAGEIFS(INDEX(Data!$A$2:$DJ$51,0,MATCH(DB!AT$5,Data!$A$1:$DJ$1,0)),Data!$E$2:$E$51,DB!$B17),AVERAGEIFS(INDEX(Data!$A$2:$DJ$51,0,MATCH(DB!AT$5,Data!$A$1:$DJ$1,0)),Data!$E$2:$E$51,DB!$B17,Data!$F$2:$F$51,DB!$B$1)),"-")</f>
        <v>3.6999999999999998E-2</v>
      </c>
      <c r="AU17" s="78">
        <f>IFERROR(IF($B$1="Total",AVERAGEIFS(INDEX(Data!$A$2:$DJ$51,0,MATCH(DB!AU$5,Data!$A$1:$DJ$1,0)),Data!$E$2:$E$51,DB!$B17),AVERAGEIFS(INDEX(Data!$A$2:$DJ$51,0,MATCH(DB!AU$5,Data!$A$1:$DJ$1,0)),Data!$E$2:$E$51,DB!$B17,Data!$F$2:$F$51,DB!$B$1)),"-")</f>
        <v>1.0999999999999999E-2</v>
      </c>
      <c r="AV17" s="78">
        <f>IFERROR(IF($B$1="Total",AVERAGEIFS(INDEX(Data!$A$2:$DJ$51,0,MATCH(DB!AV$5,Data!$A$1:$DJ$1,0)),Data!$E$2:$E$51,DB!$B17),AVERAGEIFS(INDEX(Data!$A$2:$DJ$51,0,MATCH(DB!AV$5,Data!$A$1:$DJ$1,0)),Data!$E$2:$E$51,DB!$B17,Data!$F$2:$F$51,DB!$B$1)),"-")</f>
        <v>2E-3</v>
      </c>
      <c r="AW17" s="79"/>
      <c r="AX17" s="78">
        <f>IFERROR(IF($B$1="Total",AVERAGEIFS(INDEX(Data!$A$2:$DJ$51,0,MATCH(DB!AX$5,Data!$A$1:$DJ$1,0)),Data!$E$2:$E$51,DB!$B17),AVERAGEIFS(INDEX(Data!$A$2:$DJ$51,0,MATCH(DB!AX$5,Data!$A$1:$DJ$1,0)),Data!$E$2:$E$51,DB!$B17,Data!$F$2:$F$51,DB!$B$1)),"-")</f>
        <v>9.2999999999999999E-2</v>
      </c>
      <c r="AY17" s="78">
        <f>IFERROR(IF($B$1="Total",AVERAGEIFS(INDEX(Data!$A$2:$DJ$51,0,MATCH(DB!AY$5,Data!$A$1:$DJ$1,0)),Data!$E$2:$E$51,DB!$B17),AVERAGEIFS(INDEX(Data!$A$2:$DJ$51,0,MATCH(DB!AY$5,Data!$A$1:$DJ$1,0)),Data!$E$2:$E$51,DB!$B17,Data!$F$2:$F$51,DB!$B$1)),"-")</f>
        <v>0.56999999999999995</v>
      </c>
      <c r="AZ17" s="78">
        <f>IFERROR(IF($B$1="Total",AVERAGEIFS(INDEX(Data!$A$2:$DJ$51,0,MATCH(DB!AZ$5,Data!$A$1:$DJ$1,0)),Data!$E$2:$E$51,DB!$B17),AVERAGEIFS(INDEX(Data!$A$2:$DJ$51,0,MATCH(DB!AZ$5,Data!$A$1:$DJ$1,0)),Data!$E$2:$E$51,DB!$B17,Data!$F$2:$F$51,DB!$B$1)),"-")</f>
        <v>0.20899999999999999</v>
      </c>
      <c r="BA17" s="78">
        <f>IFERROR(IF($B$1="Total",AVERAGEIFS(INDEX(Data!$A$2:$DJ$51,0,MATCH(DB!BA$5,Data!$A$1:$DJ$1,0)),Data!$E$2:$E$51,DB!$B17),AVERAGEIFS(INDEX(Data!$A$2:$DJ$51,0,MATCH(DB!BA$5,Data!$A$1:$DJ$1,0)),Data!$E$2:$E$51,DB!$B17,Data!$F$2:$F$51,DB!$B$1)),"-")</f>
        <v>9.4E-2</v>
      </c>
      <c r="BB17" s="78">
        <f>IFERROR(IF($B$1="Total",AVERAGEIFS(INDEX(Data!$A$2:$DJ$51,0,MATCH(DB!BB$5,Data!$A$1:$DJ$1,0)),Data!$E$2:$E$51,DB!$B17),AVERAGEIFS(INDEX(Data!$A$2:$DJ$51,0,MATCH(DB!BB$5,Data!$A$1:$DJ$1,0)),Data!$E$2:$E$51,DB!$B17,Data!$F$2:$F$51,DB!$B$1)),"-")</f>
        <v>0.02</v>
      </c>
      <c r="BC17" s="78">
        <f>IFERROR(IF($B$1="Total",AVERAGEIFS(INDEX(Data!$A$2:$DJ$51,0,MATCH(DB!BC$5,Data!$A$1:$DJ$1,0)),Data!$E$2:$E$51,DB!$B17),AVERAGEIFS(INDEX(Data!$A$2:$DJ$51,0,MATCH(DB!BC$5,Data!$A$1:$DJ$1,0)),Data!$E$2:$E$51,DB!$B17,Data!$F$2:$F$51,DB!$B$1)),"-")</f>
        <v>1.4999999999999999E-2</v>
      </c>
      <c r="BD17" s="79"/>
      <c r="BE17" s="78">
        <f>IFERROR(IF($B$1="Total",AVERAGEIFS(INDEX(Data!$A$2:$DJ$51,0,MATCH(DB!BE$5,Data!$A$1:$DJ$1,0)),Data!$E$2:$E$51,DB!$B17),AVERAGEIFS(INDEX(Data!$A$2:$DJ$51,0,MATCH(DB!BE$5,Data!$A$1:$DJ$1,0)),Data!$E$2:$E$51,DB!$B17,Data!$F$2:$F$51,DB!$B$1)),"-")</f>
        <v>0.94799999999999995</v>
      </c>
      <c r="BF17" s="78" t="str">
        <f>IFERROR(IF($B$1="Total",AVERAGEIFS(INDEX(Data!$A$2:$DJ$51,0,MATCH(DB!BF$5,Data!$A$1:$DJ$1,0)),Data!$E$2:$E$51,DB!$B17),AVERAGEIFS(INDEX(Data!$A$2:$DJ$51,0,MATCH(DB!BF$5,Data!$A$1:$DJ$1,0)),Data!$E$2:$E$51,DB!$B17,Data!$F$2:$F$51,DB!$B$1)),"-")</f>
        <v>-</v>
      </c>
      <c r="BG17" s="78" t="str">
        <f>IFERROR(IF($B$1="Total",AVERAGEIFS(INDEX(Data!$A$2:$DJ$51,0,MATCH(DB!BG$5,Data!$A$1:$DJ$1,0)),Data!$E$2:$E$51,DB!$B17),AVERAGEIFS(INDEX(Data!$A$2:$DJ$51,0,MATCH(DB!BG$5,Data!$A$1:$DJ$1,0)),Data!$E$2:$E$51,DB!$B17,Data!$F$2:$F$51,DB!$B$1)),"-")</f>
        <v>-</v>
      </c>
      <c r="BH17" s="78">
        <f>IFERROR(IF($B$1="Total",AVERAGEIFS(INDEX(Data!$A$2:$DJ$51,0,MATCH(DB!BH$5,Data!$A$1:$DJ$1,0)),Data!$E$2:$E$51,DB!$B17),AVERAGEIFS(INDEX(Data!$A$2:$DJ$51,0,MATCH(DB!BH$5,Data!$A$1:$DJ$1,0)),Data!$E$2:$E$51,DB!$B17,Data!$F$2:$F$51,DB!$B$1)),"-")</f>
        <v>1.2999999999999999E-2</v>
      </c>
      <c r="BI17" s="78">
        <f>IFERROR(IF($B$1="Total",AVERAGEIFS(INDEX(Data!$A$2:$DJ$51,0,MATCH(DB!BI$5,Data!$A$1:$DJ$1,0)),Data!$E$2:$E$51,DB!$B17),AVERAGEIFS(INDEX(Data!$A$2:$DJ$51,0,MATCH(DB!BI$5,Data!$A$1:$DJ$1,0)),Data!$E$2:$E$51,DB!$B17,Data!$F$2:$F$51,DB!$B$1)),"-")</f>
        <v>5.0000000000000001E-3</v>
      </c>
      <c r="BJ17" s="78">
        <f>IFERROR(IF($B$1="Total",AVERAGEIFS(INDEX(Data!$A$2:$DJ$51,0,MATCH(DB!BJ$5,Data!$A$1:$DJ$1,0)),Data!$E$2:$E$51,DB!$B17),AVERAGEIFS(INDEX(Data!$A$2:$DJ$51,0,MATCH(DB!BJ$5,Data!$A$1:$DJ$1,0)),Data!$E$2:$E$51,DB!$B17,Data!$F$2:$F$51,DB!$B$1)),"-")</f>
        <v>2.4E-2</v>
      </c>
      <c r="BK17" s="78">
        <f>IFERROR(IF($B$1="Total",AVERAGEIFS(INDEX(Data!$A$2:$DJ$51,0,MATCH(DB!BK$5,Data!$A$1:$DJ$1,0)),Data!$E$2:$E$51,DB!$B17),AVERAGEIFS(INDEX(Data!$A$2:$DJ$51,0,MATCH(DB!BK$5,Data!$A$1:$DJ$1,0)),Data!$E$2:$E$51,DB!$B17,Data!$F$2:$F$51,DB!$B$1)),"-")</f>
        <v>0.01</v>
      </c>
      <c r="BL17" s="79"/>
      <c r="BM17" s="78">
        <f>IFERROR(IF($B$1="Total",AVERAGEIFS(INDEX(Data!$A$2:$DJ$51,0,MATCH(DB!BM$5,Data!$A$1:$DJ$1,0)),Data!$E$2:$E$51,DB!$B17),AVERAGEIFS(INDEX(Data!$A$2:$DJ$51,0,MATCH(DB!BM$5,Data!$A$1:$DJ$1,0)),Data!$E$2:$E$51,DB!$B17,Data!$F$2:$F$51,DB!$B$1)),"-")</f>
        <v>6.2E-2</v>
      </c>
      <c r="BN17" s="78">
        <f>IFERROR(IF($B$1="Total",AVERAGEIFS(INDEX(Data!$A$2:$DJ$51,0,MATCH(DB!BN$5,Data!$A$1:$DJ$1,0)),Data!$E$2:$E$51,DB!$B17),AVERAGEIFS(INDEX(Data!$A$2:$DJ$51,0,MATCH(DB!BN$5,Data!$A$1:$DJ$1,0)),Data!$E$2:$E$51,DB!$B17,Data!$F$2:$F$51,DB!$B$1)),"-")</f>
        <v>0.40200000000000002</v>
      </c>
      <c r="BO17" s="78">
        <f>IFERROR(IF($B$1="Total",AVERAGEIFS(INDEX(Data!$A$2:$DJ$51,0,MATCH(DB!BO$5,Data!$A$1:$DJ$1,0)),Data!$E$2:$E$51,DB!$B17),AVERAGEIFS(INDEX(Data!$A$2:$DJ$51,0,MATCH(DB!BO$5,Data!$A$1:$DJ$1,0)),Data!$E$2:$E$51,DB!$B17,Data!$F$2:$F$51,DB!$B$1)),"-")</f>
        <v>0.45100000000000001</v>
      </c>
      <c r="BP17" s="78">
        <f>IFERROR(IF($B$1="Total",AVERAGEIFS(INDEX(Data!$A$2:$DJ$51,0,MATCH(DB!BP$5,Data!$A$1:$DJ$1,0)),Data!$E$2:$E$51,DB!$B17),AVERAGEIFS(INDEX(Data!$A$2:$DJ$51,0,MATCH(DB!BP$5,Data!$A$1:$DJ$1,0)),Data!$E$2:$E$51,DB!$B17,Data!$F$2:$F$51,DB!$B$1)),"-")</f>
        <v>8.4000000000000005E-2</v>
      </c>
      <c r="BQ17" s="79"/>
      <c r="BR17" s="78">
        <f>IFERROR(IF($B$1="Total",AVERAGEIFS(INDEX(Data!$A$2:$DJ$51,0,MATCH(DB!BR$5,Data!$A$1:$DJ$1,0)),Data!$E$2:$E$51,DB!$B17),AVERAGEIFS(INDEX(Data!$A$2:$DJ$51,0,MATCH(DB!BR$5,Data!$A$1:$DJ$1,0)),Data!$E$2:$E$51,DB!$B17,Data!$F$2:$F$51,DB!$B$1)),"-")</f>
        <v>0.18099999999999999</v>
      </c>
      <c r="BS17" s="78">
        <f>IFERROR(IF($B$1="Total",AVERAGEIFS(INDEX(Data!$A$2:$DJ$51,0,MATCH(DB!BS$5,Data!$A$1:$DJ$1,0)),Data!$E$2:$E$51,DB!$B17),AVERAGEIFS(INDEX(Data!$A$2:$DJ$51,0,MATCH(DB!BS$5,Data!$A$1:$DJ$1,0)),Data!$E$2:$E$51,DB!$B17,Data!$F$2:$F$51,DB!$B$1)),"-")</f>
        <v>0.49099999999999999</v>
      </c>
      <c r="BT17" s="78">
        <f>IFERROR(IF($B$1="Total",AVERAGEIFS(INDEX(Data!$A$2:$DJ$51,0,MATCH(DB!BT$5,Data!$A$1:$DJ$1,0)),Data!$E$2:$E$51,DB!$B17),AVERAGEIFS(INDEX(Data!$A$2:$DJ$51,0,MATCH(DB!BT$5,Data!$A$1:$DJ$1,0)),Data!$E$2:$E$51,DB!$B17,Data!$F$2:$F$51,DB!$B$1)),"-")</f>
        <v>0.29899999999999999</v>
      </c>
      <c r="BU17" s="78">
        <f>IFERROR(IF($B$1="Total",AVERAGEIFS(INDEX(Data!$A$2:$DJ$51,0,MATCH(DB!BU$5,Data!$A$1:$DJ$1,0)),Data!$E$2:$E$51,DB!$B17),AVERAGEIFS(INDEX(Data!$A$2:$DJ$51,0,MATCH(DB!BU$5,Data!$A$1:$DJ$1,0)),Data!$E$2:$E$51,DB!$B17,Data!$F$2:$F$51,DB!$B$1)),"-")</f>
        <v>2.9000000000000001E-2</v>
      </c>
      <c r="BV17" s="79"/>
      <c r="BW17" s="78">
        <f>IFERROR(IF($B$1="Total",AVERAGEIFS(INDEX(Data!$A$2:$DJ$51,0,MATCH(DB!BW$5,Data!$A$1:$DJ$1,0)),Data!$E$2:$E$51,DB!$B17),AVERAGEIFS(INDEX(Data!$A$2:$DJ$51,0,MATCH(DB!BW$5,Data!$A$1:$DJ$1,0)),Data!$E$2:$E$51,DB!$B17,Data!$F$2:$F$51,DB!$B$1)),"-")</f>
        <v>0.68300000000000005</v>
      </c>
      <c r="BX17" s="78">
        <f>IFERROR(IF($B$1="Total",AVERAGEIFS(INDEX(Data!$A$2:$DJ$51,0,MATCH(DB!BX$5,Data!$A$1:$DJ$1,0)),Data!$E$2:$E$51,DB!$B17),AVERAGEIFS(INDEX(Data!$A$2:$DJ$51,0,MATCH(DB!BX$5,Data!$A$1:$DJ$1,0)),Data!$E$2:$E$51,DB!$B17,Data!$F$2:$F$51,DB!$B$1)),"-")</f>
        <v>0.317</v>
      </c>
      <c r="BY17" s="79"/>
      <c r="BZ17" s="78">
        <f>IFERROR(IF($B$1="Total",AVERAGEIFS(INDEX(Data!$A$2:$DJ$51,0,MATCH(DB!BZ$5,Data!$A$1:$DJ$1,0)),Data!$E$2:$E$51,DB!$B17),AVERAGEIFS(INDEX(Data!$A$2:$DJ$51,0,MATCH(DB!BZ$5,Data!$A$1:$DJ$1,0)),Data!$E$2:$E$51,DB!$B17,Data!$F$2:$F$51,DB!$B$1)),"-")</f>
        <v>0.88400000000000001</v>
      </c>
      <c r="CA17" s="78">
        <f>IFERROR(IF($B$1="Total",AVERAGEIFS(INDEX(Data!$A$2:$DJ$51,0,MATCH(DB!CA$5,Data!$A$1:$DJ$1,0)),Data!$E$2:$E$51,DB!$B17),AVERAGEIFS(INDEX(Data!$A$2:$DJ$51,0,MATCH(DB!CA$5,Data!$A$1:$DJ$1,0)),Data!$E$2:$E$51,DB!$B17,Data!$F$2:$F$51,DB!$B$1)),"-")</f>
        <v>0.11600000000000001</v>
      </c>
      <c r="CB17" s="79"/>
      <c r="CC17" s="78">
        <f>IFERROR(IF($B$1="Total",AVERAGEIFS(INDEX(Data!$A$2:$DJ$51,0,MATCH(DB!CC$5,Data!$A$1:$DJ$1,0)),Data!$E$2:$E$51,DB!$B17),AVERAGEIFS(INDEX(Data!$A$2:$DJ$51,0,MATCH(DB!CC$5,Data!$A$1:$DJ$1,0)),Data!$E$2:$E$51,DB!$B17,Data!$F$2:$F$51,DB!$B$1)),"-")</f>
        <v>0.97</v>
      </c>
      <c r="CD17" s="78">
        <f>IFERROR(IF($B$1="Total",AVERAGEIFS(INDEX(Data!$A$2:$DJ$51,0,MATCH(DB!CD$5,Data!$A$1:$DJ$1,0)),Data!$E$2:$E$51,DB!$B17),AVERAGEIFS(INDEX(Data!$A$2:$DJ$51,0,MATCH(DB!CD$5,Data!$A$1:$DJ$1,0)),Data!$E$2:$E$51,DB!$B17,Data!$F$2:$F$51,DB!$B$1)),"-")</f>
        <v>0.03</v>
      </c>
      <c r="CE17" s="79"/>
      <c r="CF17" s="78">
        <f>IFERROR(IF($B$1="Total",AVERAGEIFS(INDEX(Data!$A$2:$DJ$51,0,MATCH(DB!CF$5,Data!$A$1:$DJ$1,0)),Data!$E$2:$E$51,DB!$B17),AVERAGEIFS(INDEX(Data!$A$2:$DJ$51,0,MATCH(DB!CF$5,Data!$A$1:$DJ$1,0)),Data!$E$2:$E$51,DB!$B17,Data!$F$2:$F$51,DB!$B$1)),"-")</f>
        <v>0.90900000000000003</v>
      </c>
      <c r="CG17" s="78">
        <f>IFERROR(IF($B$1="Total",AVERAGEIFS(INDEX(Data!$A$2:$DJ$51,0,MATCH(DB!CG$5,Data!$A$1:$DJ$1,0)),Data!$E$2:$E$51,DB!$B17),AVERAGEIFS(INDEX(Data!$A$2:$DJ$51,0,MATCH(DB!CG$5,Data!$A$1:$DJ$1,0)),Data!$E$2:$E$51,DB!$B17,Data!$F$2:$F$51,DB!$B$1)),"-")</f>
        <v>1E-3</v>
      </c>
      <c r="CH17" s="78">
        <f>IFERROR(IF($B$1="Total",AVERAGEIFS(INDEX(Data!$A$2:$DJ$51,0,MATCH(DB!CH$5,Data!$A$1:$DJ$1,0)),Data!$E$2:$E$51,DB!$B17),AVERAGEIFS(INDEX(Data!$A$2:$DJ$51,0,MATCH(DB!CH$5,Data!$A$1:$DJ$1,0)),Data!$E$2:$E$51,DB!$B17,Data!$F$2:$F$51,DB!$B$1)),"-")</f>
        <v>1E-3</v>
      </c>
      <c r="CI17" s="78" t="str">
        <f>IFERROR(IF($B$1="Total",AVERAGEIFS(INDEX(Data!$A$2:$DJ$51,0,MATCH(DB!CI$5,Data!$A$1:$DJ$1,0)),Data!$E$2:$E$51,DB!$B17),AVERAGEIFS(INDEX(Data!$A$2:$DJ$51,0,MATCH(DB!CI$5,Data!$A$1:$DJ$1,0)),Data!$E$2:$E$51,DB!$B17,Data!$F$2:$F$51,DB!$B$1)),"-")</f>
        <v>-</v>
      </c>
      <c r="CJ17" s="78">
        <f>IFERROR(IF($B$1="Total",AVERAGEIFS(INDEX(Data!$A$2:$DJ$51,0,MATCH(DB!CJ$5,Data!$A$1:$DJ$1,0)),Data!$E$2:$E$51,DB!$B17),AVERAGEIFS(INDEX(Data!$A$2:$DJ$51,0,MATCH(DB!CJ$5,Data!$A$1:$DJ$1,0)),Data!$E$2:$E$51,DB!$B17,Data!$F$2:$F$51,DB!$B$1)),"-")</f>
        <v>1E-3</v>
      </c>
      <c r="CK17" s="78" t="str">
        <f>IFERROR(IF($B$1="Total",AVERAGEIFS(INDEX(Data!$A$2:$DJ$51,0,MATCH(DB!CK$5,Data!$A$1:$DJ$1,0)),Data!$E$2:$E$51,DB!$B17),AVERAGEIFS(INDEX(Data!$A$2:$DJ$51,0,MATCH(DB!CK$5,Data!$A$1:$DJ$1,0)),Data!$E$2:$E$51,DB!$B17,Data!$F$2:$F$51,DB!$B$1)),"-")</f>
        <v>-</v>
      </c>
      <c r="CL17" s="78" t="str">
        <f>IFERROR(IF($B$1="Total",AVERAGEIFS(INDEX(Data!$A$2:$DJ$51,0,MATCH(DB!CL$5,Data!$A$1:$DJ$1,0)),Data!$E$2:$E$51,DB!$B17),AVERAGEIFS(INDEX(Data!$A$2:$DJ$51,0,MATCH(DB!CL$5,Data!$A$1:$DJ$1,0)),Data!$E$2:$E$51,DB!$B17,Data!$F$2:$F$51,DB!$B$1)),"-")</f>
        <v>-</v>
      </c>
      <c r="CM17" s="78" t="str">
        <f>IFERROR(IF($B$1="Total",AVERAGEIFS(INDEX(Data!$A$2:$DJ$51,0,MATCH(DB!CM$5,Data!$A$1:$DJ$1,0)),Data!$E$2:$E$51,DB!$B17),AVERAGEIFS(INDEX(Data!$A$2:$DJ$51,0,MATCH(DB!CM$5,Data!$A$1:$DJ$1,0)),Data!$E$2:$E$51,DB!$B17,Data!$F$2:$F$51,DB!$B$1)),"-")</f>
        <v>-</v>
      </c>
      <c r="CN17" s="78">
        <f>IFERROR(IF($B$1="Total",AVERAGEIFS(INDEX(Data!$A$2:$DJ$51,0,MATCH(DB!CN$5,Data!$A$1:$DJ$1,0)),Data!$E$2:$E$51,DB!$B17),AVERAGEIFS(INDEX(Data!$A$2:$DJ$51,0,MATCH(DB!CN$5,Data!$A$1:$DJ$1,0)),Data!$E$2:$E$51,DB!$B17,Data!$F$2:$F$51,DB!$B$1)),"-")</f>
        <v>1E-3</v>
      </c>
      <c r="CO17" s="78">
        <f>IFERROR(IF($B$1="Total",AVERAGEIFS(INDEX(Data!$A$2:$DJ$51,0,MATCH(DB!CO$5,Data!$A$1:$DJ$1,0)),Data!$E$2:$E$51,DB!$B17),AVERAGEIFS(INDEX(Data!$A$2:$DJ$51,0,MATCH(DB!CO$5,Data!$A$1:$DJ$1,0)),Data!$E$2:$E$51,DB!$B17,Data!$F$2:$F$51,DB!$B$1)),"-")</f>
        <v>2E-3</v>
      </c>
      <c r="CP17" s="78">
        <f>IFERROR(IF($B$1="Total",AVERAGEIFS(INDEX(Data!$A$2:$DJ$51,0,MATCH(DB!CP$5,Data!$A$1:$DJ$1,0)),Data!$E$2:$E$51,DB!$B17),AVERAGEIFS(INDEX(Data!$A$2:$DJ$51,0,MATCH(DB!CP$5,Data!$A$1:$DJ$1,0)),Data!$E$2:$E$51,DB!$B17,Data!$F$2:$F$51,DB!$B$1)),"-")</f>
        <v>8.4000000000000005E-2</v>
      </c>
      <c r="CQ17" s="78" t="str">
        <f>IFERROR(IF($B$1="Total",AVERAGEIFS(INDEX(Data!$A$2:$DJ$51,0,MATCH(DB!CQ$5,Data!$A$1:$DJ$1,0)),Data!$E$2:$E$51,DB!$B17),AVERAGEIFS(INDEX(Data!$A$2:$DJ$51,0,MATCH(DB!CQ$5,Data!$A$1:$DJ$1,0)),Data!$E$2:$E$51,DB!$B17,Data!$F$2:$F$51,DB!$B$1)),"-")</f>
        <v>-</v>
      </c>
      <c r="CR17" s="78" t="str">
        <f>IFERROR(IF($B$1="Total",AVERAGEIFS(INDEX(Data!$A$2:$DJ$51,0,MATCH(DB!CR$5,Data!$A$1:$DJ$1,0)),Data!$E$2:$E$51,DB!$B17),AVERAGEIFS(INDEX(Data!$A$2:$DJ$51,0,MATCH(DB!CR$5,Data!$A$1:$DJ$1,0)),Data!$E$2:$E$51,DB!$B17,Data!$F$2:$F$51,DB!$B$1)),"-")</f>
        <v>-</v>
      </c>
      <c r="CS17" s="79"/>
      <c r="CT17" s="78">
        <f>IFERROR(IF($B$1="Total",AVERAGEIFS(INDEX(Data!$A$2:$DJ$51,0,MATCH(DB!CT$5,Data!$A$1:$DJ$1,0)),Data!$E$2:$E$51,DB!$B17),AVERAGEIFS(INDEX(Data!$A$2:$DJ$51,0,MATCH(DB!CT$5,Data!$A$1:$DJ$1,0)),Data!$E$2:$E$51,DB!$B17,Data!$F$2:$F$51,DB!$B$1)),"-")</f>
        <v>4.3999999999999997E-2</v>
      </c>
      <c r="CU17" s="78">
        <f>IFERROR(IF($B$1="Total",AVERAGEIFS(INDEX(Data!$A$2:$DJ$51,0,MATCH(DB!CU$5,Data!$A$1:$DJ$1,0)),Data!$E$2:$E$51,DB!$B17),AVERAGEIFS(INDEX(Data!$A$2:$DJ$51,0,MATCH(DB!CU$5,Data!$A$1:$DJ$1,0)),Data!$E$2:$E$51,DB!$B17,Data!$F$2:$F$51,DB!$B$1)),"-")</f>
        <v>0.129</v>
      </c>
      <c r="CV17" s="78">
        <f>IFERROR(IF($B$1="Total",AVERAGEIFS(INDEX(Data!$A$2:$DJ$51,0,MATCH(DB!CV$5,Data!$A$1:$DJ$1,0)),Data!$E$2:$E$51,DB!$B17),AVERAGEIFS(INDEX(Data!$A$2:$DJ$51,0,MATCH(DB!CV$5,Data!$A$1:$DJ$1,0)),Data!$E$2:$E$51,DB!$B17,Data!$F$2:$F$51,DB!$B$1)),"-")</f>
        <v>0.185</v>
      </c>
      <c r="CW17" s="78">
        <f>IFERROR(IF($B$1="Total",AVERAGEIFS(INDEX(Data!$A$2:$DJ$51,0,MATCH(DB!CW$5,Data!$A$1:$DJ$1,0)),Data!$E$2:$E$51,DB!$B17),AVERAGEIFS(INDEX(Data!$A$2:$DJ$51,0,MATCH(DB!CW$5,Data!$A$1:$DJ$1,0)),Data!$E$2:$E$51,DB!$B17,Data!$F$2:$F$51,DB!$B$1)),"-")</f>
        <v>0.219</v>
      </c>
      <c r="CX17" s="78">
        <f>IFERROR(IF($B$1="Total",AVERAGEIFS(INDEX(Data!$A$2:$DJ$51,0,MATCH(DB!CX$5,Data!$A$1:$DJ$1,0)),Data!$E$2:$E$51,DB!$B17),AVERAGEIFS(INDEX(Data!$A$2:$DJ$51,0,MATCH(DB!CX$5,Data!$A$1:$DJ$1,0)),Data!$E$2:$E$51,DB!$B17,Data!$F$2:$F$51,DB!$B$1)),"-")</f>
        <v>0.153</v>
      </c>
      <c r="CY17" s="78">
        <f>IFERROR(IF($B$1="Total",AVERAGEIFS(INDEX(Data!$A$2:$DJ$51,0,MATCH(DB!CY$5,Data!$A$1:$DJ$1,0)),Data!$E$2:$E$51,DB!$B17),AVERAGEIFS(INDEX(Data!$A$2:$DJ$51,0,MATCH(DB!CY$5,Data!$A$1:$DJ$1,0)),Data!$E$2:$E$51,DB!$B17,Data!$F$2:$F$51,DB!$B$1)),"-")</f>
        <v>0.154</v>
      </c>
      <c r="CZ17" s="78">
        <f>IFERROR(IF($B$1="Total",AVERAGEIFS(INDEX(Data!$A$2:$DJ$51,0,MATCH(DB!CZ$5,Data!$A$1:$DJ$1,0)),Data!$E$2:$E$51,DB!$B17),AVERAGEIFS(INDEX(Data!$A$2:$DJ$51,0,MATCH(DB!CZ$5,Data!$A$1:$DJ$1,0)),Data!$E$2:$E$51,DB!$B17,Data!$F$2:$F$51,DB!$B$1)),"-")</f>
        <v>0.115</v>
      </c>
      <c r="DB17" s="78">
        <f>IFERROR(IF($B$1="Total",AVERAGEIFS(INDEX(Data!$A$2:$EI$51,0,MATCH(DB!DB$5,Data!$A$1:$EI$1,0)),Data!$E$2:$E$51,DB!$B17),AVERAGEIFS(INDEX(Data!$A$2:$EI$51,0,MATCH(DB!DB$5,Data!$A$1:$EI$1,0)),Data!$E$2:$E$51,DB!$B17,Data!$F$2:$F$51,DB!$B$1)),"-")</f>
        <v>2.4509803921568627E-3</v>
      </c>
      <c r="DC17" s="78">
        <f>IFERROR(IF($B$1="Total",AVERAGEIFS(INDEX(Data!$A$2:$EI$51,0,MATCH(DB!DC$5,Data!$A$1:$EI$1,0)),Data!$E$2:$E$51,DB!$B17),AVERAGEIFS(INDEX(Data!$A$2:$EI$51,0,MATCH(DB!DC$5,Data!$A$1:$EI$1,0)),Data!$E$2:$E$51,DB!$B17,Data!$F$2:$F$51,DB!$B$1)),"-")</f>
        <v>0.43259803921568629</v>
      </c>
      <c r="DD17" s="78">
        <f>IFERROR(IF($B$1="Total",AVERAGEIFS(INDEX(Data!$A$2:$EI$51,0,MATCH(DB!DD$5,Data!$A$1:$EI$1,0)),Data!$E$2:$E$51,DB!$B17),AVERAGEIFS(INDEX(Data!$A$2:$EI$51,0,MATCH(DB!DD$5,Data!$A$1:$EI$1,0)),Data!$E$2:$E$51,DB!$B17,Data!$F$2:$F$51,DB!$B$1)),"-")</f>
        <v>0.37254901960784315</v>
      </c>
      <c r="DE17" s="78">
        <f>IFERROR(IF($B$1="Total",AVERAGEIFS(INDEX(Data!$A$2:$EI$51,0,MATCH(DB!DE$5,Data!$A$1:$EI$1,0)),Data!$E$2:$E$51,DB!$B17),AVERAGEIFS(INDEX(Data!$A$2:$EI$51,0,MATCH(DB!DE$5,Data!$A$1:$EI$1,0)),Data!$E$2:$E$51,DB!$B17,Data!$F$2:$F$51,DB!$B$1)),"-")</f>
        <v>0.19240196078431374</v>
      </c>
      <c r="DG17" s="78">
        <f>IFERROR(IF($B$1="Total",AVERAGEIFS(INDEX(Data!$A$2:$EI$51,0,MATCH(DB!DG$5,Data!$A$1:$EI$1,0)),Data!$E$2:$E$51,DB!$B17),AVERAGEIFS(INDEX(Data!$A$2:$EI$51,0,MATCH(DB!DG$5,Data!$A$1:$EI$1,0)),Data!$E$2:$E$51,DB!$B17,Data!$F$2:$F$51,DB!$B$1)),"-")</f>
        <v>0.80269607843137258</v>
      </c>
      <c r="DH17" s="78">
        <f>IFERROR(IF($B$1="Total",AVERAGEIFS(INDEX(Data!$A$2:$EI$51,0,MATCH(DB!DH$5,Data!$A$1:$EI$1,0)),Data!$E$2:$E$51,DB!$B17),AVERAGEIFS(INDEX(Data!$A$2:$EI$51,0,MATCH(DB!DH$5,Data!$A$1:$EI$1,0)),Data!$E$2:$E$51,DB!$B17,Data!$F$2:$F$51,DB!$B$1)),"-")</f>
        <v>0.19730392156862744</v>
      </c>
      <c r="DJ17" s="78">
        <f>IFERROR(IF($B$1="Total",AVERAGEIFS(INDEX(Data!$A$2:$EI$51,0,MATCH(DB!DJ$5,Data!$A$1:$EI$1,0)),Data!$E$2:$E$51,DB!$B17),AVERAGEIFS(INDEX(Data!$A$2:$EI$51,0,MATCH(DB!DJ$5,Data!$A$1:$EI$1,0)),Data!$E$2:$E$51,DB!$B17,Data!$F$2:$F$51,DB!$B$1)),"-")</f>
        <v>0.14093137254901961</v>
      </c>
      <c r="DK17" s="78">
        <f>IFERROR(IF($B$1="Total",AVERAGEIFS(INDEX(Data!$A$2:$EI$51,0,MATCH(DB!DK$5,Data!$A$1:$EI$1,0)),Data!$E$2:$E$51,DB!$B17),AVERAGEIFS(INDEX(Data!$A$2:$EI$51,0,MATCH(DB!DK$5,Data!$A$1:$EI$1,0)),Data!$E$2:$E$51,DB!$B17,Data!$F$2:$F$51,DB!$B$1)),"-")</f>
        <v>9.4362745098039214E-2</v>
      </c>
      <c r="DL17" s="78">
        <f>IFERROR(IF($B$1="Total",AVERAGEIFS(INDEX(Data!$A$2:$EI$51,0,MATCH(DB!DL$5,Data!$A$1:$EI$1,0)),Data!$E$2:$E$51,DB!$B17),AVERAGEIFS(INDEX(Data!$A$2:$EI$51,0,MATCH(DB!DL$5,Data!$A$1:$EI$1,0)),Data!$E$2:$E$51,DB!$B17,Data!$F$2:$F$51,DB!$B$1)),"-")</f>
        <v>2.4509803921568627E-3</v>
      </c>
      <c r="DM17" s="78">
        <f>IFERROR(IF($B$1="Total",AVERAGEIFS(INDEX(Data!$A$2:$EI$51,0,MATCH(DB!DM$5,Data!$A$1:$EI$1,0)),Data!$E$2:$E$51,DB!$B17),AVERAGEIFS(INDEX(Data!$A$2:$EI$51,0,MATCH(DB!DM$5,Data!$A$1:$EI$1,0)),Data!$E$2:$E$51,DB!$B17,Data!$F$2:$F$51,DB!$B$1)),"-")</f>
        <v>0.48039215686274511</v>
      </c>
      <c r="DN17" s="78">
        <f>IFERROR(IF($B$1="Total",AVERAGEIFS(INDEX(Data!$A$2:$EI$51,0,MATCH(DB!DN$5,Data!$A$1:$EI$1,0)),Data!$E$2:$E$51,DB!$B17),AVERAGEIFS(INDEX(Data!$A$2:$EI$51,0,MATCH(DB!DN$5,Data!$A$1:$EI$1,0)),Data!$E$2:$E$51,DB!$B17,Data!$F$2:$F$51,DB!$B$1)),"-")</f>
        <v>0.28186274509803921</v>
      </c>
      <c r="DP17" s="78">
        <f>IFERROR(IF($B$1="Total",AVERAGEIFS(INDEX(Data!$A$2:$EI$51,0,MATCH(DB!DP$5,Data!$A$1:$EI$1,0)),Data!$E$2:$E$51,DB!$B17),AVERAGEIFS(INDEX(Data!$A$2:$EI$51,0,MATCH(DB!DP$5,Data!$A$1:$EI$1,0)),Data!$E$2:$E$51,DB!$B17,Data!$F$2:$F$51,DB!$B$1)),"-")</f>
        <v>0.12745098039215685</v>
      </c>
      <c r="DQ17" s="78">
        <f>IFERROR(IF($B$1="Total",AVERAGEIFS(INDEX(Data!$A$2:$EI$51,0,MATCH(DB!DQ$5,Data!$A$1:$EI$1,0)),Data!$E$2:$E$51,DB!$B17),AVERAGEIFS(INDEX(Data!$A$2:$EI$51,0,MATCH(DB!DQ$5,Data!$A$1:$EI$1,0)),Data!$E$2:$E$51,DB!$B17,Data!$F$2:$F$51,DB!$B$1)),"-")</f>
        <v>0.22916666666666666</v>
      </c>
      <c r="DR17" s="78">
        <f>IFERROR(IF($B$1="Total",AVERAGEIFS(INDEX(Data!$A$2:$EI$51,0,MATCH(DB!DR$5,Data!$A$1:$EI$1,0)),Data!$E$2:$E$51,DB!$B17),AVERAGEIFS(INDEX(Data!$A$2:$EI$51,0,MATCH(DB!DR$5,Data!$A$1:$EI$1,0)),Data!$E$2:$E$51,DB!$B17,Data!$F$2:$F$51,DB!$B$1)),"-")</f>
        <v>3.4313725490196081E-2</v>
      </c>
      <c r="DS17" s="78">
        <f>IFERROR(IF($B$1="Total",AVERAGEIFS(INDEX(Data!$A$2:$EI$51,0,MATCH(DB!DS$5,Data!$A$1:$EI$1,0)),Data!$E$2:$E$51,DB!$B17),AVERAGEIFS(INDEX(Data!$A$2:$EI$51,0,MATCH(DB!DS$5,Data!$A$1:$EI$1,0)),Data!$E$2:$E$51,DB!$B17,Data!$F$2:$F$51,DB!$B$1)),"-")</f>
        <v>0.60784313725490191</v>
      </c>
      <c r="DT17" s="78">
        <f>IFERROR(IF($B$1="Total",AVERAGEIFS(INDEX(Data!$A$2:$EI$51,0,MATCH(DB!DT$5,Data!$A$1:$EI$1,0)),Data!$E$2:$E$51,DB!$B17),AVERAGEIFS(INDEX(Data!$A$2:$EI$51,0,MATCH(DB!DT$5,Data!$A$1:$EI$1,0)),Data!$E$2:$E$51,DB!$B17,Data!$F$2:$F$51,DB!$B$1)),"-")</f>
        <v>1.2254901960784314E-3</v>
      </c>
      <c r="DV17" s="78">
        <f>IFERROR(IF($B$1="Total",AVERAGEIFS(INDEX(Data!$A$2:$EI$51,0,MATCH(DB!DV$5,Data!$A$1:$EI$1,0)),Data!$E$2:$E$51,DB!$B17),AVERAGEIFS(INDEX(Data!$A$2:$EI$51,0,MATCH(DB!DV$5,Data!$A$1:$EI$1,0)),Data!$E$2:$E$51,DB!$B17,Data!$F$2:$F$51,DB!$B$1)),"-")</f>
        <v>0.39215686274509803</v>
      </c>
      <c r="DW17" s="78">
        <f>IFERROR(IF($B$1="Total",AVERAGEIFS(INDEX(Data!$A$2:$EI$51,0,MATCH(DB!DW$5,Data!$A$1:$EI$1,0)),Data!$E$2:$E$51,DB!$B17),AVERAGEIFS(INDEX(Data!$A$2:$EI$51,0,MATCH(DB!DW$5,Data!$A$1:$EI$1,0)),Data!$E$2:$E$51,DB!$B17,Data!$F$2:$F$51,DB!$B$1)),"-")</f>
        <v>5.6372549019607844E-2</v>
      </c>
      <c r="DX17" s="78">
        <f>IFERROR(IF($B$1="Total",AVERAGEIFS(INDEX(Data!$A$2:$EI$51,0,MATCH(DB!DX$5,Data!$A$1:$EI$1,0)),Data!$E$2:$E$51,DB!$B17),AVERAGEIFS(INDEX(Data!$A$2:$EI$51,0,MATCH(DB!DX$5,Data!$A$1:$EI$1,0)),Data!$E$2:$E$51,DB!$B17,Data!$F$2:$F$51,DB!$B$1)),"-")</f>
        <v>1.9607843137254902E-2</v>
      </c>
      <c r="DY17" s="78">
        <f>IFERROR(IF($B$1="Total",AVERAGEIFS(INDEX(Data!$A$2:$EI$51,0,MATCH(DB!DY$5,Data!$A$1:$EI$1,0)),Data!$E$2:$E$51,DB!$B17),AVERAGEIFS(INDEX(Data!$A$2:$EI$51,0,MATCH(DB!DY$5,Data!$A$1:$EI$1,0)),Data!$E$2:$E$51,DB!$B17,Data!$F$2:$F$51,DB!$B$1)),"-")</f>
        <v>0.53186274509803921</v>
      </c>
    </row>
    <row r="18" spans="1:129" x14ac:dyDescent="0.25">
      <c r="B18" s="118" t="s">
        <v>170</v>
      </c>
      <c r="C18" s="78">
        <f>IFERROR(IF($B$1="Total",AVERAGEIFS(INDEX(Data!$A$2:$DJ$51,0,MATCH(DB!C$5,Data!$A$1:$DJ$1,0)),Data!$E$2:$E$51,DB!$B18),AVERAGEIFS(INDEX(Data!$A$2:$DJ$51,0,MATCH(DB!C$5,Data!$A$1:$DJ$1,0)),Data!$E$2:$E$51,DB!$B18,Data!$F$2:$F$51,DB!$B$1)),"-")</f>
        <v>0.41700000000000004</v>
      </c>
      <c r="D18" s="78">
        <f>IFERROR(IF($B$1="Total",AVERAGEIFS(INDEX(Data!$A$2:$DJ$51,0,MATCH(DB!D$5,Data!$A$1:$DJ$1,0)),Data!$E$2:$E$51,DB!$B18),AVERAGEIFS(INDEX(Data!$A$2:$DJ$51,0,MATCH(DB!D$5,Data!$A$1:$DJ$1,0)),Data!$E$2:$E$51,DB!$B18,Data!$F$2:$F$51,DB!$B$1)),"-")</f>
        <v>0.14099999999999999</v>
      </c>
      <c r="E18" s="78">
        <f>IFERROR(IF($B$1="Total",AVERAGEIFS(INDEX(Data!$A$2:$DJ$51,0,MATCH(DB!E$5,Data!$A$1:$DJ$1,0)),Data!$E$2:$E$51,DB!$B18),AVERAGEIFS(INDEX(Data!$A$2:$DJ$51,0,MATCH(DB!E$5,Data!$A$1:$DJ$1,0)),Data!$E$2:$E$51,DB!$B18,Data!$F$2:$F$51,DB!$B$1)),"-")</f>
        <v>0.17600000000000002</v>
      </c>
      <c r="F18" s="78">
        <f>IFERROR(IF($B$1="Total",AVERAGEIFS(INDEX(Data!$A$2:$DJ$51,0,MATCH(DB!F$5,Data!$A$1:$DJ$1,0)),Data!$E$2:$E$51,DB!$B18),AVERAGEIFS(INDEX(Data!$A$2:$DJ$51,0,MATCH(DB!F$5,Data!$A$1:$DJ$1,0)),Data!$E$2:$E$51,DB!$B18,Data!$F$2:$F$51,DB!$B$1)),"-")</f>
        <v>3.2000000000000001E-2</v>
      </c>
      <c r="G18" s="79"/>
      <c r="H18" s="78">
        <f>IFERROR(IF($B$1="Total",AVERAGEIFS(INDEX(Data!$A$2:$DJ$51,0,MATCH(DB!H$5,Data!$A$1:$DJ$1,0)),Data!$E$2:$E$51,DB!$B18),AVERAGEIFS(INDEX(Data!$A$2:$DJ$51,0,MATCH(DB!H$5,Data!$A$1:$DJ$1,0)),Data!$E$2:$E$51,DB!$B18,Data!$F$2:$F$51,DB!$B$1)),"-")</f>
        <v>0.79099999999999993</v>
      </c>
      <c r="I18" s="78">
        <f>IFERROR(IF($B$1="Total",AVERAGEIFS(INDEX(Data!$A$2:$DJ$51,0,MATCH(DB!I$5,Data!$A$1:$DJ$1,0)),Data!$E$2:$E$51,DB!$B18),AVERAGEIFS(INDEX(Data!$A$2:$DJ$51,0,MATCH(DB!I$5,Data!$A$1:$DJ$1,0)),Data!$E$2:$E$51,DB!$B18,Data!$F$2:$F$51,DB!$B$1)),"-")</f>
        <v>2.2000000000000002E-2</v>
      </c>
      <c r="J18" s="78" t="str">
        <f>IFERROR(IF($B$1="Total",AVERAGEIFS(INDEX(Data!$A$2:$DJ$51,0,MATCH(DB!J$5,Data!$A$1:$DJ$1,0)),Data!$E$2:$E$51,DB!$B18),AVERAGEIFS(INDEX(Data!$A$2:$DJ$51,0,MATCH(DB!J$5,Data!$A$1:$DJ$1,0)),Data!$E$2:$E$51,DB!$B18,Data!$F$2:$F$51,DB!$B$1)),"-")</f>
        <v>-</v>
      </c>
      <c r="K18" s="78" t="str">
        <f>IFERROR(IF($B$1="Total",AVERAGEIFS(INDEX(Data!$A$2:$DJ$51,0,MATCH(DB!K$5,Data!$A$1:$DJ$1,0)),Data!$E$2:$E$51,DB!$B18),AVERAGEIFS(INDEX(Data!$A$2:$DJ$51,0,MATCH(DB!K$5,Data!$A$1:$DJ$1,0)),Data!$E$2:$E$51,DB!$B18,Data!$F$2:$F$51,DB!$B$1)),"-")</f>
        <v>-</v>
      </c>
      <c r="L18" s="78">
        <f>IFERROR(IF($B$1="Total",AVERAGEIFS(INDEX(Data!$A$2:$DJ$51,0,MATCH(DB!L$5,Data!$A$1:$DJ$1,0)),Data!$E$2:$E$51,DB!$B18),AVERAGEIFS(INDEX(Data!$A$2:$DJ$51,0,MATCH(DB!L$5,Data!$A$1:$DJ$1,0)),Data!$E$2:$E$51,DB!$B18,Data!$F$2:$F$51,DB!$B$1)),"-")</f>
        <v>2.3E-2</v>
      </c>
      <c r="M18" s="78">
        <f>IFERROR(IF($B$1="Total",AVERAGEIFS(INDEX(Data!$A$2:$DJ$51,0,MATCH(DB!M$5,Data!$A$1:$DJ$1,0)),Data!$E$2:$E$51,DB!$B18),AVERAGEIFS(INDEX(Data!$A$2:$DJ$51,0,MATCH(DB!M$5,Data!$A$1:$DJ$1,0)),Data!$E$2:$E$51,DB!$B18,Data!$F$2:$F$51,DB!$B$1)),"-")</f>
        <v>0.16200000000000001</v>
      </c>
      <c r="N18" s="78">
        <f>IFERROR(IF($B$1="Total",AVERAGEIFS(INDEX(Data!$A$2:$DJ$51,0,MATCH(DB!N$5,Data!$A$1:$DJ$1,0)),Data!$E$2:$E$51,DB!$B18),AVERAGEIFS(INDEX(Data!$A$2:$DJ$51,0,MATCH(DB!N$5,Data!$A$1:$DJ$1,0)),Data!$E$2:$E$51,DB!$B18,Data!$F$2:$F$51,DB!$B$1)),"-")</f>
        <v>0</v>
      </c>
      <c r="O18" s="78" t="str">
        <f>IFERROR(IF($B$1="Total",AVERAGEIFS(INDEX(Data!$A$2:$DJ$51,0,MATCH(DB!O$5,Data!$A$1:$DJ$1,0)),Data!$E$2:$E$51,DB!$B18),AVERAGEIFS(INDEX(Data!$A$2:$DJ$51,0,MATCH(DB!O$5,Data!$A$1:$DJ$1,0)),Data!$E$2:$E$51,DB!$B18,Data!$F$2:$F$51,DB!$B$1)),"-")</f>
        <v>-</v>
      </c>
      <c r="P18" s="79"/>
      <c r="Q18" s="78">
        <f>IFERROR(IF($B$1="Total",AVERAGEIFS(INDEX(Data!$A$2:$DJ$51,0,MATCH(DB!Q$5,Data!$A$1:$DJ$1,0)),Data!$E$2:$E$51,DB!$B18),AVERAGEIFS(INDEX(Data!$A$2:$DJ$51,0,MATCH(DB!Q$5,Data!$A$1:$DJ$1,0)),Data!$E$2:$E$51,DB!$B18,Data!$F$2:$F$51,DB!$B$1)),"-")</f>
        <v>0.39399999999999996</v>
      </c>
      <c r="R18" s="78">
        <f>IFERROR(IF($B$1="Total",AVERAGEIFS(INDEX(Data!$A$2:$DJ$51,0,MATCH(DB!R$5,Data!$A$1:$DJ$1,0)),Data!$E$2:$E$51,DB!$B18),AVERAGEIFS(INDEX(Data!$A$2:$DJ$51,0,MATCH(DB!R$5,Data!$A$1:$DJ$1,0)),Data!$E$2:$E$51,DB!$B18,Data!$F$2:$F$51,DB!$B$1)),"-")</f>
        <v>5.0999999999999997E-2</v>
      </c>
      <c r="S18" s="78">
        <f>IFERROR(IF($B$1="Total",AVERAGEIFS(INDEX(Data!$A$2:$DJ$51,0,MATCH(DB!S$5,Data!$A$1:$DJ$1,0)),Data!$E$2:$E$51,DB!$B18),AVERAGEIFS(INDEX(Data!$A$2:$DJ$51,0,MATCH(DB!S$5,Data!$A$1:$DJ$1,0)),Data!$E$2:$E$51,DB!$B18,Data!$F$2:$F$51,DB!$B$1)),"-")</f>
        <v>0.09</v>
      </c>
      <c r="T18" s="78">
        <f>IFERROR(IF($B$1="Total",AVERAGEIFS(INDEX(Data!$A$2:$DJ$51,0,MATCH(DB!T$5,Data!$A$1:$DJ$1,0)),Data!$E$2:$E$51,DB!$B18),AVERAGEIFS(INDEX(Data!$A$2:$DJ$51,0,MATCH(DB!T$5,Data!$A$1:$DJ$1,0)),Data!$E$2:$E$51,DB!$B18,Data!$F$2:$F$51,DB!$B$1)),"-")</f>
        <v>0.152</v>
      </c>
      <c r="U18" s="78">
        <f>IFERROR(IF($B$1="Total",AVERAGEIFS(INDEX(Data!$A$2:$DJ$51,0,MATCH(DB!U$5,Data!$A$1:$DJ$1,0)),Data!$E$2:$E$51,DB!$B18),AVERAGEIFS(INDEX(Data!$A$2:$DJ$51,0,MATCH(DB!U$5,Data!$A$1:$DJ$1,0)),Data!$E$2:$E$51,DB!$B18,Data!$F$2:$F$51,DB!$B$1)),"-")</f>
        <v>1.6E-2</v>
      </c>
      <c r="V18" s="79"/>
      <c r="W18" s="78">
        <f>IFERROR(IF($B$1="Total",AVERAGEIFS(INDEX(Data!$A$2:$DJ$51,0,MATCH(DB!W$5,Data!$A$1:$DJ$1,0)),Data!$E$2:$E$51,DB!$B18),AVERAGEIFS(INDEX(Data!$A$2:$DJ$51,0,MATCH(DB!W$5,Data!$A$1:$DJ$1,0)),Data!$E$2:$E$51,DB!$B18,Data!$F$2:$F$51,DB!$B$1)),"-")</f>
        <v>2.5999999999999999E-2</v>
      </c>
      <c r="X18" s="78">
        <f>IFERROR(IF($B$1="Total",AVERAGEIFS(INDEX(Data!$A$2:$DJ$51,0,MATCH(DB!X$5,Data!$A$1:$DJ$1,0)),Data!$E$2:$E$51,DB!$B18),AVERAGEIFS(INDEX(Data!$A$2:$DJ$51,0,MATCH(DB!X$5,Data!$A$1:$DJ$1,0)),Data!$E$2:$E$51,DB!$B18,Data!$F$2:$F$51,DB!$B$1)),"-")</f>
        <v>0.121</v>
      </c>
      <c r="Y18" s="78">
        <f>IFERROR(IF($B$1="Total",AVERAGEIFS(INDEX(Data!$A$2:$DJ$51,0,MATCH(DB!Y$5,Data!$A$1:$DJ$1,0)),Data!$E$2:$E$51,DB!$B18),AVERAGEIFS(INDEX(Data!$A$2:$DJ$51,0,MATCH(DB!Y$5,Data!$A$1:$DJ$1,0)),Data!$E$2:$E$51,DB!$B18,Data!$F$2:$F$51,DB!$B$1)),"-")</f>
        <v>0.317</v>
      </c>
      <c r="Z18" s="78">
        <f>IFERROR(IF($B$1="Total",AVERAGEIFS(INDEX(Data!$A$2:$DJ$51,0,MATCH(DB!Z$5,Data!$A$1:$DJ$1,0)),Data!$E$2:$E$51,DB!$B18),AVERAGEIFS(INDEX(Data!$A$2:$DJ$51,0,MATCH(DB!Z$5,Data!$A$1:$DJ$1,0)),Data!$E$2:$E$51,DB!$B18,Data!$F$2:$F$51,DB!$B$1)),"-")</f>
        <v>0.24299999999999999</v>
      </c>
      <c r="AA18" s="78">
        <f>IFERROR(IF($B$1="Total",AVERAGEIFS(INDEX(Data!$A$2:$DJ$51,0,MATCH(DB!AA$5,Data!$A$1:$DJ$1,0)),Data!$E$2:$E$51,DB!$B18),AVERAGEIFS(INDEX(Data!$A$2:$DJ$51,0,MATCH(DB!AA$5,Data!$A$1:$DJ$1,0)),Data!$E$2:$E$51,DB!$B18,Data!$F$2:$F$51,DB!$B$1)),"-")</f>
        <v>0.123</v>
      </c>
      <c r="AB18" s="78">
        <f>IFERROR(IF($B$1="Total",AVERAGEIFS(INDEX(Data!$A$2:$DJ$51,0,MATCH(DB!AB$5,Data!$A$1:$DJ$1,0)),Data!$E$2:$E$51,DB!$B18),AVERAGEIFS(INDEX(Data!$A$2:$DJ$51,0,MATCH(DB!AB$5,Data!$A$1:$DJ$1,0)),Data!$E$2:$E$51,DB!$B18,Data!$F$2:$F$51,DB!$B$1)),"-")</f>
        <v>5.7000000000000002E-2</v>
      </c>
      <c r="AC18" s="78">
        <f>IFERROR(IF($B$1="Total",AVERAGEIFS(INDEX(Data!$A$2:$DJ$51,0,MATCH(DB!AC$5,Data!$A$1:$DJ$1,0)),Data!$E$2:$E$51,DB!$B18),AVERAGEIFS(INDEX(Data!$A$2:$DJ$51,0,MATCH(DB!AC$5,Data!$A$1:$DJ$1,0)),Data!$E$2:$E$51,DB!$B18,Data!$F$2:$F$51,DB!$B$1)),"-")</f>
        <v>5.7000000000000002E-2</v>
      </c>
      <c r="AD18" s="78">
        <f>IFERROR(IF($B$1="Total",AVERAGEIFS(INDEX(Data!$A$2:$DJ$51,0,MATCH(DB!AD$5,Data!$A$1:$DJ$1,0)),Data!$E$2:$E$51,DB!$B18),AVERAGEIFS(INDEX(Data!$A$2:$DJ$51,0,MATCH(DB!AD$5,Data!$A$1:$DJ$1,0)),Data!$E$2:$E$51,DB!$B18,Data!$F$2:$F$51,DB!$B$1)),"-")</f>
        <v>2.5999999999999999E-2</v>
      </c>
      <c r="AE18" s="78">
        <f>IFERROR(IF($B$1="Total",AVERAGEIFS(INDEX(Data!$A$2:$DJ$51,0,MATCH(DB!AE$5,Data!$A$1:$DJ$1,0)),Data!$E$2:$E$51,DB!$B18),AVERAGEIFS(INDEX(Data!$A$2:$DJ$51,0,MATCH(DB!AE$5,Data!$A$1:$DJ$1,0)),Data!$E$2:$E$51,DB!$B18,Data!$F$2:$F$51,DB!$B$1)),"-")</f>
        <v>0.03</v>
      </c>
      <c r="AF18" s="79"/>
      <c r="AG18" s="78">
        <f>IFERROR(IF($B$1="Total",AVERAGEIFS(INDEX(Data!$A$2:$DJ$51,0,MATCH(DB!AG$5,Data!$A$1:$DJ$1,0)),Data!$E$2:$E$51,DB!$B18),AVERAGEIFS(INDEX(Data!$A$2:$DJ$51,0,MATCH(DB!AG$5,Data!$A$1:$DJ$1,0)),Data!$E$2:$E$51,DB!$B18,Data!$F$2:$F$51,DB!$B$1)),"-")</f>
        <v>0.67700000000000005</v>
      </c>
      <c r="AH18" s="78">
        <f>IFERROR(IF($B$1="Total",AVERAGEIFS(INDEX(Data!$A$2:$DJ$51,0,MATCH(DB!AH$5,Data!$A$1:$DJ$1,0)),Data!$E$2:$E$51,DB!$B18),AVERAGEIFS(INDEX(Data!$A$2:$DJ$51,0,MATCH(DB!AH$5,Data!$A$1:$DJ$1,0)),Data!$E$2:$E$51,DB!$B18,Data!$F$2:$F$51,DB!$B$1)),"-")</f>
        <v>0.124</v>
      </c>
      <c r="AI18" s="78">
        <f>IFERROR(IF($B$1="Total",AVERAGEIFS(INDEX(Data!$A$2:$DJ$51,0,MATCH(DB!AI$5,Data!$A$1:$DJ$1,0)),Data!$E$2:$E$51,DB!$B18),AVERAGEIFS(INDEX(Data!$A$2:$DJ$51,0,MATCH(DB!AI$5,Data!$A$1:$DJ$1,0)),Data!$E$2:$E$51,DB!$B18,Data!$F$2:$F$51,DB!$B$1)),"-")</f>
        <v>1.4E-2</v>
      </c>
      <c r="AJ18" s="78">
        <f>IFERROR(IF($B$1="Total",AVERAGEIFS(INDEX(Data!$A$2:$DJ$51,0,MATCH(DB!AJ$5,Data!$A$1:$DJ$1,0)),Data!$E$2:$E$51,DB!$B18),AVERAGEIFS(INDEX(Data!$A$2:$DJ$51,0,MATCH(DB!AJ$5,Data!$A$1:$DJ$1,0)),Data!$E$2:$E$51,DB!$B18,Data!$F$2:$F$51,DB!$B$1)),"-")</f>
        <v>5.2999999999999999E-2</v>
      </c>
      <c r="AK18" s="78">
        <f>IFERROR(IF($B$1="Total",AVERAGEIFS(INDEX(Data!$A$2:$DJ$51,0,MATCH(DB!AK$5,Data!$A$1:$DJ$1,0)),Data!$E$2:$E$51,DB!$B18),AVERAGEIFS(INDEX(Data!$A$2:$DJ$51,0,MATCH(DB!AK$5,Data!$A$1:$DJ$1,0)),Data!$E$2:$E$51,DB!$B18,Data!$F$2:$F$51,DB!$B$1)),"-")</f>
        <v>8.3000000000000004E-2</v>
      </c>
      <c r="AL18" s="78">
        <f>IFERROR(IF($B$1="Total",AVERAGEIFS(INDEX(Data!$A$2:$DJ$51,0,MATCH(DB!AL$5,Data!$A$1:$DJ$1,0)),Data!$E$2:$E$51,DB!$B18),AVERAGEIFS(INDEX(Data!$A$2:$DJ$51,0,MATCH(DB!AL$5,Data!$A$1:$DJ$1,0)),Data!$E$2:$E$51,DB!$B18,Data!$F$2:$F$51,DB!$B$1)),"-")</f>
        <v>2.5000000000000001E-2</v>
      </c>
      <c r="AM18" s="78">
        <f>IFERROR(IF($B$1="Total",AVERAGEIFS(INDEX(Data!$A$2:$DJ$51,0,MATCH(DB!AM$5,Data!$A$1:$DJ$1,0)),Data!$E$2:$E$51,DB!$B18),AVERAGEIFS(INDEX(Data!$A$2:$DJ$51,0,MATCH(DB!AM$5,Data!$A$1:$DJ$1,0)),Data!$E$2:$E$51,DB!$B18,Data!$F$2:$F$51,DB!$B$1)),"-")</f>
        <v>2.3E-2</v>
      </c>
      <c r="AN18" s="79"/>
      <c r="AO18" s="78">
        <f>IFERROR(IF($B$1="Total",AVERAGEIFS(INDEX(Data!$A$2:$DJ$51,0,MATCH(DB!AO$5,Data!$A$1:$DJ$1,0)),Data!$E$2:$E$51,DB!$B18),AVERAGEIFS(INDEX(Data!$A$2:$DJ$51,0,MATCH(DB!AO$5,Data!$A$1:$DJ$1,0)),Data!$E$2:$E$51,DB!$B18,Data!$F$2:$F$51,DB!$B$1)),"-")</f>
        <v>3.4000000000000002E-2</v>
      </c>
      <c r="AP18" s="78">
        <f>IFERROR(IF($B$1="Total",AVERAGEIFS(INDEX(Data!$A$2:$DJ$51,0,MATCH(DB!AP$5,Data!$A$1:$DJ$1,0)),Data!$E$2:$E$51,DB!$B18),AVERAGEIFS(INDEX(Data!$A$2:$DJ$51,0,MATCH(DB!AP$5,Data!$A$1:$DJ$1,0)),Data!$E$2:$E$51,DB!$B18,Data!$F$2:$F$51,DB!$B$1)),"-")</f>
        <v>0.17499999999999999</v>
      </c>
      <c r="AQ18" s="78">
        <f>IFERROR(IF($B$1="Total",AVERAGEIFS(INDEX(Data!$A$2:$DJ$51,0,MATCH(DB!AQ$5,Data!$A$1:$DJ$1,0)),Data!$E$2:$E$51,DB!$B18),AVERAGEIFS(INDEX(Data!$A$2:$DJ$51,0,MATCH(DB!AQ$5,Data!$A$1:$DJ$1,0)),Data!$E$2:$E$51,DB!$B18,Data!$F$2:$F$51,DB!$B$1)),"-")</f>
        <v>0.34100000000000003</v>
      </c>
      <c r="AR18" s="78">
        <f>IFERROR(IF($B$1="Total",AVERAGEIFS(INDEX(Data!$A$2:$DJ$51,0,MATCH(DB!AR$5,Data!$A$1:$DJ$1,0)),Data!$E$2:$E$51,DB!$B18),AVERAGEIFS(INDEX(Data!$A$2:$DJ$51,0,MATCH(DB!AR$5,Data!$A$1:$DJ$1,0)),Data!$E$2:$E$51,DB!$B18,Data!$F$2:$F$51,DB!$B$1)),"-")</f>
        <v>0.26500000000000001</v>
      </c>
      <c r="AS18" s="78">
        <f>IFERROR(IF($B$1="Total",AVERAGEIFS(INDEX(Data!$A$2:$DJ$51,0,MATCH(DB!AS$5,Data!$A$1:$DJ$1,0)),Data!$E$2:$E$51,DB!$B18),AVERAGEIFS(INDEX(Data!$A$2:$DJ$51,0,MATCH(DB!AS$5,Data!$A$1:$DJ$1,0)),Data!$E$2:$E$51,DB!$B18,Data!$F$2:$F$51,DB!$B$1)),"-")</f>
        <v>0.13400000000000001</v>
      </c>
      <c r="AT18" s="78">
        <f>IFERROR(IF($B$1="Total",AVERAGEIFS(INDEX(Data!$A$2:$DJ$51,0,MATCH(DB!AT$5,Data!$A$1:$DJ$1,0)),Data!$E$2:$E$51,DB!$B18),AVERAGEIFS(INDEX(Data!$A$2:$DJ$51,0,MATCH(DB!AT$5,Data!$A$1:$DJ$1,0)),Data!$E$2:$E$51,DB!$B18,Data!$F$2:$F$51,DB!$B$1)),"-")</f>
        <v>4.8000000000000001E-2</v>
      </c>
      <c r="AU18" s="78">
        <f>IFERROR(IF($B$1="Total",AVERAGEIFS(INDEX(Data!$A$2:$DJ$51,0,MATCH(DB!AU$5,Data!$A$1:$DJ$1,0)),Data!$E$2:$E$51,DB!$B18),AVERAGEIFS(INDEX(Data!$A$2:$DJ$51,0,MATCH(DB!AU$5,Data!$A$1:$DJ$1,0)),Data!$E$2:$E$51,DB!$B18,Data!$F$2:$F$51,DB!$B$1)),"-")</f>
        <v>3.0000000000000001E-3</v>
      </c>
      <c r="AV18" s="78" t="str">
        <f>IFERROR(IF($B$1="Total",AVERAGEIFS(INDEX(Data!$A$2:$DJ$51,0,MATCH(DB!AV$5,Data!$A$1:$DJ$1,0)),Data!$E$2:$E$51,DB!$B18),AVERAGEIFS(INDEX(Data!$A$2:$DJ$51,0,MATCH(DB!AV$5,Data!$A$1:$DJ$1,0)),Data!$E$2:$E$51,DB!$B18,Data!$F$2:$F$51,DB!$B$1)),"-")</f>
        <v>-</v>
      </c>
      <c r="AW18" s="79"/>
      <c r="AX18" s="78">
        <f>IFERROR(IF($B$1="Total",AVERAGEIFS(INDEX(Data!$A$2:$DJ$51,0,MATCH(DB!AX$5,Data!$A$1:$DJ$1,0)),Data!$E$2:$E$51,DB!$B18),AVERAGEIFS(INDEX(Data!$A$2:$DJ$51,0,MATCH(DB!AX$5,Data!$A$1:$DJ$1,0)),Data!$E$2:$E$51,DB!$B18,Data!$F$2:$F$51,DB!$B$1)),"-")</f>
        <v>0.107</v>
      </c>
      <c r="AY18" s="78">
        <f>IFERROR(IF($B$1="Total",AVERAGEIFS(INDEX(Data!$A$2:$DJ$51,0,MATCH(DB!AY$5,Data!$A$1:$DJ$1,0)),Data!$E$2:$E$51,DB!$B18),AVERAGEIFS(INDEX(Data!$A$2:$DJ$51,0,MATCH(DB!AY$5,Data!$A$1:$DJ$1,0)),Data!$E$2:$E$51,DB!$B18,Data!$F$2:$F$51,DB!$B$1)),"-")</f>
        <v>0.39700000000000002</v>
      </c>
      <c r="AZ18" s="78">
        <f>IFERROR(IF($B$1="Total",AVERAGEIFS(INDEX(Data!$A$2:$DJ$51,0,MATCH(DB!AZ$5,Data!$A$1:$DJ$1,0)),Data!$E$2:$E$51,DB!$B18),AVERAGEIFS(INDEX(Data!$A$2:$DJ$51,0,MATCH(DB!AZ$5,Data!$A$1:$DJ$1,0)),Data!$E$2:$E$51,DB!$B18,Data!$F$2:$F$51,DB!$B$1)),"-")</f>
        <v>0.28599999999999998</v>
      </c>
      <c r="BA18" s="78">
        <f>IFERROR(IF($B$1="Total",AVERAGEIFS(INDEX(Data!$A$2:$DJ$51,0,MATCH(DB!BA$5,Data!$A$1:$DJ$1,0)),Data!$E$2:$E$51,DB!$B18),AVERAGEIFS(INDEX(Data!$A$2:$DJ$51,0,MATCH(DB!BA$5,Data!$A$1:$DJ$1,0)),Data!$E$2:$E$51,DB!$B18,Data!$F$2:$F$51,DB!$B$1)),"-")</f>
        <v>0.159</v>
      </c>
      <c r="BB18" s="78">
        <f>IFERROR(IF($B$1="Total",AVERAGEIFS(INDEX(Data!$A$2:$DJ$51,0,MATCH(DB!BB$5,Data!$A$1:$DJ$1,0)),Data!$E$2:$E$51,DB!$B18),AVERAGEIFS(INDEX(Data!$A$2:$DJ$51,0,MATCH(DB!BB$5,Data!$A$1:$DJ$1,0)),Data!$E$2:$E$51,DB!$B18,Data!$F$2:$F$51,DB!$B$1)),"-")</f>
        <v>3.6999999999999998E-2</v>
      </c>
      <c r="BC18" s="78">
        <f>IFERROR(IF($B$1="Total",AVERAGEIFS(INDEX(Data!$A$2:$DJ$51,0,MATCH(DB!BC$5,Data!$A$1:$DJ$1,0)),Data!$E$2:$E$51,DB!$B18),AVERAGEIFS(INDEX(Data!$A$2:$DJ$51,0,MATCH(DB!BC$5,Data!$A$1:$DJ$1,0)),Data!$E$2:$E$51,DB!$B18,Data!$F$2:$F$51,DB!$B$1)),"-")</f>
        <v>1.2999999999999999E-2</v>
      </c>
      <c r="BD18" s="79"/>
      <c r="BE18" s="78">
        <f>IFERROR(IF($B$1="Total",AVERAGEIFS(INDEX(Data!$A$2:$DJ$51,0,MATCH(DB!BE$5,Data!$A$1:$DJ$1,0)),Data!$E$2:$E$51,DB!$B18),AVERAGEIFS(INDEX(Data!$A$2:$DJ$51,0,MATCH(DB!BE$5,Data!$A$1:$DJ$1,0)),Data!$E$2:$E$51,DB!$B18,Data!$F$2:$F$51,DB!$B$1)),"-")</f>
        <v>0.55400000000000005</v>
      </c>
      <c r="BF18" s="78">
        <f>IFERROR(IF($B$1="Total",AVERAGEIFS(INDEX(Data!$A$2:$DJ$51,0,MATCH(DB!BF$5,Data!$A$1:$DJ$1,0)),Data!$E$2:$E$51,DB!$B18),AVERAGEIFS(INDEX(Data!$A$2:$DJ$51,0,MATCH(DB!BF$5,Data!$A$1:$DJ$1,0)),Data!$E$2:$E$51,DB!$B18,Data!$F$2:$F$51,DB!$B$1)),"-")</f>
        <v>0.21</v>
      </c>
      <c r="BG18" s="78">
        <f>IFERROR(IF($B$1="Total",AVERAGEIFS(INDEX(Data!$A$2:$DJ$51,0,MATCH(DB!BG$5,Data!$A$1:$DJ$1,0)),Data!$E$2:$E$51,DB!$B18),AVERAGEIFS(INDEX(Data!$A$2:$DJ$51,0,MATCH(DB!BG$5,Data!$A$1:$DJ$1,0)),Data!$E$2:$E$51,DB!$B18,Data!$F$2:$F$51,DB!$B$1)),"-")</f>
        <v>0.17699999999999999</v>
      </c>
      <c r="BH18" s="78" t="str">
        <f>IFERROR(IF($B$1="Total",AVERAGEIFS(INDEX(Data!$A$2:$DJ$51,0,MATCH(DB!BH$5,Data!$A$1:$DJ$1,0)),Data!$E$2:$E$51,DB!$B18),AVERAGEIFS(INDEX(Data!$A$2:$DJ$51,0,MATCH(DB!BH$5,Data!$A$1:$DJ$1,0)),Data!$E$2:$E$51,DB!$B18,Data!$F$2:$F$51,DB!$B$1)),"-")</f>
        <v>-</v>
      </c>
      <c r="BI18" s="78">
        <f>IFERROR(IF($B$1="Total",AVERAGEIFS(INDEX(Data!$A$2:$DJ$51,0,MATCH(DB!BI$5,Data!$A$1:$DJ$1,0)),Data!$E$2:$E$51,DB!$B18),AVERAGEIFS(INDEX(Data!$A$2:$DJ$51,0,MATCH(DB!BI$5,Data!$A$1:$DJ$1,0)),Data!$E$2:$E$51,DB!$B18,Data!$F$2:$F$51,DB!$B$1)),"-")</f>
        <v>0.04</v>
      </c>
      <c r="BJ18" s="78">
        <f>IFERROR(IF($B$1="Total",AVERAGEIFS(INDEX(Data!$A$2:$DJ$51,0,MATCH(DB!BJ$5,Data!$A$1:$DJ$1,0)),Data!$E$2:$E$51,DB!$B18),AVERAGEIFS(INDEX(Data!$A$2:$DJ$51,0,MATCH(DB!BJ$5,Data!$A$1:$DJ$1,0)),Data!$E$2:$E$51,DB!$B18,Data!$F$2:$F$51,DB!$B$1)),"-")</f>
        <v>1.4E-2</v>
      </c>
      <c r="BK18" s="78">
        <f>IFERROR(IF($B$1="Total",AVERAGEIFS(INDEX(Data!$A$2:$DJ$51,0,MATCH(DB!BK$5,Data!$A$1:$DJ$1,0)),Data!$E$2:$E$51,DB!$B18),AVERAGEIFS(INDEX(Data!$A$2:$DJ$51,0,MATCH(DB!BK$5,Data!$A$1:$DJ$1,0)),Data!$E$2:$E$51,DB!$B18,Data!$F$2:$F$51,DB!$B$1)),"-")</f>
        <v>4.0000000000000001E-3</v>
      </c>
      <c r="BL18" s="79"/>
      <c r="BM18" s="78">
        <f>IFERROR(IF($B$1="Total",AVERAGEIFS(INDEX(Data!$A$2:$DJ$51,0,MATCH(DB!BM$5,Data!$A$1:$DJ$1,0)),Data!$E$2:$E$51,DB!$B18),AVERAGEIFS(INDEX(Data!$A$2:$DJ$51,0,MATCH(DB!BM$5,Data!$A$1:$DJ$1,0)),Data!$E$2:$E$51,DB!$B18,Data!$F$2:$F$51,DB!$B$1)),"-")</f>
        <v>0.26</v>
      </c>
      <c r="BN18" s="78">
        <f>IFERROR(IF($B$1="Total",AVERAGEIFS(INDEX(Data!$A$2:$DJ$51,0,MATCH(DB!BN$5,Data!$A$1:$DJ$1,0)),Data!$E$2:$E$51,DB!$B18),AVERAGEIFS(INDEX(Data!$A$2:$DJ$51,0,MATCH(DB!BN$5,Data!$A$1:$DJ$1,0)),Data!$E$2:$E$51,DB!$B18,Data!$F$2:$F$51,DB!$B$1)),"-")</f>
        <v>0.432</v>
      </c>
      <c r="BO18" s="78">
        <f>IFERROR(IF($B$1="Total",AVERAGEIFS(INDEX(Data!$A$2:$DJ$51,0,MATCH(DB!BO$5,Data!$A$1:$DJ$1,0)),Data!$E$2:$E$51,DB!$B18),AVERAGEIFS(INDEX(Data!$A$2:$DJ$51,0,MATCH(DB!BO$5,Data!$A$1:$DJ$1,0)),Data!$E$2:$E$51,DB!$B18,Data!$F$2:$F$51,DB!$B$1)),"-")</f>
        <v>0.255</v>
      </c>
      <c r="BP18" s="78">
        <f>IFERROR(IF($B$1="Total",AVERAGEIFS(INDEX(Data!$A$2:$DJ$51,0,MATCH(DB!BP$5,Data!$A$1:$DJ$1,0)),Data!$E$2:$E$51,DB!$B18),AVERAGEIFS(INDEX(Data!$A$2:$DJ$51,0,MATCH(DB!BP$5,Data!$A$1:$DJ$1,0)),Data!$E$2:$E$51,DB!$B18,Data!$F$2:$F$51,DB!$B$1)),"-")</f>
        <v>5.2999999999999999E-2</v>
      </c>
      <c r="BQ18" s="79"/>
      <c r="BR18" s="78">
        <f>IFERROR(IF($B$1="Total",AVERAGEIFS(INDEX(Data!$A$2:$DJ$51,0,MATCH(DB!BR$5,Data!$A$1:$DJ$1,0)),Data!$E$2:$E$51,DB!$B18),AVERAGEIFS(INDEX(Data!$A$2:$DJ$51,0,MATCH(DB!BR$5,Data!$A$1:$DJ$1,0)),Data!$E$2:$E$51,DB!$B18,Data!$F$2:$F$51,DB!$B$1)),"-")</f>
        <v>0.34200000000000003</v>
      </c>
      <c r="BS18" s="78">
        <f>IFERROR(IF($B$1="Total",AVERAGEIFS(INDEX(Data!$A$2:$DJ$51,0,MATCH(DB!BS$5,Data!$A$1:$DJ$1,0)),Data!$E$2:$E$51,DB!$B18),AVERAGEIFS(INDEX(Data!$A$2:$DJ$51,0,MATCH(DB!BS$5,Data!$A$1:$DJ$1,0)),Data!$E$2:$E$51,DB!$B18,Data!$F$2:$F$51,DB!$B$1)),"-")</f>
        <v>0.48899999999999999</v>
      </c>
      <c r="BT18" s="78">
        <f>IFERROR(IF($B$1="Total",AVERAGEIFS(INDEX(Data!$A$2:$DJ$51,0,MATCH(DB!BT$5,Data!$A$1:$DJ$1,0)),Data!$E$2:$E$51,DB!$B18),AVERAGEIFS(INDEX(Data!$A$2:$DJ$51,0,MATCH(DB!BT$5,Data!$A$1:$DJ$1,0)),Data!$E$2:$E$51,DB!$B18,Data!$F$2:$F$51,DB!$B$1)),"-")</f>
        <v>0.161</v>
      </c>
      <c r="BU18" s="78">
        <f>IFERROR(IF($B$1="Total",AVERAGEIFS(INDEX(Data!$A$2:$DJ$51,0,MATCH(DB!BU$5,Data!$A$1:$DJ$1,0)),Data!$E$2:$E$51,DB!$B18),AVERAGEIFS(INDEX(Data!$A$2:$DJ$51,0,MATCH(DB!BU$5,Data!$A$1:$DJ$1,0)),Data!$E$2:$E$51,DB!$B18,Data!$F$2:$F$51,DB!$B$1)),"-")</f>
        <v>7.0000000000000001E-3</v>
      </c>
      <c r="BV18" s="79"/>
      <c r="BW18" s="78">
        <f>IFERROR(IF($B$1="Total",AVERAGEIFS(INDEX(Data!$A$2:$DJ$51,0,MATCH(DB!BW$5,Data!$A$1:$DJ$1,0)),Data!$E$2:$E$51,DB!$B18),AVERAGEIFS(INDEX(Data!$A$2:$DJ$51,0,MATCH(DB!BW$5,Data!$A$1:$DJ$1,0)),Data!$E$2:$E$51,DB!$B18,Data!$F$2:$F$51,DB!$B$1)),"-")</f>
        <v>0.65900000000000003</v>
      </c>
      <c r="BX18" s="78">
        <f>IFERROR(IF($B$1="Total",AVERAGEIFS(INDEX(Data!$A$2:$DJ$51,0,MATCH(DB!BX$5,Data!$A$1:$DJ$1,0)),Data!$E$2:$E$51,DB!$B18),AVERAGEIFS(INDEX(Data!$A$2:$DJ$51,0,MATCH(DB!BX$5,Data!$A$1:$DJ$1,0)),Data!$E$2:$E$51,DB!$B18,Data!$F$2:$F$51,DB!$B$1)),"-")</f>
        <v>0.33800000000000002</v>
      </c>
      <c r="BY18" s="79"/>
      <c r="BZ18" s="78">
        <f>IFERROR(IF($B$1="Total",AVERAGEIFS(INDEX(Data!$A$2:$DJ$51,0,MATCH(DB!BZ$5,Data!$A$1:$DJ$1,0)),Data!$E$2:$E$51,DB!$B18),AVERAGEIFS(INDEX(Data!$A$2:$DJ$51,0,MATCH(DB!BZ$5,Data!$A$1:$DJ$1,0)),Data!$E$2:$E$51,DB!$B18,Data!$F$2:$F$51,DB!$B$1)),"-")</f>
        <v>0.93899999999999995</v>
      </c>
      <c r="CA18" s="78">
        <f>IFERROR(IF($B$1="Total",AVERAGEIFS(INDEX(Data!$A$2:$DJ$51,0,MATCH(DB!CA$5,Data!$A$1:$DJ$1,0)),Data!$E$2:$E$51,DB!$B18),AVERAGEIFS(INDEX(Data!$A$2:$DJ$51,0,MATCH(DB!CA$5,Data!$A$1:$DJ$1,0)),Data!$E$2:$E$51,DB!$B18,Data!$F$2:$F$51,DB!$B$1)),"-")</f>
        <v>6.0999999999999999E-2</v>
      </c>
      <c r="CB18" s="79"/>
      <c r="CC18" s="78">
        <f>IFERROR(IF($B$1="Total",AVERAGEIFS(INDEX(Data!$A$2:$DJ$51,0,MATCH(DB!CC$5,Data!$A$1:$DJ$1,0)),Data!$E$2:$E$51,DB!$B18),AVERAGEIFS(INDEX(Data!$A$2:$DJ$51,0,MATCH(DB!CC$5,Data!$A$1:$DJ$1,0)),Data!$E$2:$E$51,DB!$B18,Data!$F$2:$F$51,DB!$B$1)),"-")</f>
        <v>0.91500000000000004</v>
      </c>
      <c r="CD18" s="78">
        <f>IFERROR(IF($B$1="Total",AVERAGEIFS(INDEX(Data!$A$2:$DJ$51,0,MATCH(DB!CD$5,Data!$A$1:$DJ$1,0)),Data!$E$2:$E$51,DB!$B18),AVERAGEIFS(INDEX(Data!$A$2:$DJ$51,0,MATCH(DB!CD$5,Data!$A$1:$DJ$1,0)),Data!$E$2:$E$51,DB!$B18,Data!$F$2:$F$51,DB!$B$1)),"-")</f>
        <v>8.5000000000000006E-2</v>
      </c>
      <c r="CE18" s="79"/>
      <c r="CF18" s="78">
        <f>IFERROR(IF($B$1="Total",AVERAGEIFS(INDEX(Data!$A$2:$DJ$51,0,MATCH(DB!CF$5,Data!$A$1:$DJ$1,0)),Data!$E$2:$E$51,DB!$B18),AVERAGEIFS(INDEX(Data!$A$2:$DJ$51,0,MATCH(DB!CF$5,Data!$A$1:$DJ$1,0)),Data!$E$2:$E$51,DB!$B18,Data!$F$2:$F$51,DB!$B$1)),"-")</f>
        <v>0.89800000000000002</v>
      </c>
      <c r="CG18" s="78">
        <f>IFERROR(IF($B$1="Total",AVERAGEIFS(INDEX(Data!$A$2:$DJ$51,0,MATCH(DB!CG$5,Data!$A$1:$DJ$1,0)),Data!$E$2:$E$51,DB!$B18),AVERAGEIFS(INDEX(Data!$A$2:$DJ$51,0,MATCH(DB!CG$5,Data!$A$1:$DJ$1,0)),Data!$E$2:$E$51,DB!$B18,Data!$F$2:$F$51,DB!$B$1)),"-")</f>
        <v>2.4E-2</v>
      </c>
      <c r="CH18" s="78">
        <f>IFERROR(IF($B$1="Total",AVERAGEIFS(INDEX(Data!$A$2:$DJ$51,0,MATCH(DB!CH$5,Data!$A$1:$DJ$1,0)),Data!$E$2:$E$51,DB!$B18),AVERAGEIFS(INDEX(Data!$A$2:$DJ$51,0,MATCH(DB!CH$5,Data!$A$1:$DJ$1,0)),Data!$E$2:$E$51,DB!$B18,Data!$F$2:$F$51,DB!$B$1)),"-")</f>
        <v>1.2E-2</v>
      </c>
      <c r="CI18" s="78">
        <f>IFERROR(IF($B$1="Total",AVERAGEIFS(INDEX(Data!$A$2:$DJ$51,0,MATCH(DB!CI$5,Data!$A$1:$DJ$1,0)),Data!$E$2:$E$51,DB!$B18),AVERAGEIFS(INDEX(Data!$A$2:$DJ$51,0,MATCH(DB!CI$5,Data!$A$1:$DJ$1,0)),Data!$E$2:$E$51,DB!$B18,Data!$F$2:$F$51,DB!$B$1)),"-")</f>
        <v>5.0000000000000001E-3</v>
      </c>
      <c r="CJ18" s="78">
        <f>IFERROR(IF($B$1="Total",AVERAGEIFS(INDEX(Data!$A$2:$DJ$51,0,MATCH(DB!CJ$5,Data!$A$1:$DJ$1,0)),Data!$E$2:$E$51,DB!$B18),AVERAGEIFS(INDEX(Data!$A$2:$DJ$51,0,MATCH(DB!CJ$5,Data!$A$1:$DJ$1,0)),Data!$E$2:$E$51,DB!$B18,Data!$F$2:$F$51,DB!$B$1)),"-")</f>
        <v>2E-3</v>
      </c>
      <c r="CK18" s="78" t="str">
        <f>IFERROR(IF($B$1="Total",AVERAGEIFS(INDEX(Data!$A$2:$DJ$51,0,MATCH(DB!CK$5,Data!$A$1:$DJ$1,0)),Data!$E$2:$E$51,DB!$B18),AVERAGEIFS(INDEX(Data!$A$2:$DJ$51,0,MATCH(DB!CK$5,Data!$A$1:$DJ$1,0)),Data!$E$2:$E$51,DB!$B18,Data!$F$2:$F$51,DB!$B$1)),"-")</f>
        <v>-</v>
      </c>
      <c r="CL18" s="78">
        <f>IFERROR(IF($B$1="Total",AVERAGEIFS(INDEX(Data!$A$2:$DJ$51,0,MATCH(DB!CL$5,Data!$A$1:$DJ$1,0)),Data!$E$2:$E$51,DB!$B18),AVERAGEIFS(INDEX(Data!$A$2:$DJ$51,0,MATCH(DB!CL$5,Data!$A$1:$DJ$1,0)),Data!$E$2:$E$51,DB!$B18,Data!$F$2:$F$51,DB!$B$1)),"-")</f>
        <v>1E-3</v>
      </c>
      <c r="CM18" s="78" t="str">
        <f>IFERROR(IF($B$1="Total",AVERAGEIFS(INDEX(Data!$A$2:$DJ$51,0,MATCH(DB!CM$5,Data!$A$1:$DJ$1,0)),Data!$E$2:$E$51,DB!$B18),AVERAGEIFS(INDEX(Data!$A$2:$DJ$51,0,MATCH(DB!CM$5,Data!$A$1:$DJ$1,0)),Data!$E$2:$E$51,DB!$B18,Data!$F$2:$F$51,DB!$B$1)),"-")</f>
        <v>-</v>
      </c>
      <c r="CN18" s="78">
        <f>IFERROR(IF($B$1="Total",AVERAGEIFS(INDEX(Data!$A$2:$DJ$51,0,MATCH(DB!CN$5,Data!$A$1:$DJ$1,0)),Data!$E$2:$E$51,DB!$B18),AVERAGEIFS(INDEX(Data!$A$2:$DJ$51,0,MATCH(DB!CN$5,Data!$A$1:$DJ$1,0)),Data!$E$2:$E$51,DB!$B18,Data!$F$2:$F$51,DB!$B$1)),"-")</f>
        <v>4.0000000000000001E-3</v>
      </c>
      <c r="CO18" s="78">
        <f>IFERROR(IF($B$1="Total",AVERAGEIFS(INDEX(Data!$A$2:$DJ$51,0,MATCH(DB!CO$5,Data!$A$1:$DJ$1,0)),Data!$E$2:$E$51,DB!$B18),AVERAGEIFS(INDEX(Data!$A$2:$DJ$51,0,MATCH(DB!CO$5,Data!$A$1:$DJ$1,0)),Data!$E$2:$E$51,DB!$B18,Data!$F$2:$F$51,DB!$B$1)),"-")</f>
        <v>3.3000000000000002E-2</v>
      </c>
      <c r="CP18" s="78">
        <f>IFERROR(IF($B$1="Total",AVERAGEIFS(INDEX(Data!$A$2:$DJ$51,0,MATCH(DB!CP$5,Data!$A$1:$DJ$1,0)),Data!$E$2:$E$51,DB!$B18),AVERAGEIFS(INDEX(Data!$A$2:$DJ$51,0,MATCH(DB!CP$5,Data!$A$1:$DJ$1,0)),Data!$E$2:$E$51,DB!$B18,Data!$F$2:$F$51,DB!$B$1)),"-")</f>
        <v>2.1999999999999999E-2</v>
      </c>
      <c r="CQ18" s="78" t="str">
        <f>IFERROR(IF($B$1="Total",AVERAGEIFS(INDEX(Data!$A$2:$DJ$51,0,MATCH(DB!CQ$5,Data!$A$1:$DJ$1,0)),Data!$E$2:$E$51,DB!$B18),AVERAGEIFS(INDEX(Data!$A$2:$DJ$51,0,MATCH(DB!CQ$5,Data!$A$1:$DJ$1,0)),Data!$E$2:$E$51,DB!$B18,Data!$F$2:$F$51,DB!$B$1)),"-")</f>
        <v>-</v>
      </c>
      <c r="CR18" s="78" t="str">
        <f>IFERROR(IF($B$1="Total",AVERAGEIFS(INDEX(Data!$A$2:$DJ$51,0,MATCH(DB!CR$5,Data!$A$1:$DJ$1,0)),Data!$E$2:$E$51,DB!$B18),AVERAGEIFS(INDEX(Data!$A$2:$DJ$51,0,MATCH(DB!CR$5,Data!$A$1:$DJ$1,0)),Data!$E$2:$E$51,DB!$B18,Data!$F$2:$F$51,DB!$B$1)),"-")</f>
        <v>-</v>
      </c>
      <c r="CS18" s="79"/>
      <c r="CT18" s="78">
        <f>IFERROR(IF($B$1="Total",AVERAGEIFS(INDEX(Data!$A$2:$DJ$51,0,MATCH(DB!CT$5,Data!$A$1:$DJ$1,0)),Data!$E$2:$E$51,DB!$B18),AVERAGEIFS(INDEX(Data!$A$2:$DJ$51,0,MATCH(DB!CT$5,Data!$A$1:$DJ$1,0)),Data!$E$2:$E$51,DB!$B18,Data!$F$2:$F$51,DB!$B$1)),"-")</f>
        <v>0.14599999999999999</v>
      </c>
      <c r="CU18" s="78">
        <f>IFERROR(IF($B$1="Total",AVERAGEIFS(INDEX(Data!$A$2:$DJ$51,0,MATCH(DB!CU$5,Data!$A$1:$DJ$1,0)),Data!$E$2:$E$51,DB!$B18),AVERAGEIFS(INDEX(Data!$A$2:$DJ$51,0,MATCH(DB!CU$5,Data!$A$1:$DJ$1,0)),Data!$E$2:$E$51,DB!$B18,Data!$F$2:$F$51,DB!$B$1)),"-")</f>
        <v>0.34300000000000003</v>
      </c>
      <c r="CV18" s="78">
        <f>IFERROR(IF($B$1="Total",AVERAGEIFS(INDEX(Data!$A$2:$DJ$51,0,MATCH(DB!CV$5,Data!$A$1:$DJ$1,0)),Data!$E$2:$E$51,DB!$B18),AVERAGEIFS(INDEX(Data!$A$2:$DJ$51,0,MATCH(DB!CV$5,Data!$A$1:$DJ$1,0)),Data!$E$2:$E$51,DB!$B18,Data!$F$2:$F$51,DB!$B$1)),"-")</f>
        <v>0.25800000000000001</v>
      </c>
      <c r="CW18" s="78">
        <f>IFERROR(IF($B$1="Total",AVERAGEIFS(INDEX(Data!$A$2:$DJ$51,0,MATCH(DB!CW$5,Data!$A$1:$DJ$1,0)),Data!$E$2:$E$51,DB!$B18),AVERAGEIFS(INDEX(Data!$A$2:$DJ$51,0,MATCH(DB!CW$5,Data!$A$1:$DJ$1,0)),Data!$E$2:$E$51,DB!$B18,Data!$F$2:$F$51,DB!$B$1)),"-")</f>
        <v>0.129</v>
      </c>
      <c r="CX18" s="78">
        <f>IFERROR(IF($B$1="Total",AVERAGEIFS(INDEX(Data!$A$2:$DJ$51,0,MATCH(DB!CX$5,Data!$A$1:$DJ$1,0)),Data!$E$2:$E$51,DB!$B18),AVERAGEIFS(INDEX(Data!$A$2:$DJ$51,0,MATCH(DB!CX$5,Data!$A$1:$DJ$1,0)),Data!$E$2:$E$51,DB!$B18,Data!$F$2:$F$51,DB!$B$1)),"-")</f>
        <v>3.3000000000000002E-2</v>
      </c>
      <c r="CY18" s="78">
        <f>IFERROR(IF($B$1="Total",AVERAGEIFS(INDEX(Data!$A$2:$DJ$51,0,MATCH(DB!CY$5,Data!$A$1:$DJ$1,0)),Data!$E$2:$E$51,DB!$B18),AVERAGEIFS(INDEX(Data!$A$2:$DJ$51,0,MATCH(DB!CY$5,Data!$A$1:$DJ$1,0)),Data!$E$2:$E$51,DB!$B18,Data!$F$2:$F$51,DB!$B$1)),"-")</f>
        <v>3.3000000000000002E-2</v>
      </c>
      <c r="CZ18" s="78">
        <f>IFERROR(IF($B$1="Total",AVERAGEIFS(INDEX(Data!$A$2:$DJ$51,0,MATCH(DB!CZ$5,Data!$A$1:$DJ$1,0)),Data!$E$2:$E$51,DB!$B18),AVERAGEIFS(INDEX(Data!$A$2:$DJ$51,0,MATCH(DB!CZ$5,Data!$A$1:$DJ$1,0)),Data!$E$2:$E$51,DB!$B18,Data!$F$2:$F$51,DB!$B$1)),"-")</f>
        <v>5.7000000000000002E-2</v>
      </c>
      <c r="DB18" s="78">
        <f>IFERROR(IF($B$1="Total",AVERAGEIFS(INDEX(Data!$A$2:$EI$51,0,MATCH(DB!DB$5,Data!$A$1:$EI$1,0)),Data!$E$2:$E$51,DB!$B18),AVERAGEIFS(INDEX(Data!$A$2:$EI$51,0,MATCH(DB!DB$5,Data!$A$1:$EI$1,0)),Data!$E$2:$E$51,DB!$B18,Data!$F$2:$F$51,DB!$B$1)),"-")</f>
        <v>1.0256410256410256E-3</v>
      </c>
      <c r="DC18" s="78">
        <f>IFERROR(IF($B$1="Total",AVERAGEIFS(INDEX(Data!$A$2:$EI$51,0,MATCH(DB!DC$5,Data!$A$1:$EI$1,0)),Data!$E$2:$E$51,DB!$B18),AVERAGEIFS(INDEX(Data!$A$2:$EI$51,0,MATCH(DB!DC$5,Data!$A$1:$EI$1,0)),Data!$E$2:$E$51,DB!$B18,Data!$F$2:$F$51,DB!$B$1)),"-")</f>
        <v>0.6</v>
      </c>
      <c r="DD18" s="78">
        <f>IFERROR(IF($B$1="Total",AVERAGEIFS(INDEX(Data!$A$2:$EI$51,0,MATCH(DB!DD$5,Data!$A$1:$EI$1,0)),Data!$E$2:$E$51,DB!$B18),AVERAGEIFS(INDEX(Data!$A$2:$EI$51,0,MATCH(DB!DD$5,Data!$A$1:$EI$1,0)),Data!$E$2:$E$51,DB!$B18,Data!$F$2:$F$51,DB!$B$1)),"-")</f>
        <v>0.30974358974358973</v>
      </c>
      <c r="DE18" s="78">
        <f>IFERROR(IF($B$1="Total",AVERAGEIFS(INDEX(Data!$A$2:$EI$51,0,MATCH(DB!DE$5,Data!$A$1:$EI$1,0)),Data!$E$2:$E$51,DB!$B18),AVERAGEIFS(INDEX(Data!$A$2:$EI$51,0,MATCH(DB!DE$5,Data!$A$1:$EI$1,0)),Data!$E$2:$E$51,DB!$B18,Data!$F$2:$F$51,DB!$B$1)),"-")</f>
        <v>8.9230769230769225E-2</v>
      </c>
      <c r="DG18" s="78">
        <f>IFERROR(IF($B$1="Total",AVERAGEIFS(INDEX(Data!$A$2:$EI$51,0,MATCH(DB!DG$5,Data!$A$1:$EI$1,0)),Data!$E$2:$E$51,DB!$B18),AVERAGEIFS(INDEX(Data!$A$2:$EI$51,0,MATCH(DB!DG$5,Data!$A$1:$EI$1,0)),Data!$E$2:$E$51,DB!$B18,Data!$F$2:$F$51,DB!$B$1)),"-")</f>
        <v>0.96</v>
      </c>
      <c r="DH18" s="78">
        <f>IFERROR(IF($B$1="Total",AVERAGEIFS(INDEX(Data!$A$2:$EI$51,0,MATCH(DB!DH$5,Data!$A$1:$EI$1,0)),Data!$E$2:$E$51,DB!$B18),AVERAGEIFS(INDEX(Data!$A$2:$EI$51,0,MATCH(DB!DH$5,Data!$A$1:$EI$1,0)),Data!$E$2:$E$51,DB!$B18,Data!$F$2:$F$51,DB!$B$1)),"-")</f>
        <v>0.04</v>
      </c>
      <c r="DJ18" s="78">
        <f>IFERROR(IF($B$1="Total",AVERAGEIFS(INDEX(Data!$A$2:$EI$51,0,MATCH(DB!DJ$5,Data!$A$1:$EI$1,0)),Data!$E$2:$E$51,DB!$B18),AVERAGEIFS(INDEX(Data!$A$2:$EI$51,0,MATCH(DB!DJ$5,Data!$A$1:$EI$1,0)),Data!$E$2:$E$51,DB!$B18,Data!$F$2:$F$51,DB!$B$1)),"-")</f>
        <v>0.35179487179487179</v>
      </c>
      <c r="DK18" s="78">
        <f>IFERROR(IF($B$1="Total",AVERAGEIFS(INDEX(Data!$A$2:$EI$51,0,MATCH(DB!DK$5,Data!$A$1:$EI$1,0)),Data!$E$2:$E$51,DB!$B18),AVERAGEIFS(INDEX(Data!$A$2:$EI$51,0,MATCH(DB!DK$5,Data!$A$1:$EI$1,0)),Data!$E$2:$E$51,DB!$B18,Data!$F$2:$F$51,DB!$B$1)),"-")</f>
        <v>7.0769230769230765E-2</v>
      </c>
      <c r="DL18" s="78">
        <f>IFERROR(IF($B$1="Total",AVERAGEIFS(INDEX(Data!$A$2:$EI$51,0,MATCH(DB!DL$5,Data!$A$1:$EI$1,0)),Data!$E$2:$E$51,DB!$B18),AVERAGEIFS(INDEX(Data!$A$2:$EI$51,0,MATCH(DB!DL$5,Data!$A$1:$EI$1,0)),Data!$E$2:$E$51,DB!$B18,Data!$F$2:$F$51,DB!$B$1)),"-")</f>
        <v>4.1025641025641026E-3</v>
      </c>
      <c r="DM18" s="78">
        <f>IFERROR(IF($B$1="Total",AVERAGEIFS(INDEX(Data!$A$2:$EI$51,0,MATCH(DB!DM$5,Data!$A$1:$EI$1,0)),Data!$E$2:$E$51,DB!$B18),AVERAGEIFS(INDEX(Data!$A$2:$EI$51,0,MATCH(DB!DM$5,Data!$A$1:$EI$1,0)),Data!$E$2:$E$51,DB!$B18,Data!$F$2:$F$51,DB!$B$1)),"-")</f>
        <v>0.38564102564102565</v>
      </c>
      <c r="DN18" s="78">
        <f>IFERROR(IF($B$1="Total",AVERAGEIFS(INDEX(Data!$A$2:$EI$51,0,MATCH(DB!DN$5,Data!$A$1:$EI$1,0)),Data!$E$2:$E$51,DB!$B18),AVERAGEIFS(INDEX(Data!$A$2:$EI$51,0,MATCH(DB!DN$5,Data!$A$1:$EI$1,0)),Data!$E$2:$E$51,DB!$B18,Data!$F$2:$F$51,DB!$B$1)),"-")</f>
        <v>0.18769230769230769</v>
      </c>
      <c r="DP18" s="78">
        <f>IFERROR(IF($B$1="Total",AVERAGEIFS(INDEX(Data!$A$2:$EI$51,0,MATCH(DB!DP$5,Data!$A$1:$EI$1,0)),Data!$E$2:$E$51,DB!$B18),AVERAGEIFS(INDEX(Data!$A$2:$EI$51,0,MATCH(DB!DP$5,Data!$A$1:$EI$1,0)),Data!$E$2:$E$51,DB!$B18,Data!$F$2:$F$51,DB!$B$1)),"-")</f>
        <v>0.15487179487179487</v>
      </c>
      <c r="DQ18" s="78">
        <f>IFERROR(IF($B$1="Total",AVERAGEIFS(INDEX(Data!$A$2:$EI$51,0,MATCH(DB!DQ$5,Data!$A$1:$EI$1,0)),Data!$E$2:$E$51,DB!$B18),AVERAGEIFS(INDEX(Data!$A$2:$EI$51,0,MATCH(DB!DQ$5,Data!$A$1:$EI$1,0)),Data!$E$2:$E$51,DB!$B18,Data!$F$2:$F$51,DB!$B$1)),"-")</f>
        <v>0.23384615384615384</v>
      </c>
      <c r="DR18" s="78">
        <f>IFERROR(IF($B$1="Total",AVERAGEIFS(INDEX(Data!$A$2:$EI$51,0,MATCH(DB!DR$5,Data!$A$1:$EI$1,0)),Data!$E$2:$E$51,DB!$B18),AVERAGEIFS(INDEX(Data!$A$2:$EI$51,0,MATCH(DB!DR$5,Data!$A$1:$EI$1,0)),Data!$E$2:$E$51,DB!$B18,Data!$F$2:$F$51,DB!$B$1)),"-")</f>
        <v>0.10564102564102563</v>
      </c>
      <c r="DS18" s="78">
        <f>IFERROR(IF($B$1="Total",AVERAGEIFS(INDEX(Data!$A$2:$EI$51,0,MATCH(DB!DS$5,Data!$A$1:$EI$1,0)),Data!$E$2:$E$51,DB!$B18),AVERAGEIFS(INDEX(Data!$A$2:$EI$51,0,MATCH(DB!DS$5,Data!$A$1:$EI$1,0)),Data!$E$2:$E$51,DB!$B18,Data!$F$2:$F$51,DB!$B$1)),"-")</f>
        <v>0.49948717948717947</v>
      </c>
      <c r="DT18" s="78">
        <f>IFERROR(IF($B$1="Total",AVERAGEIFS(INDEX(Data!$A$2:$EI$51,0,MATCH(DB!DT$5,Data!$A$1:$EI$1,0)),Data!$E$2:$E$51,DB!$B18),AVERAGEIFS(INDEX(Data!$A$2:$EI$51,0,MATCH(DB!DT$5,Data!$A$1:$EI$1,0)),Data!$E$2:$E$51,DB!$B18,Data!$F$2:$F$51,DB!$B$1)),"-")</f>
        <v>6.1538461538461538E-3</v>
      </c>
      <c r="DV18" s="78">
        <f>IFERROR(IF($B$1="Total",AVERAGEIFS(INDEX(Data!$A$2:$EI$51,0,MATCH(DB!DV$5,Data!$A$1:$EI$1,0)),Data!$E$2:$E$51,DB!$B18),AVERAGEIFS(INDEX(Data!$A$2:$EI$51,0,MATCH(DB!DV$5,Data!$A$1:$EI$1,0)),Data!$E$2:$E$51,DB!$B18,Data!$F$2:$F$51,DB!$B$1)),"-")</f>
        <v>5.9487179487179485E-2</v>
      </c>
      <c r="DW18" s="78">
        <f>IFERROR(IF($B$1="Total",AVERAGEIFS(INDEX(Data!$A$2:$EI$51,0,MATCH(DB!DW$5,Data!$A$1:$EI$1,0)),Data!$E$2:$E$51,DB!$B18),AVERAGEIFS(INDEX(Data!$A$2:$EI$51,0,MATCH(DB!DW$5,Data!$A$1:$EI$1,0)),Data!$E$2:$E$51,DB!$B18,Data!$F$2:$F$51,DB!$B$1)),"-")</f>
        <v>0.1076923076923077</v>
      </c>
      <c r="DX18" s="78">
        <f>IFERROR(IF($B$1="Total",AVERAGEIFS(INDEX(Data!$A$2:$EI$51,0,MATCH(DB!DX$5,Data!$A$1:$EI$1,0)),Data!$E$2:$E$51,DB!$B18),AVERAGEIFS(INDEX(Data!$A$2:$EI$51,0,MATCH(DB!DX$5,Data!$A$1:$EI$1,0)),Data!$E$2:$E$51,DB!$B18,Data!$F$2:$F$51,DB!$B$1)),"-")</f>
        <v>1.0256410256410256E-3</v>
      </c>
      <c r="DY18" s="78">
        <f>IFERROR(IF($B$1="Total",AVERAGEIFS(INDEX(Data!$A$2:$EI$51,0,MATCH(DB!DY$5,Data!$A$1:$EI$1,0)),Data!$E$2:$E$51,DB!$B18),AVERAGEIFS(INDEX(Data!$A$2:$EI$51,0,MATCH(DB!DY$5,Data!$A$1:$EI$1,0)),Data!$E$2:$E$51,DB!$B18,Data!$F$2:$F$51,DB!$B$1)),"-")</f>
        <v>0.83179487179487177</v>
      </c>
    </row>
    <row r="19" spans="1:129" x14ac:dyDescent="0.25">
      <c r="B19" s="118" t="s">
        <v>172</v>
      </c>
      <c r="C19" s="78">
        <f>IFERROR(IF($B$1="Total",AVERAGEIFS(INDEX(Data!$A$2:$DJ$51,0,MATCH(DB!C$5,Data!$A$1:$DJ$1,0)),Data!$E$2:$E$51,DB!$B19),AVERAGEIFS(INDEX(Data!$A$2:$DJ$51,0,MATCH(DB!C$5,Data!$A$1:$DJ$1,0)),Data!$E$2:$E$51,DB!$B19,Data!$F$2:$F$51,DB!$B$1)),"-")</f>
        <v>0.60899999999999999</v>
      </c>
      <c r="D19" s="78">
        <f>IFERROR(IF($B$1="Total",AVERAGEIFS(INDEX(Data!$A$2:$DJ$51,0,MATCH(DB!D$5,Data!$A$1:$DJ$1,0)),Data!$E$2:$E$51,DB!$B19),AVERAGEIFS(INDEX(Data!$A$2:$DJ$51,0,MATCH(DB!D$5,Data!$A$1:$DJ$1,0)),Data!$E$2:$E$51,DB!$B19,Data!$F$2:$F$51,DB!$B$1)),"-")</f>
        <v>7.6999999999999999E-2</v>
      </c>
      <c r="E19" s="78">
        <f>IFERROR(IF($B$1="Total",AVERAGEIFS(INDEX(Data!$A$2:$DJ$51,0,MATCH(DB!E$5,Data!$A$1:$DJ$1,0)),Data!$E$2:$E$51,DB!$B19),AVERAGEIFS(INDEX(Data!$A$2:$DJ$51,0,MATCH(DB!E$5,Data!$A$1:$DJ$1,0)),Data!$E$2:$E$51,DB!$B19,Data!$F$2:$F$51,DB!$B$1)),"-")</f>
        <v>9.5000000000000001E-2</v>
      </c>
      <c r="F19" s="78">
        <f>IFERROR(IF($B$1="Total",AVERAGEIFS(INDEX(Data!$A$2:$DJ$51,0,MATCH(DB!F$5,Data!$A$1:$DJ$1,0)),Data!$E$2:$E$51,DB!$B19),AVERAGEIFS(INDEX(Data!$A$2:$DJ$51,0,MATCH(DB!F$5,Data!$A$1:$DJ$1,0)),Data!$E$2:$E$51,DB!$B19,Data!$F$2:$F$51,DB!$B$1)),"-")</f>
        <v>0.11199999999999999</v>
      </c>
      <c r="G19" s="79"/>
      <c r="H19" s="78">
        <f>IFERROR(IF($B$1="Total",AVERAGEIFS(INDEX(Data!$A$2:$DJ$51,0,MATCH(DB!H$5,Data!$A$1:$DJ$1,0)),Data!$E$2:$E$51,DB!$B19),AVERAGEIFS(INDEX(Data!$A$2:$DJ$51,0,MATCH(DB!H$5,Data!$A$1:$DJ$1,0)),Data!$E$2:$E$51,DB!$B19,Data!$F$2:$F$51,DB!$B$1)),"-")</f>
        <v>0.13699999999999998</v>
      </c>
      <c r="I19" s="78">
        <f>IFERROR(IF($B$1="Total",AVERAGEIFS(INDEX(Data!$A$2:$DJ$51,0,MATCH(DB!I$5,Data!$A$1:$DJ$1,0)),Data!$E$2:$E$51,DB!$B19),AVERAGEIFS(INDEX(Data!$A$2:$DJ$51,0,MATCH(DB!I$5,Data!$A$1:$DJ$1,0)),Data!$E$2:$E$51,DB!$B19,Data!$F$2:$F$51,DB!$B$1)),"-")</f>
        <v>0.16899999999999998</v>
      </c>
      <c r="J19" s="78">
        <f>IFERROR(IF($B$1="Total",AVERAGEIFS(INDEX(Data!$A$2:$DJ$51,0,MATCH(DB!J$5,Data!$A$1:$DJ$1,0)),Data!$E$2:$E$51,DB!$B19),AVERAGEIFS(INDEX(Data!$A$2:$DJ$51,0,MATCH(DB!J$5,Data!$A$1:$DJ$1,0)),Data!$E$2:$E$51,DB!$B19,Data!$F$2:$F$51,DB!$B$1)),"-")</f>
        <v>4.4000000000000004E-2</v>
      </c>
      <c r="K19" s="78" t="str">
        <f>IFERROR(IF($B$1="Total",AVERAGEIFS(INDEX(Data!$A$2:$DJ$51,0,MATCH(DB!K$5,Data!$A$1:$DJ$1,0)),Data!$E$2:$E$51,DB!$B19),AVERAGEIFS(INDEX(Data!$A$2:$DJ$51,0,MATCH(DB!K$5,Data!$A$1:$DJ$1,0)),Data!$E$2:$E$51,DB!$B19,Data!$F$2:$F$51,DB!$B$1)),"-")</f>
        <v>-</v>
      </c>
      <c r="L19" s="78">
        <f>IFERROR(IF($B$1="Total",AVERAGEIFS(INDEX(Data!$A$2:$DJ$51,0,MATCH(DB!L$5,Data!$A$1:$DJ$1,0)),Data!$E$2:$E$51,DB!$B19),AVERAGEIFS(INDEX(Data!$A$2:$DJ$51,0,MATCH(DB!L$5,Data!$A$1:$DJ$1,0)),Data!$E$2:$E$51,DB!$B19,Data!$F$2:$F$51,DB!$B$1)),"-")</f>
        <v>0.32600000000000001</v>
      </c>
      <c r="M19" s="78">
        <f>IFERROR(IF($B$1="Total",AVERAGEIFS(INDEX(Data!$A$2:$DJ$51,0,MATCH(DB!M$5,Data!$A$1:$DJ$1,0)),Data!$E$2:$E$51,DB!$B19),AVERAGEIFS(INDEX(Data!$A$2:$DJ$51,0,MATCH(DB!M$5,Data!$A$1:$DJ$1,0)),Data!$E$2:$E$51,DB!$B19,Data!$F$2:$F$51,DB!$B$1)),"-")</f>
        <v>0.314</v>
      </c>
      <c r="N19" s="78">
        <f>IFERROR(IF($B$1="Total",AVERAGEIFS(INDEX(Data!$A$2:$DJ$51,0,MATCH(DB!N$5,Data!$A$1:$DJ$1,0)),Data!$E$2:$E$51,DB!$B19),AVERAGEIFS(INDEX(Data!$A$2:$DJ$51,0,MATCH(DB!N$5,Data!$A$1:$DJ$1,0)),Data!$E$2:$E$51,DB!$B19,Data!$F$2:$F$51,DB!$B$1)),"-")</f>
        <v>0</v>
      </c>
      <c r="O19" s="78" t="str">
        <f>IFERROR(IF($B$1="Total",AVERAGEIFS(INDEX(Data!$A$2:$DJ$51,0,MATCH(DB!O$5,Data!$A$1:$DJ$1,0)),Data!$E$2:$E$51,DB!$B19),AVERAGEIFS(INDEX(Data!$A$2:$DJ$51,0,MATCH(DB!O$5,Data!$A$1:$DJ$1,0)),Data!$E$2:$E$51,DB!$B19,Data!$F$2:$F$51,DB!$B$1)),"-")</f>
        <v>-</v>
      </c>
      <c r="P19" s="79"/>
      <c r="Q19" s="78">
        <f>IFERROR(IF($B$1="Total",AVERAGEIFS(INDEX(Data!$A$2:$DJ$51,0,MATCH(DB!Q$5,Data!$A$1:$DJ$1,0)),Data!$E$2:$E$51,DB!$B19),AVERAGEIFS(INDEX(Data!$A$2:$DJ$51,0,MATCH(DB!Q$5,Data!$A$1:$DJ$1,0)),Data!$E$2:$E$51,DB!$B19,Data!$F$2:$F$51,DB!$B$1)),"-")</f>
        <v>0.34700000000000003</v>
      </c>
      <c r="R19" s="78">
        <f>IFERROR(IF($B$1="Total",AVERAGEIFS(INDEX(Data!$A$2:$DJ$51,0,MATCH(DB!R$5,Data!$A$1:$DJ$1,0)),Data!$E$2:$E$51,DB!$B19),AVERAGEIFS(INDEX(Data!$A$2:$DJ$51,0,MATCH(DB!R$5,Data!$A$1:$DJ$1,0)),Data!$E$2:$E$51,DB!$B19,Data!$F$2:$F$51,DB!$B$1)),"-")</f>
        <v>3.5000000000000003E-2</v>
      </c>
      <c r="S19" s="78">
        <f>IFERROR(IF($B$1="Total",AVERAGEIFS(INDEX(Data!$A$2:$DJ$51,0,MATCH(DB!S$5,Data!$A$1:$DJ$1,0)),Data!$E$2:$E$51,DB!$B19),AVERAGEIFS(INDEX(Data!$A$2:$DJ$51,0,MATCH(DB!S$5,Data!$A$1:$DJ$1,0)),Data!$E$2:$E$51,DB!$B19,Data!$F$2:$F$51,DB!$B$1)),"-")</f>
        <v>0.14199999999999999</v>
      </c>
      <c r="T19" s="78">
        <f>IFERROR(IF($B$1="Total",AVERAGEIFS(INDEX(Data!$A$2:$DJ$51,0,MATCH(DB!T$5,Data!$A$1:$DJ$1,0)),Data!$E$2:$E$51,DB!$B19),AVERAGEIFS(INDEX(Data!$A$2:$DJ$51,0,MATCH(DB!T$5,Data!$A$1:$DJ$1,0)),Data!$E$2:$E$51,DB!$B19,Data!$F$2:$F$51,DB!$B$1)),"-")</f>
        <v>0.124</v>
      </c>
      <c r="U19" s="78">
        <f>IFERROR(IF($B$1="Total",AVERAGEIFS(INDEX(Data!$A$2:$DJ$51,0,MATCH(DB!U$5,Data!$A$1:$DJ$1,0)),Data!$E$2:$E$51,DB!$B19),AVERAGEIFS(INDEX(Data!$A$2:$DJ$51,0,MATCH(DB!U$5,Data!$A$1:$DJ$1,0)),Data!$E$2:$E$51,DB!$B19,Data!$F$2:$F$51,DB!$B$1)),"-")</f>
        <v>6.5000000000000002E-2</v>
      </c>
      <c r="V19" s="79"/>
      <c r="W19" s="78">
        <f>IFERROR(IF($B$1="Total",AVERAGEIFS(INDEX(Data!$A$2:$DJ$51,0,MATCH(DB!W$5,Data!$A$1:$DJ$1,0)),Data!$E$2:$E$51,DB!$B19),AVERAGEIFS(INDEX(Data!$A$2:$DJ$51,0,MATCH(DB!W$5,Data!$A$1:$DJ$1,0)),Data!$E$2:$E$51,DB!$B19,Data!$F$2:$F$51,DB!$B$1)),"-")</f>
        <v>8.4000000000000005E-2</v>
      </c>
      <c r="X19" s="78">
        <f>IFERROR(IF($B$1="Total",AVERAGEIFS(INDEX(Data!$A$2:$DJ$51,0,MATCH(DB!X$5,Data!$A$1:$DJ$1,0)),Data!$E$2:$E$51,DB!$B19),AVERAGEIFS(INDEX(Data!$A$2:$DJ$51,0,MATCH(DB!X$5,Data!$A$1:$DJ$1,0)),Data!$E$2:$E$51,DB!$B19,Data!$F$2:$F$51,DB!$B$1)),"-")</f>
        <v>0.18099999999999999</v>
      </c>
      <c r="Y19" s="78">
        <f>IFERROR(IF($B$1="Total",AVERAGEIFS(INDEX(Data!$A$2:$DJ$51,0,MATCH(DB!Y$5,Data!$A$1:$DJ$1,0)),Data!$E$2:$E$51,DB!$B19),AVERAGEIFS(INDEX(Data!$A$2:$DJ$51,0,MATCH(DB!Y$5,Data!$A$1:$DJ$1,0)),Data!$E$2:$E$51,DB!$B19,Data!$F$2:$F$51,DB!$B$1)),"-")</f>
        <v>0.219</v>
      </c>
      <c r="Z19" s="78">
        <f>IFERROR(IF($B$1="Total",AVERAGEIFS(INDEX(Data!$A$2:$DJ$51,0,MATCH(DB!Z$5,Data!$A$1:$DJ$1,0)),Data!$E$2:$E$51,DB!$B19),AVERAGEIFS(INDEX(Data!$A$2:$DJ$51,0,MATCH(DB!Z$5,Data!$A$1:$DJ$1,0)),Data!$E$2:$E$51,DB!$B19,Data!$F$2:$F$51,DB!$B$1)),"-")</f>
        <v>0.108</v>
      </c>
      <c r="AA19" s="78">
        <f>IFERROR(IF($B$1="Total",AVERAGEIFS(INDEX(Data!$A$2:$DJ$51,0,MATCH(DB!AA$5,Data!$A$1:$DJ$1,0)),Data!$E$2:$E$51,DB!$B19),AVERAGEIFS(INDEX(Data!$A$2:$DJ$51,0,MATCH(DB!AA$5,Data!$A$1:$DJ$1,0)),Data!$E$2:$E$51,DB!$B19,Data!$F$2:$F$51,DB!$B$1)),"-")</f>
        <v>0.22800000000000001</v>
      </c>
      <c r="AB19" s="78">
        <f>IFERROR(IF($B$1="Total",AVERAGEIFS(INDEX(Data!$A$2:$DJ$51,0,MATCH(DB!AB$5,Data!$A$1:$DJ$1,0)),Data!$E$2:$E$51,DB!$B19),AVERAGEIFS(INDEX(Data!$A$2:$DJ$51,0,MATCH(DB!AB$5,Data!$A$1:$DJ$1,0)),Data!$E$2:$E$51,DB!$B19,Data!$F$2:$F$51,DB!$B$1)),"-")</f>
        <v>5.0999999999999997E-2</v>
      </c>
      <c r="AC19" s="78">
        <f>IFERROR(IF($B$1="Total",AVERAGEIFS(INDEX(Data!$A$2:$DJ$51,0,MATCH(DB!AC$5,Data!$A$1:$DJ$1,0)),Data!$E$2:$E$51,DB!$B19),AVERAGEIFS(INDEX(Data!$A$2:$DJ$51,0,MATCH(DB!AC$5,Data!$A$1:$DJ$1,0)),Data!$E$2:$E$51,DB!$B19,Data!$F$2:$F$51,DB!$B$1)),"-")</f>
        <v>6.2E-2</v>
      </c>
      <c r="AD19" s="78">
        <f>IFERROR(IF($B$1="Total",AVERAGEIFS(INDEX(Data!$A$2:$DJ$51,0,MATCH(DB!AD$5,Data!$A$1:$DJ$1,0)),Data!$E$2:$E$51,DB!$B19),AVERAGEIFS(INDEX(Data!$A$2:$DJ$51,0,MATCH(DB!AD$5,Data!$A$1:$DJ$1,0)),Data!$E$2:$E$51,DB!$B19,Data!$F$2:$F$51,DB!$B$1)),"-")</f>
        <v>0.03</v>
      </c>
      <c r="AE19" s="78">
        <f>IFERROR(IF($B$1="Total",AVERAGEIFS(INDEX(Data!$A$2:$DJ$51,0,MATCH(DB!AE$5,Data!$A$1:$DJ$1,0)),Data!$E$2:$E$51,DB!$B19),AVERAGEIFS(INDEX(Data!$A$2:$DJ$51,0,MATCH(DB!AE$5,Data!$A$1:$DJ$1,0)),Data!$E$2:$E$51,DB!$B19,Data!$F$2:$F$51,DB!$B$1)),"-")</f>
        <v>3.7999999999999999E-2</v>
      </c>
      <c r="AF19" s="79"/>
      <c r="AG19" s="78">
        <f>IFERROR(IF($B$1="Total",AVERAGEIFS(INDEX(Data!$A$2:$DJ$51,0,MATCH(DB!AG$5,Data!$A$1:$DJ$1,0)),Data!$E$2:$E$51,DB!$B19),AVERAGEIFS(INDEX(Data!$A$2:$DJ$51,0,MATCH(DB!AG$5,Data!$A$1:$DJ$1,0)),Data!$E$2:$E$51,DB!$B19,Data!$F$2:$F$51,DB!$B$1)),"-")</f>
        <v>0.73899999999999999</v>
      </c>
      <c r="AH19" s="78">
        <f>IFERROR(IF($B$1="Total",AVERAGEIFS(INDEX(Data!$A$2:$DJ$51,0,MATCH(DB!AH$5,Data!$A$1:$DJ$1,0)),Data!$E$2:$E$51,DB!$B19),AVERAGEIFS(INDEX(Data!$A$2:$DJ$51,0,MATCH(DB!AH$5,Data!$A$1:$DJ$1,0)),Data!$E$2:$E$51,DB!$B19,Data!$F$2:$F$51,DB!$B$1)),"-")</f>
        <v>9.9000000000000005E-2</v>
      </c>
      <c r="AI19" s="78">
        <f>IFERROR(IF($B$1="Total",AVERAGEIFS(INDEX(Data!$A$2:$DJ$51,0,MATCH(DB!AI$5,Data!$A$1:$DJ$1,0)),Data!$E$2:$E$51,DB!$B19),AVERAGEIFS(INDEX(Data!$A$2:$DJ$51,0,MATCH(DB!AI$5,Data!$A$1:$DJ$1,0)),Data!$E$2:$E$51,DB!$B19,Data!$F$2:$F$51,DB!$B$1)),"-")</f>
        <v>5.5E-2</v>
      </c>
      <c r="AJ19" s="78">
        <f>IFERROR(IF($B$1="Total",AVERAGEIFS(INDEX(Data!$A$2:$DJ$51,0,MATCH(DB!AJ$5,Data!$A$1:$DJ$1,0)),Data!$E$2:$E$51,DB!$B19),AVERAGEIFS(INDEX(Data!$A$2:$DJ$51,0,MATCH(DB!AJ$5,Data!$A$1:$DJ$1,0)),Data!$E$2:$E$51,DB!$B19,Data!$F$2:$F$51,DB!$B$1)),"-")</f>
        <v>1.4E-2</v>
      </c>
      <c r="AK19" s="78">
        <f>IFERROR(IF($B$1="Total",AVERAGEIFS(INDEX(Data!$A$2:$DJ$51,0,MATCH(DB!AK$5,Data!$A$1:$DJ$1,0)),Data!$E$2:$E$51,DB!$B19),AVERAGEIFS(INDEX(Data!$A$2:$DJ$51,0,MATCH(DB!AK$5,Data!$A$1:$DJ$1,0)),Data!$E$2:$E$51,DB!$B19,Data!$F$2:$F$51,DB!$B$1)),"-")</f>
        <v>1.2E-2</v>
      </c>
      <c r="AL19" s="78">
        <f>IFERROR(IF($B$1="Total",AVERAGEIFS(INDEX(Data!$A$2:$DJ$51,0,MATCH(DB!AL$5,Data!$A$1:$DJ$1,0)),Data!$E$2:$E$51,DB!$B19),AVERAGEIFS(INDEX(Data!$A$2:$DJ$51,0,MATCH(DB!AL$5,Data!$A$1:$DJ$1,0)),Data!$E$2:$E$51,DB!$B19,Data!$F$2:$F$51,DB!$B$1)),"-")</f>
        <v>8.1000000000000003E-2</v>
      </c>
      <c r="AM19" s="78" t="str">
        <f>IFERROR(IF($B$1="Total",AVERAGEIFS(INDEX(Data!$A$2:$DJ$51,0,MATCH(DB!AM$5,Data!$A$1:$DJ$1,0)),Data!$E$2:$E$51,DB!$B19),AVERAGEIFS(INDEX(Data!$A$2:$DJ$51,0,MATCH(DB!AM$5,Data!$A$1:$DJ$1,0)),Data!$E$2:$E$51,DB!$B19,Data!$F$2:$F$51,DB!$B$1)),"-")</f>
        <v>-</v>
      </c>
      <c r="AN19" s="79"/>
      <c r="AO19" s="78">
        <f>IFERROR(IF($B$1="Total",AVERAGEIFS(INDEX(Data!$A$2:$DJ$51,0,MATCH(DB!AO$5,Data!$A$1:$DJ$1,0)),Data!$E$2:$E$51,DB!$B19),AVERAGEIFS(INDEX(Data!$A$2:$DJ$51,0,MATCH(DB!AO$5,Data!$A$1:$DJ$1,0)),Data!$E$2:$E$51,DB!$B19,Data!$F$2:$F$51,DB!$B$1)),"-")</f>
        <v>8.4000000000000005E-2</v>
      </c>
      <c r="AP19" s="78">
        <f>IFERROR(IF($B$1="Total",AVERAGEIFS(INDEX(Data!$A$2:$DJ$51,0,MATCH(DB!AP$5,Data!$A$1:$DJ$1,0)),Data!$E$2:$E$51,DB!$B19),AVERAGEIFS(INDEX(Data!$A$2:$DJ$51,0,MATCH(DB!AP$5,Data!$A$1:$DJ$1,0)),Data!$E$2:$E$51,DB!$B19,Data!$F$2:$F$51,DB!$B$1)),"-")</f>
        <v>0.45</v>
      </c>
      <c r="AQ19" s="78">
        <f>IFERROR(IF($B$1="Total",AVERAGEIFS(INDEX(Data!$A$2:$DJ$51,0,MATCH(DB!AQ$5,Data!$A$1:$DJ$1,0)),Data!$E$2:$E$51,DB!$B19),AVERAGEIFS(INDEX(Data!$A$2:$DJ$51,0,MATCH(DB!AQ$5,Data!$A$1:$DJ$1,0)),Data!$E$2:$E$51,DB!$B19,Data!$F$2:$F$51,DB!$B$1)),"-")</f>
        <v>0.314</v>
      </c>
      <c r="AR19" s="78">
        <f>IFERROR(IF($B$1="Total",AVERAGEIFS(INDEX(Data!$A$2:$DJ$51,0,MATCH(DB!AR$5,Data!$A$1:$DJ$1,0)),Data!$E$2:$E$51,DB!$B19),AVERAGEIFS(INDEX(Data!$A$2:$DJ$51,0,MATCH(DB!AR$5,Data!$A$1:$DJ$1,0)),Data!$E$2:$E$51,DB!$B19,Data!$F$2:$F$51,DB!$B$1)),"-")</f>
        <v>0.104</v>
      </c>
      <c r="AS19" s="78">
        <f>IFERROR(IF($B$1="Total",AVERAGEIFS(INDEX(Data!$A$2:$DJ$51,0,MATCH(DB!AS$5,Data!$A$1:$DJ$1,0)),Data!$E$2:$E$51,DB!$B19),AVERAGEIFS(INDEX(Data!$A$2:$DJ$51,0,MATCH(DB!AS$5,Data!$A$1:$DJ$1,0)),Data!$E$2:$E$51,DB!$B19,Data!$F$2:$F$51,DB!$B$1)),"-")</f>
        <v>3.4000000000000002E-2</v>
      </c>
      <c r="AT19" s="78">
        <f>IFERROR(IF($B$1="Total",AVERAGEIFS(INDEX(Data!$A$2:$DJ$51,0,MATCH(DB!AT$5,Data!$A$1:$DJ$1,0)),Data!$E$2:$E$51,DB!$B19),AVERAGEIFS(INDEX(Data!$A$2:$DJ$51,0,MATCH(DB!AT$5,Data!$A$1:$DJ$1,0)),Data!$E$2:$E$51,DB!$B19,Data!$F$2:$F$51,DB!$B$1)),"-")</f>
        <v>0.01</v>
      </c>
      <c r="AU19" s="78">
        <f>IFERROR(IF($B$1="Total",AVERAGEIFS(INDEX(Data!$A$2:$DJ$51,0,MATCH(DB!AU$5,Data!$A$1:$DJ$1,0)),Data!$E$2:$E$51,DB!$B19),AVERAGEIFS(INDEX(Data!$A$2:$DJ$51,0,MATCH(DB!AU$5,Data!$A$1:$DJ$1,0)),Data!$E$2:$E$51,DB!$B19,Data!$F$2:$F$51,DB!$B$1)),"-")</f>
        <v>1E-3</v>
      </c>
      <c r="AV19" s="78">
        <f>IFERROR(IF($B$1="Total",AVERAGEIFS(INDEX(Data!$A$2:$DJ$51,0,MATCH(DB!AV$5,Data!$A$1:$DJ$1,0)),Data!$E$2:$E$51,DB!$B19),AVERAGEIFS(INDEX(Data!$A$2:$DJ$51,0,MATCH(DB!AV$5,Data!$A$1:$DJ$1,0)),Data!$E$2:$E$51,DB!$B19,Data!$F$2:$F$51,DB!$B$1)),"-")</f>
        <v>1E-3</v>
      </c>
      <c r="AW19" s="79"/>
      <c r="AX19" s="78">
        <f>IFERROR(IF($B$1="Total",AVERAGEIFS(INDEX(Data!$A$2:$DJ$51,0,MATCH(DB!AX$5,Data!$A$1:$DJ$1,0)),Data!$E$2:$E$51,DB!$B19),AVERAGEIFS(INDEX(Data!$A$2:$DJ$51,0,MATCH(DB!AX$5,Data!$A$1:$DJ$1,0)),Data!$E$2:$E$51,DB!$B19,Data!$F$2:$F$51,DB!$B$1)),"-")</f>
        <v>0.221</v>
      </c>
      <c r="AY19" s="78">
        <f>IFERROR(IF($B$1="Total",AVERAGEIFS(INDEX(Data!$A$2:$DJ$51,0,MATCH(DB!AY$5,Data!$A$1:$DJ$1,0)),Data!$E$2:$E$51,DB!$B19),AVERAGEIFS(INDEX(Data!$A$2:$DJ$51,0,MATCH(DB!AY$5,Data!$A$1:$DJ$1,0)),Data!$E$2:$E$51,DB!$B19,Data!$F$2:$F$51,DB!$B$1)),"-")</f>
        <v>0.50900000000000001</v>
      </c>
      <c r="AZ19" s="78">
        <f>IFERROR(IF($B$1="Total",AVERAGEIFS(INDEX(Data!$A$2:$DJ$51,0,MATCH(DB!AZ$5,Data!$A$1:$DJ$1,0)),Data!$E$2:$E$51,DB!$B19),AVERAGEIFS(INDEX(Data!$A$2:$DJ$51,0,MATCH(DB!AZ$5,Data!$A$1:$DJ$1,0)),Data!$E$2:$E$51,DB!$B19,Data!$F$2:$F$51,DB!$B$1)),"-")</f>
        <v>0.14599999999999999</v>
      </c>
      <c r="BA19" s="78">
        <f>IFERROR(IF($B$1="Total",AVERAGEIFS(INDEX(Data!$A$2:$DJ$51,0,MATCH(DB!BA$5,Data!$A$1:$DJ$1,0)),Data!$E$2:$E$51,DB!$B19),AVERAGEIFS(INDEX(Data!$A$2:$DJ$51,0,MATCH(DB!BA$5,Data!$A$1:$DJ$1,0)),Data!$E$2:$E$51,DB!$B19,Data!$F$2:$F$51,DB!$B$1)),"-")</f>
        <v>8.8999999999999996E-2</v>
      </c>
      <c r="BB19" s="78">
        <f>IFERROR(IF($B$1="Total",AVERAGEIFS(INDEX(Data!$A$2:$DJ$51,0,MATCH(DB!BB$5,Data!$A$1:$DJ$1,0)),Data!$E$2:$E$51,DB!$B19),AVERAGEIFS(INDEX(Data!$A$2:$DJ$51,0,MATCH(DB!BB$5,Data!$A$1:$DJ$1,0)),Data!$E$2:$E$51,DB!$B19,Data!$F$2:$F$51,DB!$B$1)),"-")</f>
        <v>2.4E-2</v>
      </c>
      <c r="BC19" s="78">
        <f>IFERROR(IF($B$1="Total",AVERAGEIFS(INDEX(Data!$A$2:$DJ$51,0,MATCH(DB!BC$5,Data!$A$1:$DJ$1,0)),Data!$E$2:$E$51,DB!$B19),AVERAGEIFS(INDEX(Data!$A$2:$DJ$51,0,MATCH(DB!BC$5,Data!$A$1:$DJ$1,0)),Data!$E$2:$E$51,DB!$B19,Data!$F$2:$F$51,DB!$B$1)),"-")</f>
        <v>0.01</v>
      </c>
      <c r="BD19" s="79"/>
      <c r="BE19" s="78">
        <f>IFERROR(IF($B$1="Total",AVERAGEIFS(INDEX(Data!$A$2:$DJ$51,0,MATCH(DB!BE$5,Data!$A$1:$DJ$1,0)),Data!$E$2:$E$51,DB!$B19),AVERAGEIFS(INDEX(Data!$A$2:$DJ$51,0,MATCH(DB!BE$5,Data!$A$1:$DJ$1,0)),Data!$E$2:$E$51,DB!$B19,Data!$F$2:$F$51,DB!$B$1)),"-")</f>
        <v>0.97499999999999998</v>
      </c>
      <c r="BF19" s="78" t="str">
        <f>IFERROR(IF($B$1="Total",AVERAGEIFS(INDEX(Data!$A$2:$DJ$51,0,MATCH(DB!BF$5,Data!$A$1:$DJ$1,0)),Data!$E$2:$E$51,DB!$B19),AVERAGEIFS(INDEX(Data!$A$2:$DJ$51,0,MATCH(DB!BF$5,Data!$A$1:$DJ$1,0)),Data!$E$2:$E$51,DB!$B19,Data!$F$2:$F$51,DB!$B$1)),"-")</f>
        <v>-</v>
      </c>
      <c r="BG19" s="78">
        <f>IFERROR(IF($B$1="Total",AVERAGEIFS(INDEX(Data!$A$2:$DJ$51,0,MATCH(DB!BG$5,Data!$A$1:$DJ$1,0)),Data!$E$2:$E$51,DB!$B19),AVERAGEIFS(INDEX(Data!$A$2:$DJ$51,0,MATCH(DB!BG$5,Data!$A$1:$DJ$1,0)),Data!$E$2:$E$51,DB!$B19,Data!$F$2:$F$51,DB!$B$1)),"-")</f>
        <v>1.4999999999999999E-2</v>
      </c>
      <c r="BH19" s="78" t="str">
        <f>IFERROR(IF($B$1="Total",AVERAGEIFS(INDEX(Data!$A$2:$DJ$51,0,MATCH(DB!BH$5,Data!$A$1:$DJ$1,0)),Data!$E$2:$E$51,DB!$B19),AVERAGEIFS(INDEX(Data!$A$2:$DJ$51,0,MATCH(DB!BH$5,Data!$A$1:$DJ$1,0)),Data!$E$2:$E$51,DB!$B19,Data!$F$2:$F$51,DB!$B$1)),"-")</f>
        <v>-</v>
      </c>
      <c r="BI19" s="78">
        <f>IFERROR(IF($B$1="Total",AVERAGEIFS(INDEX(Data!$A$2:$DJ$51,0,MATCH(DB!BI$5,Data!$A$1:$DJ$1,0)),Data!$E$2:$E$51,DB!$B19),AVERAGEIFS(INDEX(Data!$A$2:$DJ$51,0,MATCH(DB!BI$5,Data!$A$1:$DJ$1,0)),Data!$E$2:$E$51,DB!$B19,Data!$F$2:$F$51,DB!$B$1)),"-")</f>
        <v>2E-3</v>
      </c>
      <c r="BJ19" s="78" t="str">
        <f>IFERROR(IF($B$1="Total",AVERAGEIFS(INDEX(Data!$A$2:$DJ$51,0,MATCH(DB!BJ$5,Data!$A$1:$DJ$1,0)),Data!$E$2:$E$51,DB!$B19),AVERAGEIFS(INDEX(Data!$A$2:$DJ$51,0,MATCH(DB!BJ$5,Data!$A$1:$DJ$1,0)),Data!$E$2:$E$51,DB!$B19,Data!$F$2:$F$51,DB!$B$1)),"-")</f>
        <v>-</v>
      </c>
      <c r="BK19" s="78">
        <f>IFERROR(IF($B$1="Total",AVERAGEIFS(INDEX(Data!$A$2:$DJ$51,0,MATCH(DB!BK$5,Data!$A$1:$DJ$1,0)),Data!$E$2:$E$51,DB!$B19),AVERAGEIFS(INDEX(Data!$A$2:$DJ$51,0,MATCH(DB!BK$5,Data!$A$1:$DJ$1,0)),Data!$E$2:$E$51,DB!$B19,Data!$F$2:$F$51,DB!$B$1)),"-")</f>
        <v>7.0000000000000001E-3</v>
      </c>
      <c r="BL19" s="79"/>
      <c r="BM19" s="78">
        <f>IFERROR(IF($B$1="Total",AVERAGEIFS(INDEX(Data!$A$2:$DJ$51,0,MATCH(DB!BM$5,Data!$A$1:$DJ$1,0)),Data!$E$2:$E$51,DB!$B19),AVERAGEIFS(INDEX(Data!$A$2:$DJ$51,0,MATCH(DB!BM$5,Data!$A$1:$DJ$1,0)),Data!$E$2:$E$51,DB!$B19,Data!$F$2:$F$51,DB!$B$1)),"-")</f>
        <v>0.153</v>
      </c>
      <c r="BN19" s="78">
        <f>IFERROR(IF($B$1="Total",AVERAGEIFS(INDEX(Data!$A$2:$DJ$51,0,MATCH(DB!BN$5,Data!$A$1:$DJ$1,0)),Data!$E$2:$E$51,DB!$B19),AVERAGEIFS(INDEX(Data!$A$2:$DJ$51,0,MATCH(DB!BN$5,Data!$A$1:$DJ$1,0)),Data!$E$2:$E$51,DB!$B19,Data!$F$2:$F$51,DB!$B$1)),"-")</f>
        <v>0.51900000000000002</v>
      </c>
      <c r="BO19" s="78">
        <f>IFERROR(IF($B$1="Total",AVERAGEIFS(INDEX(Data!$A$2:$DJ$51,0,MATCH(DB!BO$5,Data!$A$1:$DJ$1,0)),Data!$E$2:$E$51,DB!$B19),AVERAGEIFS(INDEX(Data!$A$2:$DJ$51,0,MATCH(DB!BO$5,Data!$A$1:$DJ$1,0)),Data!$E$2:$E$51,DB!$B19,Data!$F$2:$F$51,DB!$B$1)),"-")</f>
        <v>0.27</v>
      </c>
      <c r="BP19" s="78">
        <f>IFERROR(IF($B$1="Total",AVERAGEIFS(INDEX(Data!$A$2:$DJ$51,0,MATCH(DB!BP$5,Data!$A$1:$DJ$1,0)),Data!$E$2:$E$51,DB!$B19),AVERAGEIFS(INDEX(Data!$A$2:$DJ$51,0,MATCH(DB!BP$5,Data!$A$1:$DJ$1,0)),Data!$E$2:$E$51,DB!$B19,Data!$F$2:$F$51,DB!$B$1)),"-")</f>
        <v>5.7000000000000002E-2</v>
      </c>
      <c r="BQ19" s="79"/>
      <c r="BR19" s="78">
        <f>IFERROR(IF($B$1="Total",AVERAGEIFS(INDEX(Data!$A$2:$DJ$51,0,MATCH(DB!BR$5,Data!$A$1:$DJ$1,0)),Data!$E$2:$E$51,DB!$B19),AVERAGEIFS(INDEX(Data!$A$2:$DJ$51,0,MATCH(DB!BR$5,Data!$A$1:$DJ$1,0)),Data!$E$2:$E$51,DB!$B19,Data!$F$2:$F$51,DB!$B$1)),"-")</f>
        <v>0.189</v>
      </c>
      <c r="BS19" s="78">
        <f>IFERROR(IF($B$1="Total",AVERAGEIFS(INDEX(Data!$A$2:$DJ$51,0,MATCH(DB!BS$5,Data!$A$1:$DJ$1,0)),Data!$E$2:$E$51,DB!$B19),AVERAGEIFS(INDEX(Data!$A$2:$DJ$51,0,MATCH(DB!BS$5,Data!$A$1:$DJ$1,0)),Data!$E$2:$E$51,DB!$B19,Data!$F$2:$F$51,DB!$B$1)),"-")</f>
        <v>0.51500000000000001</v>
      </c>
      <c r="BT19" s="78">
        <f>IFERROR(IF($B$1="Total",AVERAGEIFS(INDEX(Data!$A$2:$DJ$51,0,MATCH(DB!BT$5,Data!$A$1:$DJ$1,0)),Data!$E$2:$E$51,DB!$B19),AVERAGEIFS(INDEX(Data!$A$2:$DJ$51,0,MATCH(DB!BT$5,Data!$A$1:$DJ$1,0)),Data!$E$2:$E$51,DB!$B19,Data!$F$2:$F$51,DB!$B$1)),"-")</f>
        <v>0.246</v>
      </c>
      <c r="BU19" s="78">
        <f>IFERROR(IF($B$1="Total",AVERAGEIFS(INDEX(Data!$A$2:$DJ$51,0,MATCH(DB!BU$5,Data!$A$1:$DJ$1,0)),Data!$E$2:$E$51,DB!$B19),AVERAGEIFS(INDEX(Data!$A$2:$DJ$51,0,MATCH(DB!BU$5,Data!$A$1:$DJ$1,0)),Data!$E$2:$E$51,DB!$B19,Data!$F$2:$F$51,DB!$B$1)),"-")</f>
        <v>0.05</v>
      </c>
      <c r="BV19" s="79"/>
      <c r="BW19" s="78">
        <f>IFERROR(IF($B$1="Total",AVERAGEIFS(INDEX(Data!$A$2:$DJ$51,0,MATCH(DB!BW$5,Data!$A$1:$DJ$1,0)),Data!$E$2:$E$51,DB!$B19),AVERAGEIFS(INDEX(Data!$A$2:$DJ$51,0,MATCH(DB!BW$5,Data!$A$1:$DJ$1,0)),Data!$E$2:$E$51,DB!$B19,Data!$F$2:$F$51,DB!$B$1)),"-")</f>
        <v>0.76</v>
      </c>
      <c r="BX19" s="78">
        <f>IFERROR(IF($B$1="Total",AVERAGEIFS(INDEX(Data!$A$2:$DJ$51,0,MATCH(DB!BX$5,Data!$A$1:$DJ$1,0)),Data!$E$2:$E$51,DB!$B19),AVERAGEIFS(INDEX(Data!$A$2:$DJ$51,0,MATCH(DB!BX$5,Data!$A$1:$DJ$1,0)),Data!$E$2:$E$51,DB!$B19,Data!$F$2:$F$51,DB!$B$1)),"-")</f>
        <v>0.24</v>
      </c>
      <c r="BY19" s="79"/>
      <c r="BZ19" s="78">
        <f>IFERROR(IF($B$1="Total",AVERAGEIFS(INDEX(Data!$A$2:$DJ$51,0,MATCH(DB!BZ$5,Data!$A$1:$DJ$1,0)),Data!$E$2:$E$51,DB!$B19),AVERAGEIFS(INDEX(Data!$A$2:$DJ$51,0,MATCH(DB!BZ$5,Data!$A$1:$DJ$1,0)),Data!$E$2:$E$51,DB!$B19,Data!$F$2:$F$51,DB!$B$1)),"-")</f>
        <v>0.84</v>
      </c>
      <c r="CA19" s="78">
        <f>IFERROR(IF($B$1="Total",AVERAGEIFS(INDEX(Data!$A$2:$DJ$51,0,MATCH(DB!CA$5,Data!$A$1:$DJ$1,0)),Data!$E$2:$E$51,DB!$B19),AVERAGEIFS(INDEX(Data!$A$2:$DJ$51,0,MATCH(DB!CA$5,Data!$A$1:$DJ$1,0)),Data!$E$2:$E$51,DB!$B19,Data!$F$2:$F$51,DB!$B$1)),"-")</f>
        <v>0.16</v>
      </c>
      <c r="CB19" s="79"/>
      <c r="CC19" s="78">
        <f>IFERROR(IF($B$1="Total",AVERAGEIFS(INDEX(Data!$A$2:$DJ$51,0,MATCH(DB!CC$5,Data!$A$1:$DJ$1,0)),Data!$E$2:$E$51,DB!$B19),AVERAGEIFS(INDEX(Data!$A$2:$DJ$51,0,MATCH(DB!CC$5,Data!$A$1:$DJ$1,0)),Data!$E$2:$E$51,DB!$B19,Data!$F$2:$F$51,DB!$B$1)),"-")</f>
        <v>0.9</v>
      </c>
      <c r="CD19" s="78">
        <f>IFERROR(IF($B$1="Total",AVERAGEIFS(INDEX(Data!$A$2:$DJ$51,0,MATCH(DB!CD$5,Data!$A$1:$DJ$1,0)),Data!$E$2:$E$51,DB!$B19),AVERAGEIFS(INDEX(Data!$A$2:$DJ$51,0,MATCH(DB!CD$5,Data!$A$1:$DJ$1,0)),Data!$E$2:$E$51,DB!$B19,Data!$F$2:$F$51,DB!$B$1)),"-")</f>
        <v>0.1</v>
      </c>
      <c r="CE19" s="79"/>
      <c r="CF19" s="78">
        <f>IFERROR(IF($B$1="Total",AVERAGEIFS(INDEX(Data!$A$2:$DJ$51,0,MATCH(DB!CF$5,Data!$A$1:$DJ$1,0)),Data!$E$2:$E$51,DB!$B19),AVERAGEIFS(INDEX(Data!$A$2:$DJ$51,0,MATCH(DB!CF$5,Data!$A$1:$DJ$1,0)),Data!$E$2:$E$51,DB!$B19,Data!$F$2:$F$51,DB!$B$1)),"-")</f>
        <v>0.92700000000000005</v>
      </c>
      <c r="CG19" s="78">
        <f>IFERROR(IF($B$1="Total",AVERAGEIFS(INDEX(Data!$A$2:$DJ$51,0,MATCH(DB!CG$5,Data!$A$1:$DJ$1,0)),Data!$E$2:$E$51,DB!$B19),AVERAGEIFS(INDEX(Data!$A$2:$DJ$51,0,MATCH(DB!CG$5,Data!$A$1:$DJ$1,0)),Data!$E$2:$E$51,DB!$B19,Data!$F$2:$F$51,DB!$B$1)),"-")</f>
        <v>1E-3</v>
      </c>
      <c r="CH19" s="78">
        <f>IFERROR(IF($B$1="Total",AVERAGEIFS(INDEX(Data!$A$2:$DJ$51,0,MATCH(DB!CH$5,Data!$A$1:$DJ$1,0)),Data!$E$2:$E$51,DB!$B19),AVERAGEIFS(INDEX(Data!$A$2:$DJ$51,0,MATCH(DB!CH$5,Data!$A$1:$DJ$1,0)),Data!$E$2:$E$51,DB!$B19,Data!$F$2:$F$51,DB!$B$1)),"-")</f>
        <v>5.0000000000000001E-3</v>
      </c>
      <c r="CI19" s="78">
        <f>IFERROR(IF($B$1="Total",AVERAGEIFS(INDEX(Data!$A$2:$DJ$51,0,MATCH(DB!CI$5,Data!$A$1:$DJ$1,0)),Data!$E$2:$E$51,DB!$B19),AVERAGEIFS(INDEX(Data!$A$2:$DJ$51,0,MATCH(DB!CI$5,Data!$A$1:$DJ$1,0)),Data!$E$2:$E$51,DB!$B19,Data!$F$2:$F$51,DB!$B$1)),"-")</f>
        <v>2E-3</v>
      </c>
      <c r="CJ19" s="78">
        <f>IFERROR(IF($B$1="Total",AVERAGEIFS(INDEX(Data!$A$2:$DJ$51,0,MATCH(DB!CJ$5,Data!$A$1:$DJ$1,0)),Data!$E$2:$E$51,DB!$B19),AVERAGEIFS(INDEX(Data!$A$2:$DJ$51,0,MATCH(DB!CJ$5,Data!$A$1:$DJ$1,0)),Data!$E$2:$E$51,DB!$B19,Data!$F$2:$F$51,DB!$B$1)),"-")</f>
        <v>2E-3</v>
      </c>
      <c r="CK19" s="78" t="str">
        <f>IFERROR(IF($B$1="Total",AVERAGEIFS(INDEX(Data!$A$2:$DJ$51,0,MATCH(DB!CK$5,Data!$A$1:$DJ$1,0)),Data!$E$2:$E$51,DB!$B19),AVERAGEIFS(INDEX(Data!$A$2:$DJ$51,0,MATCH(DB!CK$5,Data!$A$1:$DJ$1,0)),Data!$E$2:$E$51,DB!$B19,Data!$F$2:$F$51,DB!$B$1)),"-")</f>
        <v>-</v>
      </c>
      <c r="CL19" s="78" t="str">
        <f>IFERROR(IF($B$1="Total",AVERAGEIFS(INDEX(Data!$A$2:$DJ$51,0,MATCH(DB!CL$5,Data!$A$1:$DJ$1,0)),Data!$E$2:$E$51,DB!$B19),AVERAGEIFS(INDEX(Data!$A$2:$DJ$51,0,MATCH(DB!CL$5,Data!$A$1:$DJ$1,0)),Data!$E$2:$E$51,DB!$B19,Data!$F$2:$F$51,DB!$B$1)),"-")</f>
        <v>-</v>
      </c>
      <c r="CM19" s="78" t="str">
        <f>IFERROR(IF($B$1="Total",AVERAGEIFS(INDEX(Data!$A$2:$DJ$51,0,MATCH(DB!CM$5,Data!$A$1:$DJ$1,0)),Data!$E$2:$E$51,DB!$B19),AVERAGEIFS(INDEX(Data!$A$2:$DJ$51,0,MATCH(DB!CM$5,Data!$A$1:$DJ$1,0)),Data!$E$2:$E$51,DB!$B19,Data!$F$2:$F$51,DB!$B$1)),"-")</f>
        <v>-</v>
      </c>
      <c r="CN19" s="78">
        <f>IFERROR(IF($B$1="Total",AVERAGEIFS(INDEX(Data!$A$2:$DJ$51,0,MATCH(DB!CN$5,Data!$A$1:$DJ$1,0)),Data!$E$2:$E$51,DB!$B19),AVERAGEIFS(INDEX(Data!$A$2:$DJ$51,0,MATCH(DB!CN$5,Data!$A$1:$DJ$1,0)),Data!$E$2:$E$51,DB!$B19,Data!$F$2:$F$51,DB!$B$1)),"-")</f>
        <v>1E-3</v>
      </c>
      <c r="CO19" s="78">
        <f>IFERROR(IF($B$1="Total",AVERAGEIFS(INDEX(Data!$A$2:$DJ$51,0,MATCH(DB!CO$5,Data!$A$1:$DJ$1,0)),Data!$E$2:$E$51,DB!$B19),AVERAGEIFS(INDEX(Data!$A$2:$DJ$51,0,MATCH(DB!CO$5,Data!$A$1:$DJ$1,0)),Data!$E$2:$E$51,DB!$B19,Data!$F$2:$F$51,DB!$B$1)),"-")</f>
        <v>5.1999999999999998E-2</v>
      </c>
      <c r="CP19" s="78">
        <f>IFERROR(IF($B$1="Total",AVERAGEIFS(INDEX(Data!$A$2:$DJ$51,0,MATCH(DB!CP$5,Data!$A$1:$DJ$1,0)),Data!$E$2:$E$51,DB!$B19),AVERAGEIFS(INDEX(Data!$A$2:$DJ$51,0,MATCH(DB!CP$5,Data!$A$1:$DJ$1,0)),Data!$E$2:$E$51,DB!$B19,Data!$F$2:$F$51,DB!$B$1)),"-")</f>
        <v>0.01</v>
      </c>
      <c r="CQ19" s="78" t="str">
        <f>IFERROR(IF($B$1="Total",AVERAGEIFS(INDEX(Data!$A$2:$DJ$51,0,MATCH(DB!CQ$5,Data!$A$1:$DJ$1,0)),Data!$E$2:$E$51,DB!$B19),AVERAGEIFS(INDEX(Data!$A$2:$DJ$51,0,MATCH(DB!CQ$5,Data!$A$1:$DJ$1,0)),Data!$E$2:$E$51,DB!$B19,Data!$F$2:$F$51,DB!$B$1)),"-")</f>
        <v>-</v>
      </c>
      <c r="CR19" s="78" t="str">
        <f>IFERROR(IF($B$1="Total",AVERAGEIFS(INDEX(Data!$A$2:$DJ$51,0,MATCH(DB!CR$5,Data!$A$1:$DJ$1,0)),Data!$E$2:$E$51,DB!$B19),AVERAGEIFS(INDEX(Data!$A$2:$DJ$51,0,MATCH(DB!CR$5,Data!$A$1:$DJ$1,0)),Data!$E$2:$E$51,DB!$B19,Data!$F$2:$F$51,DB!$B$1)),"-")</f>
        <v>-</v>
      </c>
      <c r="CS19" s="79"/>
      <c r="CT19" s="78">
        <f>IFERROR(IF($B$1="Total",AVERAGEIFS(INDEX(Data!$A$2:$DJ$51,0,MATCH(DB!CT$5,Data!$A$1:$DJ$1,0)),Data!$E$2:$E$51,DB!$B19),AVERAGEIFS(INDEX(Data!$A$2:$DJ$51,0,MATCH(DB!CT$5,Data!$A$1:$DJ$1,0)),Data!$E$2:$E$51,DB!$B19,Data!$F$2:$F$51,DB!$B$1)),"-")</f>
        <v>5.8999999999999997E-2</v>
      </c>
      <c r="CU19" s="78">
        <f>IFERROR(IF($B$1="Total",AVERAGEIFS(INDEX(Data!$A$2:$DJ$51,0,MATCH(DB!CU$5,Data!$A$1:$DJ$1,0)),Data!$E$2:$E$51,DB!$B19),AVERAGEIFS(INDEX(Data!$A$2:$DJ$51,0,MATCH(DB!CU$5,Data!$A$1:$DJ$1,0)),Data!$E$2:$E$51,DB!$B19,Data!$F$2:$F$51,DB!$B$1)),"-")</f>
        <v>0.192</v>
      </c>
      <c r="CV19" s="78">
        <f>IFERROR(IF($B$1="Total",AVERAGEIFS(INDEX(Data!$A$2:$DJ$51,0,MATCH(DB!CV$5,Data!$A$1:$DJ$1,0)),Data!$E$2:$E$51,DB!$B19),AVERAGEIFS(INDEX(Data!$A$2:$DJ$51,0,MATCH(DB!CV$5,Data!$A$1:$DJ$1,0)),Data!$E$2:$E$51,DB!$B19,Data!$F$2:$F$51,DB!$B$1)),"-")</f>
        <v>0.248</v>
      </c>
      <c r="CW19" s="78">
        <f>IFERROR(IF($B$1="Total",AVERAGEIFS(INDEX(Data!$A$2:$DJ$51,0,MATCH(DB!CW$5,Data!$A$1:$DJ$1,0)),Data!$E$2:$E$51,DB!$B19),AVERAGEIFS(INDEX(Data!$A$2:$DJ$51,0,MATCH(DB!CW$5,Data!$A$1:$DJ$1,0)),Data!$E$2:$E$51,DB!$B19,Data!$F$2:$F$51,DB!$B$1)),"-")</f>
        <v>0.21099999999999999</v>
      </c>
      <c r="CX19" s="78">
        <f>IFERROR(IF($B$1="Total",AVERAGEIFS(INDEX(Data!$A$2:$DJ$51,0,MATCH(DB!CX$5,Data!$A$1:$DJ$1,0)),Data!$E$2:$E$51,DB!$B19),AVERAGEIFS(INDEX(Data!$A$2:$DJ$51,0,MATCH(DB!CX$5,Data!$A$1:$DJ$1,0)),Data!$E$2:$E$51,DB!$B19,Data!$F$2:$F$51,DB!$B$1)),"-")</f>
        <v>0.10199999999999999</v>
      </c>
      <c r="CY19" s="78">
        <f>IFERROR(IF($B$1="Total",AVERAGEIFS(INDEX(Data!$A$2:$DJ$51,0,MATCH(DB!CY$5,Data!$A$1:$DJ$1,0)),Data!$E$2:$E$51,DB!$B19),AVERAGEIFS(INDEX(Data!$A$2:$DJ$51,0,MATCH(DB!CY$5,Data!$A$1:$DJ$1,0)),Data!$E$2:$E$51,DB!$B19,Data!$F$2:$F$51,DB!$B$1)),"-")</f>
        <v>0.105</v>
      </c>
      <c r="CZ19" s="78">
        <f>IFERROR(IF($B$1="Total",AVERAGEIFS(INDEX(Data!$A$2:$DJ$51,0,MATCH(DB!CZ$5,Data!$A$1:$DJ$1,0)),Data!$E$2:$E$51,DB!$B19),AVERAGEIFS(INDEX(Data!$A$2:$DJ$51,0,MATCH(DB!CZ$5,Data!$A$1:$DJ$1,0)),Data!$E$2:$E$51,DB!$B19,Data!$F$2:$F$51,DB!$B$1)),"-")</f>
        <v>8.3000000000000004E-2</v>
      </c>
      <c r="DB19" s="78">
        <f>IFERROR(IF($B$1="Total",AVERAGEIFS(INDEX(Data!$A$2:$EI$51,0,MATCH(DB!DB$5,Data!$A$1:$EI$1,0)),Data!$E$2:$E$51,DB!$B19),AVERAGEIFS(INDEX(Data!$A$2:$EI$51,0,MATCH(DB!DB$5,Data!$A$1:$EI$1,0)),Data!$E$2:$E$51,DB!$B19,Data!$F$2:$F$51,DB!$B$1)),"-")</f>
        <v>1.1415525114155251E-3</v>
      </c>
      <c r="DC19" s="78">
        <f>IFERROR(IF($B$1="Total",AVERAGEIFS(INDEX(Data!$A$2:$EI$51,0,MATCH(DB!DC$5,Data!$A$1:$EI$1,0)),Data!$E$2:$E$51,DB!$B19),AVERAGEIFS(INDEX(Data!$A$2:$EI$51,0,MATCH(DB!DC$5,Data!$A$1:$EI$1,0)),Data!$E$2:$E$51,DB!$B19,Data!$F$2:$F$51,DB!$B$1)),"-")</f>
        <v>0.70776255707762559</v>
      </c>
      <c r="DD19" s="78">
        <f>IFERROR(IF($B$1="Total",AVERAGEIFS(INDEX(Data!$A$2:$EI$51,0,MATCH(DB!DD$5,Data!$A$1:$EI$1,0)),Data!$E$2:$E$51,DB!$B19),AVERAGEIFS(INDEX(Data!$A$2:$EI$51,0,MATCH(DB!DD$5,Data!$A$1:$EI$1,0)),Data!$E$2:$E$51,DB!$B19,Data!$F$2:$F$51,DB!$B$1)),"-")</f>
        <v>0.2363013698630137</v>
      </c>
      <c r="DE19" s="78">
        <f>IFERROR(IF($B$1="Total",AVERAGEIFS(INDEX(Data!$A$2:$EI$51,0,MATCH(DB!DE$5,Data!$A$1:$EI$1,0)),Data!$E$2:$E$51,DB!$B19),AVERAGEIFS(INDEX(Data!$A$2:$EI$51,0,MATCH(DB!DE$5,Data!$A$1:$EI$1,0)),Data!$E$2:$E$51,DB!$B19,Data!$F$2:$F$51,DB!$B$1)),"-")</f>
        <v>5.4794520547945202E-2</v>
      </c>
      <c r="DG19" s="78">
        <f>IFERROR(IF($B$1="Total",AVERAGEIFS(INDEX(Data!$A$2:$EI$51,0,MATCH(DB!DG$5,Data!$A$1:$EI$1,0)),Data!$E$2:$E$51,DB!$B19),AVERAGEIFS(INDEX(Data!$A$2:$EI$51,0,MATCH(DB!DG$5,Data!$A$1:$EI$1,0)),Data!$E$2:$E$51,DB!$B19,Data!$F$2:$F$51,DB!$B$1)),"-")</f>
        <v>0.91894977168949776</v>
      </c>
      <c r="DH19" s="78">
        <f>IFERROR(IF($B$1="Total",AVERAGEIFS(INDEX(Data!$A$2:$EI$51,0,MATCH(DB!DH$5,Data!$A$1:$EI$1,0)),Data!$E$2:$E$51,DB!$B19),AVERAGEIFS(INDEX(Data!$A$2:$EI$51,0,MATCH(DB!DH$5,Data!$A$1:$EI$1,0)),Data!$E$2:$E$51,DB!$B19,Data!$F$2:$F$51,DB!$B$1)),"-")</f>
        <v>8.1050228310502279E-2</v>
      </c>
      <c r="DJ19" s="78">
        <f>IFERROR(IF($B$1="Total",AVERAGEIFS(INDEX(Data!$A$2:$EI$51,0,MATCH(DB!DJ$5,Data!$A$1:$EI$1,0)),Data!$E$2:$E$51,DB!$B19),AVERAGEIFS(INDEX(Data!$A$2:$EI$51,0,MATCH(DB!DJ$5,Data!$A$1:$EI$1,0)),Data!$E$2:$E$51,DB!$B19,Data!$F$2:$F$51,DB!$B$1)),"-")</f>
        <v>9.7031963470319629E-2</v>
      </c>
      <c r="DK19" s="78">
        <f>IFERROR(IF($B$1="Total",AVERAGEIFS(INDEX(Data!$A$2:$EI$51,0,MATCH(DB!DK$5,Data!$A$1:$EI$1,0)),Data!$E$2:$E$51,DB!$B19),AVERAGEIFS(INDEX(Data!$A$2:$EI$51,0,MATCH(DB!DK$5,Data!$A$1:$EI$1,0)),Data!$E$2:$E$51,DB!$B19,Data!$F$2:$F$51,DB!$B$1)),"-")</f>
        <v>2.2831050228310501E-2</v>
      </c>
      <c r="DL19" s="78">
        <f>IFERROR(IF($B$1="Total",AVERAGEIFS(INDEX(Data!$A$2:$EI$51,0,MATCH(DB!DL$5,Data!$A$1:$EI$1,0)),Data!$E$2:$E$51,DB!$B19),AVERAGEIFS(INDEX(Data!$A$2:$EI$51,0,MATCH(DB!DL$5,Data!$A$1:$EI$1,0)),Data!$E$2:$E$51,DB!$B19,Data!$F$2:$F$51,DB!$B$1)),"-")</f>
        <v>1.1415525114155251E-3</v>
      </c>
      <c r="DM19" s="78">
        <f>IFERROR(IF($B$1="Total",AVERAGEIFS(INDEX(Data!$A$2:$EI$51,0,MATCH(DB!DM$5,Data!$A$1:$EI$1,0)),Data!$E$2:$E$51,DB!$B19),AVERAGEIFS(INDEX(Data!$A$2:$EI$51,0,MATCH(DB!DM$5,Data!$A$1:$EI$1,0)),Data!$E$2:$E$51,DB!$B19,Data!$F$2:$F$51,DB!$B$1)),"-")</f>
        <v>0.33561643835616439</v>
      </c>
      <c r="DN19" s="78">
        <f>IFERROR(IF($B$1="Total",AVERAGEIFS(INDEX(Data!$A$2:$EI$51,0,MATCH(DB!DN$5,Data!$A$1:$EI$1,0)),Data!$E$2:$E$51,DB!$B19),AVERAGEIFS(INDEX(Data!$A$2:$EI$51,0,MATCH(DB!DN$5,Data!$A$1:$EI$1,0)),Data!$E$2:$E$51,DB!$B19,Data!$F$2:$F$51,DB!$B$1)),"-")</f>
        <v>0.54337899543378998</v>
      </c>
      <c r="DP19" s="78">
        <f>IFERROR(IF($B$1="Total",AVERAGEIFS(INDEX(Data!$A$2:$EI$51,0,MATCH(DB!DP$5,Data!$A$1:$EI$1,0)),Data!$E$2:$E$51,DB!$B19),AVERAGEIFS(INDEX(Data!$A$2:$EI$51,0,MATCH(DB!DP$5,Data!$A$1:$EI$1,0)),Data!$E$2:$E$51,DB!$B19,Data!$F$2:$F$51,DB!$B$1)),"-")</f>
        <v>9.5890410958904104E-2</v>
      </c>
      <c r="DQ19" s="78">
        <f>IFERROR(IF($B$1="Total",AVERAGEIFS(INDEX(Data!$A$2:$EI$51,0,MATCH(DB!DQ$5,Data!$A$1:$EI$1,0)),Data!$E$2:$E$51,DB!$B19),AVERAGEIFS(INDEX(Data!$A$2:$EI$51,0,MATCH(DB!DQ$5,Data!$A$1:$EI$1,0)),Data!$E$2:$E$51,DB!$B19,Data!$F$2:$F$51,DB!$B$1)),"-")</f>
        <v>0.1004566210045662</v>
      </c>
      <c r="DR19" s="78">
        <f>IFERROR(IF($B$1="Total",AVERAGEIFS(INDEX(Data!$A$2:$EI$51,0,MATCH(DB!DR$5,Data!$A$1:$EI$1,0)),Data!$E$2:$E$51,DB!$B19),AVERAGEIFS(INDEX(Data!$A$2:$EI$51,0,MATCH(DB!DR$5,Data!$A$1:$EI$1,0)),Data!$E$2:$E$51,DB!$B19,Data!$F$2:$F$51,DB!$B$1)),"-")</f>
        <v>2.1689497716894976E-2</v>
      </c>
      <c r="DS19" s="78">
        <f>IFERROR(IF($B$1="Total",AVERAGEIFS(INDEX(Data!$A$2:$EI$51,0,MATCH(DB!DS$5,Data!$A$1:$EI$1,0)),Data!$E$2:$E$51,DB!$B19),AVERAGEIFS(INDEX(Data!$A$2:$EI$51,0,MATCH(DB!DS$5,Data!$A$1:$EI$1,0)),Data!$E$2:$E$51,DB!$B19,Data!$F$2:$F$51,DB!$B$1)),"-")</f>
        <v>0.78196347031963476</v>
      </c>
      <c r="DT19" s="78">
        <f>IFERROR(IF($B$1="Total",AVERAGEIFS(INDEX(Data!$A$2:$EI$51,0,MATCH(DB!DT$5,Data!$A$1:$EI$1,0)),Data!$E$2:$E$51,DB!$B19),AVERAGEIFS(INDEX(Data!$A$2:$EI$51,0,MATCH(DB!DT$5,Data!$A$1:$EI$1,0)),Data!$E$2:$E$51,DB!$B19,Data!$F$2:$F$51,DB!$B$1)),"-")</f>
        <v>0</v>
      </c>
      <c r="DV19" s="78">
        <f>IFERROR(IF($B$1="Total",AVERAGEIFS(INDEX(Data!$A$2:$EI$51,0,MATCH(DB!DV$5,Data!$A$1:$EI$1,0)),Data!$E$2:$E$51,DB!$B19),AVERAGEIFS(INDEX(Data!$A$2:$EI$51,0,MATCH(DB!DV$5,Data!$A$1:$EI$1,0)),Data!$E$2:$E$51,DB!$B19,Data!$F$2:$F$51,DB!$B$1)),"-")</f>
        <v>0.43721461187214611</v>
      </c>
      <c r="DW19" s="78">
        <f>IFERROR(IF($B$1="Total",AVERAGEIFS(INDEX(Data!$A$2:$EI$51,0,MATCH(DB!DW$5,Data!$A$1:$EI$1,0)),Data!$E$2:$E$51,DB!$B19),AVERAGEIFS(INDEX(Data!$A$2:$EI$51,0,MATCH(DB!DW$5,Data!$A$1:$EI$1,0)),Data!$E$2:$E$51,DB!$B19,Data!$F$2:$F$51,DB!$B$1)),"-")</f>
        <v>4.1095890410958902E-2</v>
      </c>
      <c r="DX19" s="78">
        <f>IFERROR(IF($B$1="Total",AVERAGEIFS(INDEX(Data!$A$2:$EI$51,0,MATCH(DB!DX$5,Data!$A$1:$EI$1,0)),Data!$E$2:$E$51,DB!$B19),AVERAGEIFS(INDEX(Data!$A$2:$EI$51,0,MATCH(DB!DX$5,Data!$A$1:$EI$1,0)),Data!$E$2:$E$51,DB!$B19,Data!$F$2:$F$51,DB!$B$1)),"-")</f>
        <v>7.9908675799086754E-2</v>
      </c>
      <c r="DY19" s="78">
        <f>IFERROR(IF($B$1="Total",AVERAGEIFS(INDEX(Data!$A$2:$EI$51,0,MATCH(DB!DY$5,Data!$A$1:$EI$1,0)),Data!$E$2:$E$51,DB!$B19),AVERAGEIFS(INDEX(Data!$A$2:$EI$51,0,MATCH(DB!DY$5,Data!$A$1:$EI$1,0)),Data!$E$2:$E$51,DB!$B19,Data!$F$2:$F$51,DB!$B$1)),"-")</f>
        <v>0.44178082191780821</v>
      </c>
    </row>
    <row r="20" spans="1:129" x14ac:dyDescent="0.25">
      <c r="B20" s="118" t="s">
        <v>173</v>
      </c>
      <c r="C20" s="78">
        <f>IFERROR(IF($B$1="Total",AVERAGEIFS(INDEX(Data!$A$2:$DJ$51,0,MATCH(DB!C$5,Data!$A$1:$DJ$1,0)),Data!$E$2:$E$51,DB!$B20),AVERAGEIFS(INDEX(Data!$A$2:$DJ$51,0,MATCH(DB!C$5,Data!$A$1:$DJ$1,0)),Data!$E$2:$E$51,DB!$B20,Data!$F$2:$F$51,DB!$B$1)),"-")</f>
        <v>0.55700000000000005</v>
      </c>
      <c r="D20" s="78">
        <f>IFERROR(IF($B$1="Total",AVERAGEIFS(INDEX(Data!$A$2:$DJ$51,0,MATCH(DB!D$5,Data!$A$1:$DJ$1,0)),Data!$E$2:$E$51,DB!$B20),AVERAGEIFS(INDEX(Data!$A$2:$DJ$51,0,MATCH(DB!D$5,Data!$A$1:$DJ$1,0)),Data!$E$2:$E$51,DB!$B20,Data!$F$2:$F$51,DB!$B$1)),"-")</f>
        <v>0.17499999999999999</v>
      </c>
      <c r="E20" s="78">
        <f>IFERROR(IF($B$1="Total",AVERAGEIFS(INDEX(Data!$A$2:$DJ$51,0,MATCH(DB!E$5,Data!$A$1:$DJ$1,0)),Data!$E$2:$E$51,DB!$B20),AVERAGEIFS(INDEX(Data!$A$2:$DJ$51,0,MATCH(DB!E$5,Data!$A$1:$DJ$1,0)),Data!$E$2:$E$51,DB!$B20,Data!$F$2:$F$51,DB!$B$1)),"-")</f>
        <v>9.9000000000000005E-2</v>
      </c>
      <c r="F20" s="78">
        <f>IFERROR(IF($B$1="Total",AVERAGEIFS(INDEX(Data!$A$2:$DJ$51,0,MATCH(DB!F$5,Data!$A$1:$DJ$1,0)),Data!$E$2:$E$51,DB!$B20),AVERAGEIFS(INDEX(Data!$A$2:$DJ$51,0,MATCH(DB!F$5,Data!$A$1:$DJ$1,0)),Data!$E$2:$E$51,DB!$B20,Data!$F$2:$F$51,DB!$B$1)),"-")</f>
        <v>5.9000000000000004E-2</v>
      </c>
      <c r="G20" s="79"/>
      <c r="H20" s="78">
        <f>IFERROR(IF($B$1="Total",AVERAGEIFS(INDEX(Data!$A$2:$DJ$51,0,MATCH(DB!H$5,Data!$A$1:$DJ$1,0)),Data!$E$2:$E$51,DB!$B20),AVERAGEIFS(INDEX(Data!$A$2:$DJ$51,0,MATCH(DB!H$5,Data!$A$1:$DJ$1,0)),Data!$E$2:$E$51,DB!$B20,Data!$F$2:$F$51,DB!$B$1)),"-")</f>
        <v>0.58200000000000007</v>
      </c>
      <c r="I20" s="78">
        <f>IFERROR(IF($B$1="Total",AVERAGEIFS(INDEX(Data!$A$2:$DJ$51,0,MATCH(DB!I$5,Data!$A$1:$DJ$1,0)),Data!$E$2:$E$51,DB!$B20),AVERAGEIFS(INDEX(Data!$A$2:$DJ$51,0,MATCH(DB!I$5,Data!$A$1:$DJ$1,0)),Data!$E$2:$E$51,DB!$B20,Data!$F$2:$F$51,DB!$B$1)),"-")</f>
        <v>0.14000000000000001</v>
      </c>
      <c r="J20" s="78">
        <f>IFERROR(IF($B$1="Total",AVERAGEIFS(INDEX(Data!$A$2:$DJ$51,0,MATCH(DB!J$5,Data!$A$1:$DJ$1,0)),Data!$E$2:$E$51,DB!$B20),AVERAGEIFS(INDEX(Data!$A$2:$DJ$51,0,MATCH(DB!J$5,Data!$A$1:$DJ$1,0)),Data!$E$2:$E$51,DB!$B20,Data!$F$2:$F$51,DB!$B$1)),"-")</f>
        <v>1.9E-2</v>
      </c>
      <c r="K20" s="78" t="str">
        <f>IFERROR(IF($B$1="Total",AVERAGEIFS(INDEX(Data!$A$2:$DJ$51,0,MATCH(DB!K$5,Data!$A$1:$DJ$1,0)),Data!$E$2:$E$51,DB!$B20),AVERAGEIFS(INDEX(Data!$A$2:$DJ$51,0,MATCH(DB!K$5,Data!$A$1:$DJ$1,0)),Data!$E$2:$E$51,DB!$B20,Data!$F$2:$F$51,DB!$B$1)),"-")</f>
        <v>-</v>
      </c>
      <c r="L20" s="78">
        <f>IFERROR(IF($B$1="Total",AVERAGEIFS(INDEX(Data!$A$2:$DJ$51,0,MATCH(DB!L$5,Data!$A$1:$DJ$1,0)),Data!$E$2:$E$51,DB!$B20),AVERAGEIFS(INDEX(Data!$A$2:$DJ$51,0,MATCH(DB!L$5,Data!$A$1:$DJ$1,0)),Data!$E$2:$E$51,DB!$B20,Data!$F$2:$F$51,DB!$B$1)),"-")</f>
        <v>5.2999999999999999E-2</v>
      </c>
      <c r="M20" s="78">
        <f>IFERROR(IF($B$1="Total",AVERAGEIFS(INDEX(Data!$A$2:$DJ$51,0,MATCH(DB!M$5,Data!$A$1:$DJ$1,0)),Data!$E$2:$E$51,DB!$B20),AVERAGEIFS(INDEX(Data!$A$2:$DJ$51,0,MATCH(DB!M$5,Data!$A$1:$DJ$1,0)),Data!$E$2:$E$51,DB!$B20,Data!$F$2:$F$51,DB!$B$1)),"-")</f>
        <v>0.19800000000000001</v>
      </c>
      <c r="N20" s="78">
        <f>IFERROR(IF($B$1="Total",AVERAGEIFS(INDEX(Data!$A$2:$DJ$51,0,MATCH(DB!N$5,Data!$A$1:$DJ$1,0)),Data!$E$2:$E$51,DB!$B20),AVERAGEIFS(INDEX(Data!$A$2:$DJ$51,0,MATCH(DB!N$5,Data!$A$1:$DJ$1,0)),Data!$E$2:$E$51,DB!$B20,Data!$F$2:$F$51,DB!$B$1)),"-")</f>
        <v>0</v>
      </c>
      <c r="O20" s="78" t="str">
        <f>IFERROR(IF($B$1="Total",AVERAGEIFS(INDEX(Data!$A$2:$DJ$51,0,MATCH(DB!O$5,Data!$A$1:$DJ$1,0)),Data!$E$2:$E$51,DB!$B20),AVERAGEIFS(INDEX(Data!$A$2:$DJ$51,0,MATCH(DB!O$5,Data!$A$1:$DJ$1,0)),Data!$E$2:$E$51,DB!$B20,Data!$F$2:$F$51,DB!$B$1)),"-")</f>
        <v>-</v>
      </c>
      <c r="P20" s="79"/>
      <c r="Q20" s="78">
        <f>IFERROR(IF($B$1="Total",AVERAGEIFS(INDEX(Data!$A$2:$DJ$51,0,MATCH(DB!Q$5,Data!$A$1:$DJ$1,0)),Data!$E$2:$E$51,DB!$B20),AVERAGEIFS(INDEX(Data!$A$2:$DJ$51,0,MATCH(DB!Q$5,Data!$A$1:$DJ$1,0)),Data!$E$2:$E$51,DB!$B20,Data!$F$2:$F$51,DB!$B$1)),"-")</f>
        <v>0.46799999999999997</v>
      </c>
      <c r="R20" s="78">
        <f>IFERROR(IF($B$1="Total",AVERAGEIFS(INDEX(Data!$A$2:$DJ$51,0,MATCH(DB!R$5,Data!$A$1:$DJ$1,0)),Data!$E$2:$E$51,DB!$B20),AVERAGEIFS(INDEX(Data!$A$2:$DJ$51,0,MATCH(DB!R$5,Data!$A$1:$DJ$1,0)),Data!$E$2:$E$51,DB!$B20,Data!$F$2:$F$51,DB!$B$1)),"-")</f>
        <v>0.11</v>
      </c>
      <c r="S20" s="78">
        <f>IFERROR(IF($B$1="Total",AVERAGEIFS(INDEX(Data!$A$2:$DJ$51,0,MATCH(DB!S$5,Data!$A$1:$DJ$1,0)),Data!$E$2:$E$51,DB!$B20),AVERAGEIFS(INDEX(Data!$A$2:$DJ$51,0,MATCH(DB!S$5,Data!$A$1:$DJ$1,0)),Data!$E$2:$E$51,DB!$B20,Data!$F$2:$F$51,DB!$B$1)),"-")</f>
        <v>0.106</v>
      </c>
      <c r="T20" s="78">
        <f>IFERROR(IF($B$1="Total",AVERAGEIFS(INDEX(Data!$A$2:$DJ$51,0,MATCH(DB!T$5,Data!$A$1:$DJ$1,0)),Data!$E$2:$E$51,DB!$B20),AVERAGEIFS(INDEX(Data!$A$2:$DJ$51,0,MATCH(DB!T$5,Data!$A$1:$DJ$1,0)),Data!$E$2:$E$51,DB!$B20,Data!$F$2:$F$51,DB!$B$1)),"-")</f>
        <v>0.10800000000000001</v>
      </c>
      <c r="U20" s="78">
        <f>IFERROR(IF($B$1="Total",AVERAGEIFS(INDEX(Data!$A$2:$DJ$51,0,MATCH(DB!U$5,Data!$A$1:$DJ$1,0)),Data!$E$2:$E$51,DB!$B20),AVERAGEIFS(INDEX(Data!$A$2:$DJ$51,0,MATCH(DB!U$5,Data!$A$1:$DJ$1,0)),Data!$E$2:$E$51,DB!$B20,Data!$F$2:$F$51,DB!$B$1)),"-")</f>
        <v>3.4000000000000002E-2</v>
      </c>
      <c r="V20" s="79"/>
      <c r="W20" s="78">
        <f>IFERROR(IF($B$1="Total",AVERAGEIFS(INDEX(Data!$A$2:$DJ$51,0,MATCH(DB!W$5,Data!$A$1:$DJ$1,0)),Data!$E$2:$E$51,DB!$B20),AVERAGEIFS(INDEX(Data!$A$2:$DJ$51,0,MATCH(DB!W$5,Data!$A$1:$DJ$1,0)),Data!$E$2:$E$51,DB!$B20,Data!$F$2:$F$51,DB!$B$1)),"-")</f>
        <v>6.7000000000000004E-2</v>
      </c>
      <c r="X20" s="78">
        <f>IFERROR(IF($B$1="Total",AVERAGEIFS(INDEX(Data!$A$2:$DJ$51,0,MATCH(DB!X$5,Data!$A$1:$DJ$1,0)),Data!$E$2:$E$51,DB!$B20),AVERAGEIFS(INDEX(Data!$A$2:$DJ$51,0,MATCH(DB!X$5,Data!$A$1:$DJ$1,0)),Data!$E$2:$E$51,DB!$B20,Data!$F$2:$F$51,DB!$B$1)),"-")</f>
        <v>0.26700000000000002</v>
      </c>
      <c r="Y20" s="78">
        <f>IFERROR(IF($B$1="Total",AVERAGEIFS(INDEX(Data!$A$2:$DJ$51,0,MATCH(DB!Y$5,Data!$A$1:$DJ$1,0)),Data!$E$2:$E$51,DB!$B20),AVERAGEIFS(INDEX(Data!$A$2:$DJ$51,0,MATCH(DB!Y$5,Data!$A$1:$DJ$1,0)),Data!$E$2:$E$51,DB!$B20,Data!$F$2:$F$51,DB!$B$1)),"-")</f>
        <v>0.26100000000000001</v>
      </c>
      <c r="Z20" s="78">
        <f>IFERROR(IF($B$1="Total",AVERAGEIFS(INDEX(Data!$A$2:$DJ$51,0,MATCH(DB!Z$5,Data!$A$1:$DJ$1,0)),Data!$E$2:$E$51,DB!$B20),AVERAGEIFS(INDEX(Data!$A$2:$DJ$51,0,MATCH(DB!Z$5,Data!$A$1:$DJ$1,0)),Data!$E$2:$E$51,DB!$B20,Data!$F$2:$F$51,DB!$B$1)),"-")</f>
        <v>0.189</v>
      </c>
      <c r="AA20" s="78">
        <f>IFERROR(IF($B$1="Total",AVERAGEIFS(INDEX(Data!$A$2:$DJ$51,0,MATCH(DB!AA$5,Data!$A$1:$DJ$1,0)),Data!$E$2:$E$51,DB!$B20),AVERAGEIFS(INDEX(Data!$A$2:$DJ$51,0,MATCH(DB!AA$5,Data!$A$1:$DJ$1,0)),Data!$E$2:$E$51,DB!$B20,Data!$F$2:$F$51,DB!$B$1)),"-")</f>
        <v>0.104</v>
      </c>
      <c r="AB20" s="78">
        <f>IFERROR(IF($B$1="Total",AVERAGEIFS(INDEX(Data!$A$2:$DJ$51,0,MATCH(DB!AB$5,Data!$A$1:$DJ$1,0)),Data!$E$2:$E$51,DB!$B20),AVERAGEIFS(INDEX(Data!$A$2:$DJ$51,0,MATCH(DB!AB$5,Data!$A$1:$DJ$1,0)),Data!$E$2:$E$51,DB!$B20,Data!$F$2:$F$51,DB!$B$1)),"-")</f>
        <v>2.9000000000000001E-2</v>
      </c>
      <c r="AC20" s="78">
        <f>IFERROR(IF($B$1="Total",AVERAGEIFS(INDEX(Data!$A$2:$DJ$51,0,MATCH(DB!AC$5,Data!$A$1:$DJ$1,0)),Data!$E$2:$E$51,DB!$B20),AVERAGEIFS(INDEX(Data!$A$2:$DJ$51,0,MATCH(DB!AC$5,Data!$A$1:$DJ$1,0)),Data!$E$2:$E$51,DB!$B20,Data!$F$2:$F$51,DB!$B$1)),"-")</f>
        <v>2.5000000000000001E-2</v>
      </c>
      <c r="AD20" s="78">
        <f>IFERROR(IF($B$1="Total",AVERAGEIFS(INDEX(Data!$A$2:$DJ$51,0,MATCH(DB!AD$5,Data!$A$1:$DJ$1,0)),Data!$E$2:$E$51,DB!$B20),AVERAGEIFS(INDEX(Data!$A$2:$DJ$51,0,MATCH(DB!AD$5,Data!$A$1:$DJ$1,0)),Data!$E$2:$E$51,DB!$B20,Data!$F$2:$F$51,DB!$B$1)),"-")</f>
        <v>8.0000000000000002E-3</v>
      </c>
      <c r="AE20" s="78">
        <f>IFERROR(IF($B$1="Total",AVERAGEIFS(INDEX(Data!$A$2:$DJ$51,0,MATCH(DB!AE$5,Data!$A$1:$DJ$1,0)),Data!$E$2:$E$51,DB!$B20),AVERAGEIFS(INDEX(Data!$A$2:$DJ$51,0,MATCH(DB!AE$5,Data!$A$1:$DJ$1,0)),Data!$E$2:$E$51,DB!$B20,Data!$F$2:$F$51,DB!$B$1)),"-")</f>
        <v>0.05</v>
      </c>
      <c r="AF20" s="79"/>
      <c r="AG20" s="78">
        <f>IFERROR(IF($B$1="Total",AVERAGEIFS(INDEX(Data!$A$2:$DJ$51,0,MATCH(DB!AG$5,Data!$A$1:$DJ$1,0)),Data!$E$2:$E$51,DB!$B20),AVERAGEIFS(INDEX(Data!$A$2:$DJ$51,0,MATCH(DB!AG$5,Data!$A$1:$DJ$1,0)),Data!$E$2:$E$51,DB!$B20,Data!$F$2:$F$51,DB!$B$1)),"-")</f>
        <v>0.59</v>
      </c>
      <c r="AH20" s="78">
        <f>IFERROR(IF($B$1="Total",AVERAGEIFS(INDEX(Data!$A$2:$DJ$51,0,MATCH(DB!AH$5,Data!$A$1:$DJ$1,0)),Data!$E$2:$E$51,DB!$B20),AVERAGEIFS(INDEX(Data!$A$2:$DJ$51,0,MATCH(DB!AH$5,Data!$A$1:$DJ$1,0)),Data!$E$2:$E$51,DB!$B20,Data!$F$2:$F$51,DB!$B$1)),"-")</f>
        <v>8.5000000000000006E-2</v>
      </c>
      <c r="AI20" s="78" t="str">
        <f>IFERROR(IF($B$1="Total",AVERAGEIFS(INDEX(Data!$A$2:$DJ$51,0,MATCH(DB!AI$5,Data!$A$1:$DJ$1,0)),Data!$E$2:$E$51,DB!$B20),AVERAGEIFS(INDEX(Data!$A$2:$DJ$51,0,MATCH(DB!AI$5,Data!$A$1:$DJ$1,0)),Data!$E$2:$E$51,DB!$B20,Data!$F$2:$F$51,DB!$B$1)),"-")</f>
        <v>-</v>
      </c>
      <c r="AJ20" s="78">
        <f>IFERROR(IF($B$1="Total",AVERAGEIFS(INDEX(Data!$A$2:$DJ$51,0,MATCH(DB!AJ$5,Data!$A$1:$DJ$1,0)),Data!$E$2:$E$51,DB!$B20),AVERAGEIFS(INDEX(Data!$A$2:$DJ$51,0,MATCH(DB!AJ$5,Data!$A$1:$DJ$1,0)),Data!$E$2:$E$51,DB!$B20,Data!$F$2:$F$51,DB!$B$1)),"-")</f>
        <v>0.04</v>
      </c>
      <c r="AK20" s="78">
        <f>IFERROR(IF($B$1="Total",AVERAGEIFS(INDEX(Data!$A$2:$DJ$51,0,MATCH(DB!AK$5,Data!$A$1:$DJ$1,0)),Data!$E$2:$E$51,DB!$B20),AVERAGEIFS(INDEX(Data!$A$2:$DJ$51,0,MATCH(DB!AK$5,Data!$A$1:$DJ$1,0)),Data!$E$2:$E$51,DB!$B20,Data!$F$2:$F$51,DB!$B$1)),"-")</f>
        <v>2.7E-2</v>
      </c>
      <c r="AL20" s="78">
        <f>IFERROR(IF($B$1="Total",AVERAGEIFS(INDEX(Data!$A$2:$DJ$51,0,MATCH(DB!AL$5,Data!$A$1:$DJ$1,0)),Data!$E$2:$E$51,DB!$B20),AVERAGEIFS(INDEX(Data!$A$2:$DJ$51,0,MATCH(DB!AL$5,Data!$A$1:$DJ$1,0)),Data!$E$2:$E$51,DB!$B20,Data!$F$2:$F$51,DB!$B$1)),"-")</f>
        <v>0.13100000000000001</v>
      </c>
      <c r="AM20" s="78">
        <f>IFERROR(IF($B$1="Total",AVERAGEIFS(INDEX(Data!$A$2:$DJ$51,0,MATCH(DB!AM$5,Data!$A$1:$DJ$1,0)),Data!$E$2:$E$51,DB!$B20),AVERAGEIFS(INDEX(Data!$A$2:$DJ$51,0,MATCH(DB!AM$5,Data!$A$1:$DJ$1,0)),Data!$E$2:$E$51,DB!$B20,Data!$F$2:$F$51,DB!$B$1)),"-")</f>
        <v>0.127</v>
      </c>
      <c r="AN20" s="79"/>
      <c r="AO20" s="78">
        <f>IFERROR(IF($B$1="Total",AVERAGEIFS(INDEX(Data!$A$2:$DJ$51,0,MATCH(DB!AO$5,Data!$A$1:$DJ$1,0)),Data!$E$2:$E$51,DB!$B20),AVERAGEIFS(INDEX(Data!$A$2:$DJ$51,0,MATCH(DB!AO$5,Data!$A$1:$DJ$1,0)),Data!$E$2:$E$51,DB!$B20,Data!$F$2:$F$51,DB!$B$1)),"-")</f>
        <v>9.4E-2</v>
      </c>
      <c r="AP20" s="78">
        <f>IFERROR(IF($B$1="Total",AVERAGEIFS(INDEX(Data!$A$2:$DJ$51,0,MATCH(DB!AP$5,Data!$A$1:$DJ$1,0)),Data!$E$2:$E$51,DB!$B20),AVERAGEIFS(INDEX(Data!$A$2:$DJ$51,0,MATCH(DB!AP$5,Data!$A$1:$DJ$1,0)),Data!$E$2:$E$51,DB!$B20,Data!$F$2:$F$51,DB!$B$1)),"-")</f>
        <v>0.29499999999999998</v>
      </c>
      <c r="AQ20" s="78">
        <f>IFERROR(IF($B$1="Total",AVERAGEIFS(INDEX(Data!$A$2:$DJ$51,0,MATCH(DB!AQ$5,Data!$A$1:$DJ$1,0)),Data!$E$2:$E$51,DB!$B20),AVERAGEIFS(INDEX(Data!$A$2:$DJ$51,0,MATCH(DB!AQ$5,Data!$A$1:$DJ$1,0)),Data!$E$2:$E$51,DB!$B20,Data!$F$2:$F$51,DB!$B$1)),"-")</f>
        <v>0.308</v>
      </c>
      <c r="AR20" s="78">
        <f>IFERROR(IF($B$1="Total",AVERAGEIFS(INDEX(Data!$A$2:$DJ$51,0,MATCH(DB!AR$5,Data!$A$1:$DJ$1,0)),Data!$E$2:$E$51,DB!$B20),AVERAGEIFS(INDEX(Data!$A$2:$DJ$51,0,MATCH(DB!AR$5,Data!$A$1:$DJ$1,0)),Data!$E$2:$E$51,DB!$B20,Data!$F$2:$F$51,DB!$B$1)),"-")</f>
        <v>0.159</v>
      </c>
      <c r="AS20" s="78">
        <f>IFERROR(IF($B$1="Total",AVERAGEIFS(INDEX(Data!$A$2:$DJ$51,0,MATCH(DB!AS$5,Data!$A$1:$DJ$1,0)),Data!$E$2:$E$51,DB!$B20),AVERAGEIFS(INDEX(Data!$A$2:$DJ$51,0,MATCH(DB!AS$5,Data!$A$1:$DJ$1,0)),Data!$E$2:$E$51,DB!$B20,Data!$F$2:$F$51,DB!$B$1)),"-")</f>
        <v>0.105</v>
      </c>
      <c r="AT20" s="78">
        <f>IFERROR(IF($B$1="Total",AVERAGEIFS(INDEX(Data!$A$2:$DJ$51,0,MATCH(DB!AT$5,Data!$A$1:$DJ$1,0)),Data!$E$2:$E$51,DB!$B20),AVERAGEIFS(INDEX(Data!$A$2:$DJ$51,0,MATCH(DB!AT$5,Data!$A$1:$DJ$1,0)),Data!$E$2:$E$51,DB!$B20,Data!$F$2:$F$51,DB!$B$1)),"-")</f>
        <v>3.5999999999999997E-2</v>
      </c>
      <c r="AU20" s="78">
        <f>IFERROR(IF($B$1="Total",AVERAGEIFS(INDEX(Data!$A$2:$DJ$51,0,MATCH(DB!AU$5,Data!$A$1:$DJ$1,0)),Data!$E$2:$E$51,DB!$B20),AVERAGEIFS(INDEX(Data!$A$2:$DJ$51,0,MATCH(DB!AU$5,Data!$A$1:$DJ$1,0)),Data!$E$2:$E$51,DB!$B20,Data!$F$2:$F$51,DB!$B$1)),"-")</f>
        <v>1E-3</v>
      </c>
      <c r="AV20" s="78">
        <f>IFERROR(IF($B$1="Total",AVERAGEIFS(INDEX(Data!$A$2:$DJ$51,0,MATCH(DB!AV$5,Data!$A$1:$DJ$1,0)),Data!$E$2:$E$51,DB!$B20),AVERAGEIFS(INDEX(Data!$A$2:$DJ$51,0,MATCH(DB!AV$5,Data!$A$1:$DJ$1,0)),Data!$E$2:$E$51,DB!$B20,Data!$F$2:$F$51,DB!$B$1)),"-")</f>
        <v>3.0000000000000001E-3</v>
      </c>
      <c r="AW20" s="79"/>
      <c r="AX20" s="78">
        <f>IFERROR(IF($B$1="Total",AVERAGEIFS(INDEX(Data!$A$2:$DJ$51,0,MATCH(DB!AX$5,Data!$A$1:$DJ$1,0)),Data!$E$2:$E$51,DB!$B20),AVERAGEIFS(INDEX(Data!$A$2:$DJ$51,0,MATCH(DB!AX$5,Data!$A$1:$DJ$1,0)),Data!$E$2:$E$51,DB!$B20,Data!$F$2:$F$51,DB!$B$1)),"-")</f>
        <v>0.191</v>
      </c>
      <c r="AY20" s="78">
        <f>IFERROR(IF($B$1="Total",AVERAGEIFS(INDEX(Data!$A$2:$DJ$51,0,MATCH(DB!AY$5,Data!$A$1:$DJ$1,0)),Data!$E$2:$E$51,DB!$B20),AVERAGEIFS(INDEX(Data!$A$2:$DJ$51,0,MATCH(DB!AY$5,Data!$A$1:$DJ$1,0)),Data!$E$2:$E$51,DB!$B20,Data!$F$2:$F$51,DB!$B$1)),"-")</f>
        <v>0.46100000000000002</v>
      </c>
      <c r="AZ20" s="78">
        <f>IFERROR(IF($B$1="Total",AVERAGEIFS(INDEX(Data!$A$2:$DJ$51,0,MATCH(DB!AZ$5,Data!$A$1:$DJ$1,0)),Data!$E$2:$E$51,DB!$B20),AVERAGEIFS(INDEX(Data!$A$2:$DJ$51,0,MATCH(DB!AZ$5,Data!$A$1:$DJ$1,0)),Data!$E$2:$E$51,DB!$B20,Data!$F$2:$F$51,DB!$B$1)),"-")</f>
        <v>0.221</v>
      </c>
      <c r="BA20" s="78">
        <f>IFERROR(IF($B$1="Total",AVERAGEIFS(INDEX(Data!$A$2:$DJ$51,0,MATCH(DB!BA$5,Data!$A$1:$DJ$1,0)),Data!$E$2:$E$51,DB!$B20),AVERAGEIFS(INDEX(Data!$A$2:$DJ$51,0,MATCH(DB!BA$5,Data!$A$1:$DJ$1,0)),Data!$E$2:$E$51,DB!$B20,Data!$F$2:$F$51,DB!$B$1)),"-")</f>
        <v>8.7999999999999995E-2</v>
      </c>
      <c r="BB20" s="78">
        <f>IFERROR(IF($B$1="Total",AVERAGEIFS(INDEX(Data!$A$2:$DJ$51,0,MATCH(DB!BB$5,Data!$A$1:$DJ$1,0)),Data!$E$2:$E$51,DB!$B20),AVERAGEIFS(INDEX(Data!$A$2:$DJ$51,0,MATCH(DB!BB$5,Data!$A$1:$DJ$1,0)),Data!$E$2:$E$51,DB!$B20,Data!$F$2:$F$51,DB!$B$1)),"-")</f>
        <v>2.8000000000000001E-2</v>
      </c>
      <c r="BC20" s="78">
        <f>IFERROR(IF($B$1="Total",AVERAGEIFS(INDEX(Data!$A$2:$DJ$51,0,MATCH(DB!BC$5,Data!$A$1:$DJ$1,0)),Data!$E$2:$E$51,DB!$B20),AVERAGEIFS(INDEX(Data!$A$2:$DJ$51,0,MATCH(DB!BC$5,Data!$A$1:$DJ$1,0)),Data!$E$2:$E$51,DB!$B20,Data!$F$2:$F$51,DB!$B$1)),"-")</f>
        <v>1.0999999999999999E-2</v>
      </c>
      <c r="BD20" s="79"/>
      <c r="BE20" s="78">
        <f>IFERROR(IF($B$1="Total",AVERAGEIFS(INDEX(Data!$A$2:$DJ$51,0,MATCH(DB!BE$5,Data!$A$1:$DJ$1,0)),Data!$E$2:$E$51,DB!$B20),AVERAGEIFS(INDEX(Data!$A$2:$DJ$51,0,MATCH(DB!BE$5,Data!$A$1:$DJ$1,0)),Data!$E$2:$E$51,DB!$B20,Data!$F$2:$F$51,DB!$B$1)),"-")</f>
        <v>0.748</v>
      </c>
      <c r="BF20" s="78">
        <f>IFERROR(IF($B$1="Total",AVERAGEIFS(INDEX(Data!$A$2:$DJ$51,0,MATCH(DB!BF$5,Data!$A$1:$DJ$1,0)),Data!$E$2:$E$51,DB!$B20),AVERAGEIFS(INDEX(Data!$A$2:$DJ$51,0,MATCH(DB!BF$5,Data!$A$1:$DJ$1,0)),Data!$E$2:$E$51,DB!$B20,Data!$F$2:$F$51,DB!$B$1)),"-")</f>
        <v>9.1999999999999998E-2</v>
      </c>
      <c r="BG20" s="78">
        <f>IFERROR(IF($B$1="Total",AVERAGEIFS(INDEX(Data!$A$2:$DJ$51,0,MATCH(DB!BG$5,Data!$A$1:$DJ$1,0)),Data!$E$2:$E$51,DB!$B20),AVERAGEIFS(INDEX(Data!$A$2:$DJ$51,0,MATCH(DB!BG$5,Data!$A$1:$DJ$1,0)),Data!$E$2:$E$51,DB!$B20,Data!$F$2:$F$51,DB!$B$1)),"-")</f>
        <v>0.13900000000000001</v>
      </c>
      <c r="BH20" s="78" t="str">
        <f>IFERROR(IF($B$1="Total",AVERAGEIFS(INDEX(Data!$A$2:$DJ$51,0,MATCH(DB!BH$5,Data!$A$1:$DJ$1,0)),Data!$E$2:$E$51,DB!$B20),AVERAGEIFS(INDEX(Data!$A$2:$DJ$51,0,MATCH(DB!BH$5,Data!$A$1:$DJ$1,0)),Data!$E$2:$E$51,DB!$B20,Data!$F$2:$F$51,DB!$B$1)),"-")</f>
        <v>-</v>
      </c>
      <c r="BI20" s="78">
        <f>IFERROR(IF($B$1="Total",AVERAGEIFS(INDEX(Data!$A$2:$DJ$51,0,MATCH(DB!BI$5,Data!$A$1:$DJ$1,0)),Data!$E$2:$E$51,DB!$B20),AVERAGEIFS(INDEX(Data!$A$2:$DJ$51,0,MATCH(DB!BI$5,Data!$A$1:$DJ$1,0)),Data!$E$2:$E$51,DB!$B20,Data!$F$2:$F$51,DB!$B$1)),"-")</f>
        <v>4.0000000000000001E-3</v>
      </c>
      <c r="BJ20" s="78" t="str">
        <f>IFERROR(IF($B$1="Total",AVERAGEIFS(INDEX(Data!$A$2:$DJ$51,0,MATCH(DB!BJ$5,Data!$A$1:$DJ$1,0)),Data!$E$2:$E$51,DB!$B20),AVERAGEIFS(INDEX(Data!$A$2:$DJ$51,0,MATCH(DB!BJ$5,Data!$A$1:$DJ$1,0)),Data!$E$2:$E$51,DB!$B20,Data!$F$2:$F$51,DB!$B$1)),"-")</f>
        <v>-</v>
      </c>
      <c r="BK20" s="78">
        <f>IFERROR(IF($B$1="Total",AVERAGEIFS(INDEX(Data!$A$2:$DJ$51,0,MATCH(DB!BK$5,Data!$A$1:$DJ$1,0)),Data!$E$2:$E$51,DB!$B20),AVERAGEIFS(INDEX(Data!$A$2:$DJ$51,0,MATCH(DB!BK$5,Data!$A$1:$DJ$1,0)),Data!$E$2:$E$51,DB!$B20,Data!$F$2:$F$51,DB!$B$1)),"-")</f>
        <v>1.6E-2</v>
      </c>
      <c r="BL20" s="79"/>
      <c r="BM20" s="78">
        <f>IFERROR(IF($B$1="Total",AVERAGEIFS(INDEX(Data!$A$2:$DJ$51,0,MATCH(DB!BM$5,Data!$A$1:$DJ$1,0)),Data!$E$2:$E$51,DB!$B20),AVERAGEIFS(INDEX(Data!$A$2:$DJ$51,0,MATCH(DB!BM$5,Data!$A$1:$DJ$1,0)),Data!$E$2:$E$51,DB!$B20,Data!$F$2:$F$51,DB!$B$1)),"-")</f>
        <v>0.24</v>
      </c>
      <c r="BN20" s="78">
        <f>IFERROR(IF($B$1="Total",AVERAGEIFS(INDEX(Data!$A$2:$DJ$51,0,MATCH(DB!BN$5,Data!$A$1:$DJ$1,0)),Data!$E$2:$E$51,DB!$B20),AVERAGEIFS(INDEX(Data!$A$2:$DJ$51,0,MATCH(DB!BN$5,Data!$A$1:$DJ$1,0)),Data!$E$2:$E$51,DB!$B20,Data!$F$2:$F$51,DB!$B$1)),"-")</f>
        <v>0.40300000000000002</v>
      </c>
      <c r="BO20" s="78">
        <f>IFERROR(IF($B$1="Total",AVERAGEIFS(INDEX(Data!$A$2:$DJ$51,0,MATCH(DB!BO$5,Data!$A$1:$DJ$1,0)),Data!$E$2:$E$51,DB!$B20),AVERAGEIFS(INDEX(Data!$A$2:$DJ$51,0,MATCH(DB!BO$5,Data!$A$1:$DJ$1,0)),Data!$E$2:$E$51,DB!$B20,Data!$F$2:$F$51,DB!$B$1)),"-")</f>
        <v>0.29299999999999998</v>
      </c>
      <c r="BP20" s="78">
        <f>IFERROR(IF($B$1="Total",AVERAGEIFS(INDEX(Data!$A$2:$DJ$51,0,MATCH(DB!BP$5,Data!$A$1:$DJ$1,0)),Data!$E$2:$E$51,DB!$B20),AVERAGEIFS(INDEX(Data!$A$2:$DJ$51,0,MATCH(DB!BP$5,Data!$A$1:$DJ$1,0)),Data!$E$2:$E$51,DB!$B20,Data!$F$2:$F$51,DB!$B$1)),"-")</f>
        <v>6.4000000000000001E-2</v>
      </c>
      <c r="BQ20" s="79"/>
      <c r="BR20" s="78">
        <f>IFERROR(IF($B$1="Total",AVERAGEIFS(INDEX(Data!$A$2:$DJ$51,0,MATCH(DB!BR$5,Data!$A$1:$DJ$1,0)),Data!$E$2:$E$51,DB!$B20),AVERAGEIFS(INDEX(Data!$A$2:$DJ$51,0,MATCH(DB!BR$5,Data!$A$1:$DJ$1,0)),Data!$E$2:$E$51,DB!$B20,Data!$F$2:$F$51,DB!$B$1)),"-")</f>
        <v>0.36699999999999999</v>
      </c>
      <c r="BS20" s="78">
        <f>IFERROR(IF($B$1="Total",AVERAGEIFS(INDEX(Data!$A$2:$DJ$51,0,MATCH(DB!BS$5,Data!$A$1:$DJ$1,0)),Data!$E$2:$E$51,DB!$B20),AVERAGEIFS(INDEX(Data!$A$2:$DJ$51,0,MATCH(DB!BS$5,Data!$A$1:$DJ$1,0)),Data!$E$2:$E$51,DB!$B20,Data!$F$2:$F$51,DB!$B$1)),"-")</f>
        <v>0.48899999999999999</v>
      </c>
      <c r="BT20" s="78">
        <f>IFERROR(IF($B$1="Total",AVERAGEIFS(INDEX(Data!$A$2:$DJ$51,0,MATCH(DB!BT$5,Data!$A$1:$DJ$1,0)),Data!$E$2:$E$51,DB!$B20),AVERAGEIFS(INDEX(Data!$A$2:$DJ$51,0,MATCH(DB!BT$5,Data!$A$1:$DJ$1,0)),Data!$E$2:$E$51,DB!$B20,Data!$F$2:$F$51,DB!$B$1)),"-")</f>
        <v>0.127</v>
      </c>
      <c r="BU20" s="78">
        <f>IFERROR(IF($B$1="Total",AVERAGEIFS(INDEX(Data!$A$2:$DJ$51,0,MATCH(DB!BU$5,Data!$A$1:$DJ$1,0)),Data!$E$2:$E$51,DB!$B20),AVERAGEIFS(INDEX(Data!$A$2:$DJ$51,0,MATCH(DB!BU$5,Data!$A$1:$DJ$1,0)),Data!$E$2:$E$51,DB!$B20,Data!$F$2:$F$51,DB!$B$1)),"-")</f>
        <v>1.7000000000000001E-2</v>
      </c>
      <c r="BV20" s="79"/>
      <c r="BW20" s="78">
        <f>IFERROR(IF($B$1="Total",AVERAGEIFS(INDEX(Data!$A$2:$DJ$51,0,MATCH(DB!BW$5,Data!$A$1:$DJ$1,0)),Data!$E$2:$E$51,DB!$B20),AVERAGEIFS(INDEX(Data!$A$2:$DJ$51,0,MATCH(DB!BW$5,Data!$A$1:$DJ$1,0)),Data!$E$2:$E$51,DB!$B20,Data!$F$2:$F$51,DB!$B$1)),"-")</f>
        <v>0.55900000000000005</v>
      </c>
      <c r="BX20" s="78">
        <f>IFERROR(IF($B$1="Total",AVERAGEIFS(INDEX(Data!$A$2:$DJ$51,0,MATCH(DB!BX$5,Data!$A$1:$DJ$1,0)),Data!$E$2:$E$51,DB!$B20),AVERAGEIFS(INDEX(Data!$A$2:$DJ$51,0,MATCH(DB!BX$5,Data!$A$1:$DJ$1,0)),Data!$E$2:$E$51,DB!$B20,Data!$F$2:$F$51,DB!$B$1)),"-")</f>
        <v>0.441</v>
      </c>
      <c r="BY20" s="79"/>
      <c r="BZ20" s="78">
        <f>IFERROR(IF($B$1="Total",AVERAGEIFS(INDEX(Data!$A$2:$DJ$51,0,MATCH(DB!BZ$5,Data!$A$1:$DJ$1,0)),Data!$E$2:$E$51,DB!$B20),AVERAGEIFS(INDEX(Data!$A$2:$DJ$51,0,MATCH(DB!BZ$5,Data!$A$1:$DJ$1,0)),Data!$E$2:$E$51,DB!$B20,Data!$F$2:$F$51,DB!$B$1)),"-")</f>
        <v>0.84399999999999997</v>
      </c>
      <c r="CA20" s="78">
        <f>IFERROR(IF($B$1="Total",AVERAGEIFS(INDEX(Data!$A$2:$DJ$51,0,MATCH(DB!CA$5,Data!$A$1:$DJ$1,0)),Data!$E$2:$E$51,DB!$B20),AVERAGEIFS(INDEX(Data!$A$2:$DJ$51,0,MATCH(DB!CA$5,Data!$A$1:$DJ$1,0)),Data!$E$2:$E$51,DB!$B20,Data!$F$2:$F$51,DB!$B$1)),"-")</f>
        <v>0.156</v>
      </c>
      <c r="CB20" s="79"/>
      <c r="CC20" s="78">
        <f>IFERROR(IF($B$1="Total",AVERAGEIFS(INDEX(Data!$A$2:$DJ$51,0,MATCH(DB!CC$5,Data!$A$1:$DJ$1,0)),Data!$E$2:$E$51,DB!$B20),AVERAGEIFS(INDEX(Data!$A$2:$DJ$51,0,MATCH(DB!CC$5,Data!$A$1:$DJ$1,0)),Data!$E$2:$E$51,DB!$B20,Data!$F$2:$F$51,DB!$B$1)),"-")</f>
        <v>0.86599999999999999</v>
      </c>
      <c r="CD20" s="78">
        <f>IFERROR(IF($B$1="Total",AVERAGEIFS(INDEX(Data!$A$2:$DJ$51,0,MATCH(DB!CD$5,Data!$A$1:$DJ$1,0)),Data!$E$2:$E$51,DB!$B20),AVERAGEIFS(INDEX(Data!$A$2:$DJ$51,0,MATCH(DB!CD$5,Data!$A$1:$DJ$1,0)),Data!$E$2:$E$51,DB!$B20,Data!$F$2:$F$51,DB!$B$1)),"-")</f>
        <v>0.13400000000000001</v>
      </c>
      <c r="CE20" s="79"/>
      <c r="CF20" s="78">
        <f>IFERROR(IF($B$1="Total",AVERAGEIFS(INDEX(Data!$A$2:$DJ$51,0,MATCH(DB!CF$5,Data!$A$1:$DJ$1,0)),Data!$E$2:$E$51,DB!$B20),AVERAGEIFS(INDEX(Data!$A$2:$DJ$51,0,MATCH(DB!CF$5,Data!$A$1:$DJ$1,0)),Data!$E$2:$E$51,DB!$B20,Data!$F$2:$F$51,DB!$B$1)),"-")</f>
        <v>0.8</v>
      </c>
      <c r="CG20" s="78">
        <f>IFERROR(IF($B$1="Total",AVERAGEIFS(INDEX(Data!$A$2:$DJ$51,0,MATCH(DB!CG$5,Data!$A$1:$DJ$1,0)),Data!$E$2:$E$51,DB!$B20),AVERAGEIFS(INDEX(Data!$A$2:$DJ$51,0,MATCH(DB!CG$5,Data!$A$1:$DJ$1,0)),Data!$E$2:$E$51,DB!$B20,Data!$F$2:$F$51,DB!$B$1)),"-")</f>
        <v>5.1999999999999998E-2</v>
      </c>
      <c r="CH20" s="78">
        <f>IFERROR(IF($B$1="Total",AVERAGEIFS(INDEX(Data!$A$2:$DJ$51,0,MATCH(DB!CH$5,Data!$A$1:$DJ$1,0)),Data!$E$2:$E$51,DB!$B20),AVERAGEIFS(INDEX(Data!$A$2:$DJ$51,0,MATCH(DB!CH$5,Data!$A$1:$DJ$1,0)),Data!$E$2:$E$51,DB!$B20,Data!$F$2:$F$51,DB!$B$1)),"-")</f>
        <v>1.6E-2</v>
      </c>
      <c r="CI20" s="78">
        <f>IFERROR(IF($B$1="Total",AVERAGEIFS(INDEX(Data!$A$2:$DJ$51,0,MATCH(DB!CI$5,Data!$A$1:$DJ$1,0)),Data!$E$2:$E$51,DB!$B20),AVERAGEIFS(INDEX(Data!$A$2:$DJ$51,0,MATCH(DB!CI$5,Data!$A$1:$DJ$1,0)),Data!$E$2:$E$51,DB!$B20,Data!$F$2:$F$51,DB!$B$1)),"-")</f>
        <v>1.2E-2</v>
      </c>
      <c r="CJ20" s="78">
        <f>IFERROR(IF($B$1="Total",AVERAGEIFS(INDEX(Data!$A$2:$DJ$51,0,MATCH(DB!CJ$5,Data!$A$1:$DJ$1,0)),Data!$E$2:$E$51,DB!$B20),AVERAGEIFS(INDEX(Data!$A$2:$DJ$51,0,MATCH(DB!CJ$5,Data!$A$1:$DJ$1,0)),Data!$E$2:$E$51,DB!$B20,Data!$F$2:$F$51,DB!$B$1)),"-")</f>
        <v>1E-3</v>
      </c>
      <c r="CK20" s="78">
        <f>IFERROR(IF($B$1="Total",AVERAGEIFS(INDEX(Data!$A$2:$DJ$51,0,MATCH(DB!CK$5,Data!$A$1:$DJ$1,0)),Data!$E$2:$E$51,DB!$B20),AVERAGEIFS(INDEX(Data!$A$2:$DJ$51,0,MATCH(DB!CK$5,Data!$A$1:$DJ$1,0)),Data!$E$2:$E$51,DB!$B20,Data!$F$2:$F$51,DB!$B$1)),"-")</f>
        <v>5.0000000000000001E-3</v>
      </c>
      <c r="CL20" s="78" t="str">
        <f>IFERROR(IF($B$1="Total",AVERAGEIFS(INDEX(Data!$A$2:$DJ$51,0,MATCH(DB!CL$5,Data!$A$1:$DJ$1,0)),Data!$E$2:$E$51,DB!$B20),AVERAGEIFS(INDEX(Data!$A$2:$DJ$51,0,MATCH(DB!CL$5,Data!$A$1:$DJ$1,0)),Data!$E$2:$E$51,DB!$B20,Data!$F$2:$F$51,DB!$B$1)),"-")</f>
        <v>-</v>
      </c>
      <c r="CM20" s="78">
        <f>IFERROR(IF($B$1="Total",AVERAGEIFS(INDEX(Data!$A$2:$DJ$51,0,MATCH(DB!CM$5,Data!$A$1:$DJ$1,0)),Data!$E$2:$E$51,DB!$B20),AVERAGEIFS(INDEX(Data!$A$2:$DJ$51,0,MATCH(DB!CM$5,Data!$A$1:$DJ$1,0)),Data!$E$2:$E$51,DB!$B20,Data!$F$2:$F$51,DB!$B$1)),"-")</f>
        <v>1E-3</v>
      </c>
      <c r="CN20" s="78">
        <f>IFERROR(IF($B$1="Total",AVERAGEIFS(INDEX(Data!$A$2:$DJ$51,0,MATCH(DB!CN$5,Data!$A$1:$DJ$1,0)),Data!$E$2:$E$51,DB!$B20),AVERAGEIFS(INDEX(Data!$A$2:$DJ$51,0,MATCH(DB!CN$5,Data!$A$1:$DJ$1,0)),Data!$E$2:$E$51,DB!$B20,Data!$F$2:$F$51,DB!$B$1)),"-")</f>
        <v>1E-3</v>
      </c>
      <c r="CO20" s="78">
        <f>IFERROR(IF($B$1="Total",AVERAGEIFS(INDEX(Data!$A$2:$DJ$51,0,MATCH(DB!CO$5,Data!$A$1:$DJ$1,0)),Data!$E$2:$E$51,DB!$B20),AVERAGEIFS(INDEX(Data!$A$2:$DJ$51,0,MATCH(DB!CO$5,Data!$A$1:$DJ$1,0)),Data!$E$2:$E$51,DB!$B20,Data!$F$2:$F$51,DB!$B$1)),"-")</f>
        <v>5.5E-2</v>
      </c>
      <c r="CP20" s="78">
        <f>IFERROR(IF($B$1="Total",AVERAGEIFS(INDEX(Data!$A$2:$DJ$51,0,MATCH(DB!CP$5,Data!$A$1:$DJ$1,0)),Data!$E$2:$E$51,DB!$B20),AVERAGEIFS(INDEX(Data!$A$2:$DJ$51,0,MATCH(DB!CP$5,Data!$A$1:$DJ$1,0)),Data!$E$2:$E$51,DB!$B20,Data!$F$2:$F$51,DB!$B$1)),"-")</f>
        <v>4.7E-2</v>
      </c>
      <c r="CQ20" s="78" t="str">
        <f>IFERROR(IF($B$1="Total",AVERAGEIFS(INDEX(Data!$A$2:$DJ$51,0,MATCH(DB!CQ$5,Data!$A$1:$DJ$1,0)),Data!$E$2:$E$51,DB!$B20),AVERAGEIFS(INDEX(Data!$A$2:$DJ$51,0,MATCH(DB!CQ$5,Data!$A$1:$DJ$1,0)),Data!$E$2:$E$51,DB!$B20,Data!$F$2:$F$51,DB!$B$1)),"-")</f>
        <v>-</v>
      </c>
      <c r="CR20" s="78">
        <f>IFERROR(IF($B$1="Total",AVERAGEIFS(INDEX(Data!$A$2:$DJ$51,0,MATCH(DB!CR$5,Data!$A$1:$DJ$1,0)),Data!$E$2:$E$51,DB!$B20),AVERAGEIFS(INDEX(Data!$A$2:$DJ$51,0,MATCH(DB!CR$5,Data!$A$1:$DJ$1,0)),Data!$E$2:$E$51,DB!$B20,Data!$F$2:$F$51,DB!$B$1)),"-")</f>
        <v>0.01</v>
      </c>
      <c r="CS20" s="79"/>
      <c r="CT20" s="78">
        <f>IFERROR(IF($B$1="Total",AVERAGEIFS(INDEX(Data!$A$2:$DJ$51,0,MATCH(DB!CT$5,Data!$A$1:$DJ$1,0)),Data!$E$2:$E$51,DB!$B20),AVERAGEIFS(INDEX(Data!$A$2:$DJ$51,0,MATCH(DB!CT$5,Data!$A$1:$DJ$1,0)),Data!$E$2:$E$51,DB!$B20,Data!$F$2:$F$51,DB!$B$1)),"-")</f>
        <v>0.23699999999999999</v>
      </c>
      <c r="CU20" s="78">
        <f>IFERROR(IF($B$1="Total",AVERAGEIFS(INDEX(Data!$A$2:$DJ$51,0,MATCH(DB!CU$5,Data!$A$1:$DJ$1,0)),Data!$E$2:$E$51,DB!$B20),AVERAGEIFS(INDEX(Data!$A$2:$DJ$51,0,MATCH(DB!CU$5,Data!$A$1:$DJ$1,0)),Data!$E$2:$E$51,DB!$B20,Data!$F$2:$F$51,DB!$B$1)),"-")</f>
        <v>0.313</v>
      </c>
      <c r="CV20" s="78">
        <f>IFERROR(IF($B$1="Total",AVERAGEIFS(INDEX(Data!$A$2:$DJ$51,0,MATCH(DB!CV$5,Data!$A$1:$DJ$1,0)),Data!$E$2:$E$51,DB!$B20),AVERAGEIFS(INDEX(Data!$A$2:$DJ$51,0,MATCH(DB!CV$5,Data!$A$1:$DJ$1,0)),Data!$E$2:$E$51,DB!$B20,Data!$F$2:$F$51,DB!$B$1)),"-")</f>
        <v>0.21199999999999999</v>
      </c>
      <c r="CW20" s="78">
        <f>IFERROR(IF($B$1="Total",AVERAGEIFS(INDEX(Data!$A$2:$DJ$51,0,MATCH(DB!CW$5,Data!$A$1:$DJ$1,0)),Data!$E$2:$E$51,DB!$B20),AVERAGEIFS(INDEX(Data!$A$2:$DJ$51,0,MATCH(DB!CW$5,Data!$A$1:$DJ$1,0)),Data!$E$2:$E$51,DB!$B20,Data!$F$2:$F$51,DB!$B$1)),"-")</f>
        <v>9.4E-2</v>
      </c>
      <c r="CX20" s="78">
        <f>IFERROR(IF($B$1="Total",AVERAGEIFS(INDEX(Data!$A$2:$DJ$51,0,MATCH(DB!CX$5,Data!$A$1:$DJ$1,0)),Data!$E$2:$E$51,DB!$B20),AVERAGEIFS(INDEX(Data!$A$2:$DJ$51,0,MATCH(DB!CX$5,Data!$A$1:$DJ$1,0)),Data!$E$2:$E$51,DB!$B20,Data!$F$2:$F$51,DB!$B$1)),"-")</f>
        <v>5.2999999999999999E-2</v>
      </c>
      <c r="CY20" s="78">
        <f>IFERROR(IF($B$1="Total",AVERAGEIFS(INDEX(Data!$A$2:$DJ$51,0,MATCH(DB!CY$5,Data!$A$1:$DJ$1,0)),Data!$E$2:$E$51,DB!$B20),AVERAGEIFS(INDEX(Data!$A$2:$DJ$51,0,MATCH(DB!CY$5,Data!$A$1:$DJ$1,0)),Data!$E$2:$E$51,DB!$B20,Data!$F$2:$F$51,DB!$B$1)),"-")</f>
        <v>3.3000000000000002E-2</v>
      </c>
      <c r="CZ20" s="78">
        <f>IFERROR(IF($B$1="Total",AVERAGEIFS(INDEX(Data!$A$2:$DJ$51,0,MATCH(DB!CZ$5,Data!$A$1:$DJ$1,0)),Data!$E$2:$E$51,DB!$B20),AVERAGEIFS(INDEX(Data!$A$2:$DJ$51,0,MATCH(DB!CZ$5,Data!$A$1:$DJ$1,0)),Data!$E$2:$E$51,DB!$B20,Data!$F$2:$F$51,DB!$B$1)),"-")</f>
        <v>5.8000000000000003E-2</v>
      </c>
      <c r="DB20" s="78">
        <f>IFERROR(IF($B$1="Total",AVERAGEIFS(INDEX(Data!$A$2:$EI$51,0,MATCH(DB!DB$5,Data!$A$1:$EI$1,0)),Data!$E$2:$E$51,DB!$B20),AVERAGEIFS(INDEX(Data!$A$2:$EI$51,0,MATCH(DB!DB$5,Data!$A$1:$EI$1,0)),Data!$E$2:$E$51,DB!$B20,Data!$F$2:$F$51,DB!$B$1)),"-")</f>
        <v>0.02</v>
      </c>
      <c r="DC20" s="78">
        <f>IFERROR(IF($B$1="Total",AVERAGEIFS(INDEX(Data!$A$2:$EI$51,0,MATCH(DB!DC$5,Data!$A$1:$EI$1,0)),Data!$E$2:$E$51,DB!$B20),AVERAGEIFS(INDEX(Data!$A$2:$EI$51,0,MATCH(DB!DC$5,Data!$A$1:$EI$1,0)),Data!$E$2:$E$51,DB!$B20,Data!$F$2:$F$51,DB!$B$1)),"-")</f>
        <v>0.34842105263157896</v>
      </c>
      <c r="DD20" s="78">
        <f>IFERROR(IF($B$1="Total",AVERAGEIFS(INDEX(Data!$A$2:$EI$51,0,MATCH(DB!DD$5,Data!$A$1:$EI$1,0)),Data!$E$2:$E$51,DB!$B20),AVERAGEIFS(INDEX(Data!$A$2:$EI$51,0,MATCH(DB!DD$5,Data!$A$1:$EI$1,0)),Data!$E$2:$E$51,DB!$B20,Data!$F$2:$F$51,DB!$B$1)),"-")</f>
        <v>0.52631578947368418</v>
      </c>
      <c r="DE20" s="78">
        <f>IFERROR(IF($B$1="Total",AVERAGEIFS(INDEX(Data!$A$2:$EI$51,0,MATCH(DB!DE$5,Data!$A$1:$EI$1,0)),Data!$E$2:$E$51,DB!$B20),AVERAGEIFS(INDEX(Data!$A$2:$EI$51,0,MATCH(DB!DE$5,Data!$A$1:$EI$1,0)),Data!$E$2:$E$51,DB!$B20,Data!$F$2:$F$51,DB!$B$1)),"-")</f>
        <v>0.10526315789473684</v>
      </c>
      <c r="DG20" s="78">
        <f>IFERROR(IF($B$1="Total",AVERAGEIFS(INDEX(Data!$A$2:$EI$51,0,MATCH(DB!DG$5,Data!$A$1:$EI$1,0)),Data!$E$2:$E$51,DB!$B20),AVERAGEIFS(INDEX(Data!$A$2:$EI$51,0,MATCH(DB!DG$5,Data!$A$1:$EI$1,0)),Data!$E$2:$E$51,DB!$B20,Data!$F$2:$F$51,DB!$B$1)),"-")</f>
        <v>0.96947368421052627</v>
      </c>
      <c r="DH20" s="78">
        <f>IFERROR(IF($B$1="Total",AVERAGEIFS(INDEX(Data!$A$2:$EI$51,0,MATCH(DB!DH$5,Data!$A$1:$EI$1,0)),Data!$E$2:$E$51,DB!$B20),AVERAGEIFS(INDEX(Data!$A$2:$EI$51,0,MATCH(DB!DH$5,Data!$A$1:$EI$1,0)),Data!$E$2:$E$51,DB!$B20,Data!$F$2:$F$51,DB!$B$1)),"-")</f>
        <v>3.0526315789473683E-2</v>
      </c>
      <c r="DJ20" s="78">
        <f>IFERROR(IF($B$1="Total",AVERAGEIFS(INDEX(Data!$A$2:$EI$51,0,MATCH(DB!DJ$5,Data!$A$1:$EI$1,0)),Data!$E$2:$E$51,DB!$B20),AVERAGEIFS(INDEX(Data!$A$2:$EI$51,0,MATCH(DB!DJ$5,Data!$A$1:$EI$1,0)),Data!$E$2:$E$51,DB!$B20,Data!$F$2:$F$51,DB!$B$1)),"-")</f>
        <v>0.2</v>
      </c>
      <c r="DK20" s="78">
        <f>IFERROR(IF($B$1="Total",AVERAGEIFS(INDEX(Data!$A$2:$EI$51,0,MATCH(DB!DK$5,Data!$A$1:$EI$1,0)),Data!$E$2:$E$51,DB!$B20),AVERAGEIFS(INDEX(Data!$A$2:$EI$51,0,MATCH(DB!DK$5,Data!$A$1:$EI$1,0)),Data!$E$2:$E$51,DB!$B20,Data!$F$2:$F$51,DB!$B$1)),"-")</f>
        <v>4.4210526315789471E-2</v>
      </c>
      <c r="DL20" s="78">
        <f>IFERROR(IF($B$1="Total",AVERAGEIFS(INDEX(Data!$A$2:$EI$51,0,MATCH(DB!DL$5,Data!$A$1:$EI$1,0)),Data!$E$2:$E$51,DB!$B20),AVERAGEIFS(INDEX(Data!$A$2:$EI$51,0,MATCH(DB!DL$5,Data!$A$1:$EI$1,0)),Data!$E$2:$E$51,DB!$B20,Data!$F$2:$F$51,DB!$B$1)),"-")</f>
        <v>2.1052631578947368E-3</v>
      </c>
      <c r="DM20" s="78">
        <f>IFERROR(IF($B$1="Total",AVERAGEIFS(INDEX(Data!$A$2:$EI$51,0,MATCH(DB!DM$5,Data!$A$1:$EI$1,0)),Data!$E$2:$E$51,DB!$B20),AVERAGEIFS(INDEX(Data!$A$2:$EI$51,0,MATCH(DB!DM$5,Data!$A$1:$EI$1,0)),Data!$E$2:$E$51,DB!$B20,Data!$F$2:$F$51,DB!$B$1)),"-")</f>
        <v>0.45473684210526316</v>
      </c>
      <c r="DN20" s="78">
        <f>IFERROR(IF($B$1="Total",AVERAGEIFS(INDEX(Data!$A$2:$EI$51,0,MATCH(DB!DN$5,Data!$A$1:$EI$1,0)),Data!$E$2:$E$51,DB!$B20),AVERAGEIFS(INDEX(Data!$A$2:$EI$51,0,MATCH(DB!DN$5,Data!$A$1:$EI$1,0)),Data!$E$2:$E$51,DB!$B20,Data!$F$2:$F$51,DB!$B$1)),"-")</f>
        <v>0.29894736842105263</v>
      </c>
      <c r="DP20" s="78">
        <f>IFERROR(IF($B$1="Total",AVERAGEIFS(INDEX(Data!$A$2:$EI$51,0,MATCH(DB!DP$5,Data!$A$1:$EI$1,0)),Data!$E$2:$E$51,DB!$B20),AVERAGEIFS(INDEX(Data!$A$2:$EI$51,0,MATCH(DB!DP$5,Data!$A$1:$EI$1,0)),Data!$E$2:$E$51,DB!$B20,Data!$F$2:$F$51,DB!$B$1)),"-")</f>
        <v>9.5789473684210522E-2</v>
      </c>
      <c r="DQ20" s="78">
        <f>IFERROR(IF($B$1="Total",AVERAGEIFS(INDEX(Data!$A$2:$EI$51,0,MATCH(DB!DQ$5,Data!$A$1:$EI$1,0)),Data!$E$2:$E$51,DB!$B20),AVERAGEIFS(INDEX(Data!$A$2:$EI$51,0,MATCH(DB!DQ$5,Data!$A$1:$EI$1,0)),Data!$E$2:$E$51,DB!$B20,Data!$F$2:$F$51,DB!$B$1)),"-")</f>
        <v>0.16526315789473683</v>
      </c>
      <c r="DR20" s="78">
        <f>IFERROR(IF($B$1="Total",AVERAGEIFS(INDEX(Data!$A$2:$EI$51,0,MATCH(DB!DR$5,Data!$A$1:$EI$1,0)),Data!$E$2:$E$51,DB!$B20),AVERAGEIFS(INDEX(Data!$A$2:$EI$51,0,MATCH(DB!DR$5,Data!$A$1:$EI$1,0)),Data!$E$2:$E$51,DB!$B20,Data!$F$2:$F$51,DB!$B$1)),"-")</f>
        <v>0.06</v>
      </c>
      <c r="DS20" s="78">
        <f>IFERROR(IF($B$1="Total",AVERAGEIFS(INDEX(Data!$A$2:$EI$51,0,MATCH(DB!DS$5,Data!$A$1:$EI$1,0)),Data!$E$2:$E$51,DB!$B20),AVERAGEIFS(INDEX(Data!$A$2:$EI$51,0,MATCH(DB!DS$5,Data!$A$1:$EI$1,0)),Data!$E$2:$E$51,DB!$B20,Data!$F$2:$F$51,DB!$B$1)),"-")</f>
        <v>0.67473684210526319</v>
      </c>
      <c r="DT20" s="78">
        <f>IFERROR(IF($B$1="Total",AVERAGEIFS(INDEX(Data!$A$2:$EI$51,0,MATCH(DB!DT$5,Data!$A$1:$EI$1,0)),Data!$E$2:$E$51,DB!$B20),AVERAGEIFS(INDEX(Data!$A$2:$EI$51,0,MATCH(DB!DT$5,Data!$A$1:$EI$1,0)),Data!$E$2:$E$51,DB!$B20,Data!$F$2:$F$51,DB!$B$1)),"-")</f>
        <v>4.2105263157894736E-3</v>
      </c>
      <c r="DV20" s="78">
        <f>IFERROR(IF($B$1="Total",AVERAGEIFS(INDEX(Data!$A$2:$EI$51,0,MATCH(DB!DV$5,Data!$A$1:$EI$1,0)),Data!$E$2:$E$51,DB!$B20),AVERAGEIFS(INDEX(Data!$A$2:$EI$51,0,MATCH(DB!DV$5,Data!$A$1:$EI$1,0)),Data!$E$2:$E$51,DB!$B20,Data!$F$2:$F$51,DB!$B$1)),"-")</f>
        <v>6.5263157894736842E-2</v>
      </c>
      <c r="DW20" s="78">
        <f>IFERROR(IF($B$1="Total",AVERAGEIFS(INDEX(Data!$A$2:$EI$51,0,MATCH(DB!DW$5,Data!$A$1:$EI$1,0)),Data!$E$2:$E$51,DB!$B20),AVERAGEIFS(INDEX(Data!$A$2:$EI$51,0,MATCH(DB!DW$5,Data!$A$1:$EI$1,0)),Data!$E$2:$E$51,DB!$B20,Data!$F$2:$F$51,DB!$B$1)),"-")</f>
        <v>0.24631578947368421</v>
      </c>
      <c r="DX20" s="78">
        <f>IFERROR(IF($B$1="Total",AVERAGEIFS(INDEX(Data!$A$2:$EI$51,0,MATCH(DB!DX$5,Data!$A$1:$EI$1,0)),Data!$E$2:$E$51,DB!$B20),AVERAGEIFS(INDEX(Data!$A$2:$EI$51,0,MATCH(DB!DX$5,Data!$A$1:$EI$1,0)),Data!$E$2:$E$51,DB!$B20,Data!$F$2:$F$51,DB!$B$1)),"-")</f>
        <v>1.6842105263157894E-2</v>
      </c>
      <c r="DY20" s="78">
        <f>IFERROR(IF($B$1="Total",AVERAGEIFS(INDEX(Data!$A$2:$EI$51,0,MATCH(DB!DY$5,Data!$A$1:$EI$1,0)),Data!$E$2:$E$51,DB!$B20),AVERAGEIFS(INDEX(Data!$A$2:$EI$51,0,MATCH(DB!DY$5,Data!$A$1:$EI$1,0)),Data!$E$2:$E$51,DB!$B20,Data!$F$2:$F$51,DB!$B$1)),"-")</f>
        <v>0.67157894736842105</v>
      </c>
    </row>
    <row r="21" spans="1:129" x14ac:dyDescent="0.25">
      <c r="B21" s="118" t="s">
        <v>174</v>
      </c>
      <c r="C21" s="78">
        <f>IFERROR(IF($B$1="Total",AVERAGEIFS(INDEX(Data!$A$2:$DJ$51,0,MATCH(DB!C$5,Data!$A$1:$DJ$1,0)),Data!$E$2:$E$51,DB!$B21),AVERAGEIFS(INDEX(Data!$A$2:$DJ$51,0,MATCH(DB!C$5,Data!$A$1:$DJ$1,0)),Data!$E$2:$E$51,DB!$B21,Data!$F$2:$F$51,DB!$B$1)),"-")</f>
        <v>0.6</v>
      </c>
      <c r="D21" s="78">
        <f>IFERROR(IF($B$1="Total",AVERAGEIFS(INDEX(Data!$A$2:$DJ$51,0,MATCH(DB!D$5,Data!$A$1:$DJ$1,0)),Data!$E$2:$E$51,DB!$B21),AVERAGEIFS(INDEX(Data!$A$2:$DJ$51,0,MATCH(DB!D$5,Data!$A$1:$DJ$1,0)),Data!$E$2:$E$51,DB!$B21,Data!$F$2:$F$51,DB!$B$1)),"-")</f>
        <v>0.12</v>
      </c>
      <c r="E21" s="78">
        <f>IFERROR(IF($B$1="Total",AVERAGEIFS(INDEX(Data!$A$2:$DJ$51,0,MATCH(DB!E$5,Data!$A$1:$DJ$1,0)),Data!$E$2:$E$51,DB!$B21),AVERAGEIFS(INDEX(Data!$A$2:$DJ$51,0,MATCH(DB!E$5,Data!$A$1:$DJ$1,0)),Data!$E$2:$E$51,DB!$B21,Data!$F$2:$F$51,DB!$B$1)),"-")</f>
        <v>7.8E-2</v>
      </c>
      <c r="F21" s="78">
        <f>IFERROR(IF($B$1="Total",AVERAGEIFS(INDEX(Data!$A$2:$DJ$51,0,MATCH(DB!F$5,Data!$A$1:$DJ$1,0)),Data!$E$2:$E$51,DB!$B21),AVERAGEIFS(INDEX(Data!$A$2:$DJ$51,0,MATCH(DB!F$5,Data!$A$1:$DJ$1,0)),Data!$E$2:$E$51,DB!$B21,Data!$F$2:$F$51,DB!$B$1)),"-")</f>
        <v>9.1999999999999998E-2</v>
      </c>
      <c r="G21" s="79"/>
      <c r="H21" s="78">
        <f>IFERROR(IF($B$1="Total",AVERAGEIFS(INDEX(Data!$A$2:$DJ$51,0,MATCH(DB!H$5,Data!$A$1:$DJ$1,0)),Data!$E$2:$E$51,DB!$B21),AVERAGEIFS(INDEX(Data!$A$2:$DJ$51,0,MATCH(DB!H$5,Data!$A$1:$DJ$1,0)),Data!$E$2:$E$51,DB!$B21,Data!$F$2:$F$51,DB!$B$1)),"-")</f>
        <v>0.60299999999999998</v>
      </c>
      <c r="I21" s="78">
        <f>IFERROR(IF($B$1="Total",AVERAGEIFS(INDEX(Data!$A$2:$DJ$51,0,MATCH(DB!I$5,Data!$A$1:$DJ$1,0)),Data!$E$2:$E$51,DB!$B21),AVERAGEIFS(INDEX(Data!$A$2:$DJ$51,0,MATCH(DB!I$5,Data!$A$1:$DJ$1,0)),Data!$E$2:$E$51,DB!$B21,Data!$F$2:$F$51,DB!$B$1)),"-")</f>
        <v>9.8000000000000004E-2</v>
      </c>
      <c r="J21" s="78" t="str">
        <f>IFERROR(IF($B$1="Total",AVERAGEIFS(INDEX(Data!$A$2:$DJ$51,0,MATCH(DB!J$5,Data!$A$1:$DJ$1,0)),Data!$E$2:$E$51,DB!$B21),AVERAGEIFS(INDEX(Data!$A$2:$DJ$51,0,MATCH(DB!J$5,Data!$A$1:$DJ$1,0)),Data!$E$2:$E$51,DB!$B21,Data!$F$2:$F$51,DB!$B$1)),"-")</f>
        <v>-</v>
      </c>
      <c r="K21" s="78" t="str">
        <f>IFERROR(IF($B$1="Total",AVERAGEIFS(INDEX(Data!$A$2:$DJ$51,0,MATCH(DB!K$5,Data!$A$1:$DJ$1,0)),Data!$E$2:$E$51,DB!$B21),AVERAGEIFS(INDEX(Data!$A$2:$DJ$51,0,MATCH(DB!K$5,Data!$A$1:$DJ$1,0)),Data!$E$2:$E$51,DB!$B21,Data!$F$2:$F$51,DB!$B$1)),"-")</f>
        <v>-</v>
      </c>
      <c r="L21" s="78">
        <f>IFERROR(IF($B$1="Total",AVERAGEIFS(INDEX(Data!$A$2:$DJ$51,0,MATCH(DB!L$5,Data!$A$1:$DJ$1,0)),Data!$E$2:$E$51,DB!$B21),AVERAGEIFS(INDEX(Data!$A$2:$DJ$51,0,MATCH(DB!L$5,Data!$A$1:$DJ$1,0)),Data!$E$2:$E$51,DB!$B21,Data!$F$2:$F$51,DB!$B$1)),"-")</f>
        <v>1.6E-2</v>
      </c>
      <c r="M21" s="78">
        <f>IFERROR(IF($B$1="Total",AVERAGEIFS(INDEX(Data!$A$2:$DJ$51,0,MATCH(DB!M$5,Data!$A$1:$DJ$1,0)),Data!$E$2:$E$51,DB!$B21),AVERAGEIFS(INDEX(Data!$A$2:$DJ$51,0,MATCH(DB!M$5,Data!$A$1:$DJ$1,0)),Data!$E$2:$E$51,DB!$B21,Data!$F$2:$F$51,DB!$B$1)),"-")</f>
        <v>0.28000000000000003</v>
      </c>
      <c r="N21" s="78">
        <f>IFERROR(IF($B$1="Total",AVERAGEIFS(INDEX(Data!$A$2:$DJ$51,0,MATCH(DB!N$5,Data!$A$1:$DJ$1,0)),Data!$E$2:$E$51,DB!$B21),AVERAGEIFS(INDEX(Data!$A$2:$DJ$51,0,MATCH(DB!N$5,Data!$A$1:$DJ$1,0)),Data!$E$2:$E$51,DB!$B21,Data!$F$2:$F$51,DB!$B$1)),"-")</f>
        <v>0</v>
      </c>
      <c r="O21" s="78" t="str">
        <f>IFERROR(IF($B$1="Total",AVERAGEIFS(INDEX(Data!$A$2:$DJ$51,0,MATCH(DB!O$5,Data!$A$1:$DJ$1,0)),Data!$E$2:$E$51,DB!$B21),AVERAGEIFS(INDEX(Data!$A$2:$DJ$51,0,MATCH(DB!O$5,Data!$A$1:$DJ$1,0)),Data!$E$2:$E$51,DB!$B21,Data!$F$2:$F$51,DB!$B$1)),"-")</f>
        <v>-</v>
      </c>
      <c r="P21" s="79"/>
      <c r="Q21" s="78">
        <f>IFERROR(IF($B$1="Total",AVERAGEIFS(INDEX(Data!$A$2:$DJ$51,0,MATCH(DB!Q$5,Data!$A$1:$DJ$1,0)),Data!$E$2:$E$51,DB!$B21),AVERAGEIFS(INDEX(Data!$A$2:$DJ$51,0,MATCH(DB!Q$5,Data!$A$1:$DJ$1,0)),Data!$E$2:$E$51,DB!$B21,Data!$F$2:$F$51,DB!$B$1)),"-")</f>
        <v>0.65300000000000002</v>
      </c>
      <c r="R21" s="78">
        <f>IFERROR(IF($B$1="Total",AVERAGEIFS(INDEX(Data!$A$2:$DJ$51,0,MATCH(DB!R$5,Data!$A$1:$DJ$1,0)),Data!$E$2:$E$51,DB!$B21),AVERAGEIFS(INDEX(Data!$A$2:$DJ$51,0,MATCH(DB!R$5,Data!$A$1:$DJ$1,0)),Data!$E$2:$E$51,DB!$B21,Data!$F$2:$F$51,DB!$B$1)),"-")</f>
        <v>6.5000000000000002E-2</v>
      </c>
      <c r="S21" s="78">
        <f>IFERROR(IF($B$1="Total",AVERAGEIFS(INDEX(Data!$A$2:$DJ$51,0,MATCH(DB!S$5,Data!$A$1:$DJ$1,0)),Data!$E$2:$E$51,DB!$B21),AVERAGEIFS(INDEX(Data!$A$2:$DJ$51,0,MATCH(DB!S$5,Data!$A$1:$DJ$1,0)),Data!$E$2:$E$51,DB!$B21,Data!$F$2:$F$51,DB!$B$1)),"-")</f>
        <v>5.0999999999999997E-2</v>
      </c>
      <c r="T21" s="78">
        <f>IFERROR(IF($B$1="Total",AVERAGEIFS(INDEX(Data!$A$2:$DJ$51,0,MATCH(DB!T$5,Data!$A$1:$DJ$1,0)),Data!$E$2:$E$51,DB!$B21),AVERAGEIFS(INDEX(Data!$A$2:$DJ$51,0,MATCH(DB!T$5,Data!$A$1:$DJ$1,0)),Data!$E$2:$E$51,DB!$B21,Data!$F$2:$F$51,DB!$B$1)),"-")</f>
        <v>6.7000000000000004E-2</v>
      </c>
      <c r="U21" s="78">
        <f>IFERROR(IF($B$1="Total",AVERAGEIFS(INDEX(Data!$A$2:$DJ$51,0,MATCH(DB!U$5,Data!$A$1:$DJ$1,0)),Data!$E$2:$E$51,DB!$B21),AVERAGEIFS(INDEX(Data!$A$2:$DJ$51,0,MATCH(DB!U$5,Data!$A$1:$DJ$1,0)),Data!$E$2:$E$51,DB!$B21,Data!$F$2:$F$51,DB!$B$1)),"-")</f>
        <v>2.5000000000000001E-2</v>
      </c>
      <c r="V21" s="79"/>
      <c r="W21" s="78">
        <f>IFERROR(IF($B$1="Total",AVERAGEIFS(INDEX(Data!$A$2:$DJ$51,0,MATCH(DB!W$5,Data!$A$1:$DJ$1,0)),Data!$E$2:$E$51,DB!$B21),AVERAGEIFS(INDEX(Data!$A$2:$DJ$51,0,MATCH(DB!W$5,Data!$A$1:$DJ$1,0)),Data!$E$2:$E$51,DB!$B21,Data!$F$2:$F$51,DB!$B$1)),"-")</f>
        <v>4.7E-2</v>
      </c>
      <c r="X21" s="78">
        <f>IFERROR(IF($B$1="Total",AVERAGEIFS(INDEX(Data!$A$2:$DJ$51,0,MATCH(DB!X$5,Data!$A$1:$DJ$1,0)),Data!$E$2:$E$51,DB!$B21),AVERAGEIFS(INDEX(Data!$A$2:$DJ$51,0,MATCH(DB!X$5,Data!$A$1:$DJ$1,0)),Data!$E$2:$E$51,DB!$B21,Data!$F$2:$F$51,DB!$B$1)),"-")</f>
        <v>0.222</v>
      </c>
      <c r="Y21" s="78">
        <f>IFERROR(IF($B$1="Total",AVERAGEIFS(INDEX(Data!$A$2:$DJ$51,0,MATCH(DB!Y$5,Data!$A$1:$DJ$1,0)),Data!$E$2:$E$51,DB!$B21),AVERAGEIFS(INDEX(Data!$A$2:$DJ$51,0,MATCH(DB!Y$5,Data!$A$1:$DJ$1,0)),Data!$E$2:$E$51,DB!$B21,Data!$F$2:$F$51,DB!$B$1)),"-")</f>
        <v>0.252</v>
      </c>
      <c r="Z21" s="78">
        <f>IFERROR(IF($B$1="Total",AVERAGEIFS(INDEX(Data!$A$2:$DJ$51,0,MATCH(DB!Z$5,Data!$A$1:$DJ$1,0)),Data!$E$2:$E$51,DB!$B21),AVERAGEIFS(INDEX(Data!$A$2:$DJ$51,0,MATCH(DB!Z$5,Data!$A$1:$DJ$1,0)),Data!$E$2:$E$51,DB!$B21,Data!$F$2:$F$51,DB!$B$1)),"-")</f>
        <v>0.19400000000000001</v>
      </c>
      <c r="AA21" s="78">
        <f>IFERROR(IF($B$1="Total",AVERAGEIFS(INDEX(Data!$A$2:$DJ$51,0,MATCH(DB!AA$5,Data!$A$1:$DJ$1,0)),Data!$E$2:$E$51,DB!$B21),AVERAGEIFS(INDEX(Data!$A$2:$DJ$51,0,MATCH(DB!AA$5,Data!$A$1:$DJ$1,0)),Data!$E$2:$E$51,DB!$B21,Data!$F$2:$F$51,DB!$B$1)),"-")</f>
        <v>0.16500000000000001</v>
      </c>
      <c r="AB21" s="78">
        <f>IFERROR(IF($B$1="Total",AVERAGEIFS(INDEX(Data!$A$2:$DJ$51,0,MATCH(DB!AB$5,Data!$A$1:$DJ$1,0)),Data!$E$2:$E$51,DB!$B21),AVERAGEIFS(INDEX(Data!$A$2:$DJ$51,0,MATCH(DB!AB$5,Data!$A$1:$DJ$1,0)),Data!$E$2:$E$51,DB!$B21,Data!$F$2:$F$51,DB!$B$1)),"-")</f>
        <v>5.5E-2</v>
      </c>
      <c r="AC21" s="78">
        <f>IFERROR(IF($B$1="Total",AVERAGEIFS(INDEX(Data!$A$2:$DJ$51,0,MATCH(DB!AC$5,Data!$A$1:$DJ$1,0)),Data!$E$2:$E$51,DB!$B21),AVERAGEIFS(INDEX(Data!$A$2:$DJ$51,0,MATCH(DB!AC$5,Data!$A$1:$DJ$1,0)),Data!$E$2:$E$51,DB!$B21,Data!$F$2:$F$51,DB!$B$1)),"-")</f>
        <v>0.02</v>
      </c>
      <c r="AD21" s="78">
        <f>IFERROR(IF($B$1="Total",AVERAGEIFS(INDEX(Data!$A$2:$DJ$51,0,MATCH(DB!AD$5,Data!$A$1:$DJ$1,0)),Data!$E$2:$E$51,DB!$B21),AVERAGEIFS(INDEX(Data!$A$2:$DJ$51,0,MATCH(DB!AD$5,Data!$A$1:$DJ$1,0)),Data!$E$2:$E$51,DB!$B21,Data!$F$2:$F$51,DB!$B$1)),"-")</f>
        <v>5.0000000000000001E-3</v>
      </c>
      <c r="AE21" s="78">
        <f>IFERROR(IF($B$1="Total",AVERAGEIFS(INDEX(Data!$A$2:$DJ$51,0,MATCH(DB!AE$5,Data!$A$1:$DJ$1,0)),Data!$E$2:$E$51,DB!$B21),AVERAGEIFS(INDEX(Data!$A$2:$DJ$51,0,MATCH(DB!AE$5,Data!$A$1:$DJ$1,0)),Data!$E$2:$E$51,DB!$B21,Data!$F$2:$F$51,DB!$B$1)),"-")</f>
        <v>4.1000000000000002E-2</v>
      </c>
      <c r="AF21" s="79"/>
      <c r="AG21" s="78">
        <f>IFERROR(IF($B$1="Total",AVERAGEIFS(INDEX(Data!$A$2:$DJ$51,0,MATCH(DB!AG$5,Data!$A$1:$DJ$1,0)),Data!$E$2:$E$51,DB!$B21),AVERAGEIFS(INDEX(Data!$A$2:$DJ$51,0,MATCH(DB!AG$5,Data!$A$1:$DJ$1,0)),Data!$E$2:$E$51,DB!$B21,Data!$F$2:$F$51,DB!$B$1)),"-")</f>
        <v>0.85399999999999998</v>
      </c>
      <c r="AH21" s="78">
        <f>IFERROR(IF($B$1="Total",AVERAGEIFS(INDEX(Data!$A$2:$DJ$51,0,MATCH(DB!AH$5,Data!$A$1:$DJ$1,0)),Data!$E$2:$E$51,DB!$B21),AVERAGEIFS(INDEX(Data!$A$2:$DJ$51,0,MATCH(DB!AH$5,Data!$A$1:$DJ$1,0)),Data!$E$2:$E$51,DB!$B21,Data!$F$2:$F$51,DB!$B$1)),"-")</f>
        <v>3.5000000000000003E-2</v>
      </c>
      <c r="AI21" s="78" t="str">
        <f>IFERROR(IF($B$1="Total",AVERAGEIFS(INDEX(Data!$A$2:$DJ$51,0,MATCH(DB!AI$5,Data!$A$1:$DJ$1,0)),Data!$E$2:$E$51,DB!$B21),AVERAGEIFS(INDEX(Data!$A$2:$DJ$51,0,MATCH(DB!AI$5,Data!$A$1:$DJ$1,0)),Data!$E$2:$E$51,DB!$B21,Data!$F$2:$F$51,DB!$B$1)),"-")</f>
        <v>-</v>
      </c>
      <c r="AJ21" s="78">
        <f>IFERROR(IF($B$1="Total",AVERAGEIFS(INDEX(Data!$A$2:$DJ$51,0,MATCH(DB!AJ$5,Data!$A$1:$DJ$1,0)),Data!$E$2:$E$51,DB!$B21),AVERAGEIFS(INDEX(Data!$A$2:$DJ$51,0,MATCH(DB!AJ$5,Data!$A$1:$DJ$1,0)),Data!$E$2:$E$51,DB!$B21,Data!$F$2:$F$51,DB!$B$1)),"-")</f>
        <v>1.4999999999999999E-2</v>
      </c>
      <c r="AK21" s="78">
        <f>IFERROR(IF($B$1="Total",AVERAGEIFS(INDEX(Data!$A$2:$DJ$51,0,MATCH(DB!AK$5,Data!$A$1:$DJ$1,0)),Data!$E$2:$E$51,DB!$B21),AVERAGEIFS(INDEX(Data!$A$2:$DJ$51,0,MATCH(DB!AK$5,Data!$A$1:$DJ$1,0)),Data!$E$2:$E$51,DB!$B21,Data!$F$2:$F$51,DB!$B$1)),"-")</f>
        <v>1E-3</v>
      </c>
      <c r="AL21" s="78">
        <f>IFERROR(IF($B$1="Total",AVERAGEIFS(INDEX(Data!$A$2:$DJ$51,0,MATCH(DB!AL$5,Data!$A$1:$DJ$1,0)),Data!$E$2:$E$51,DB!$B21),AVERAGEIFS(INDEX(Data!$A$2:$DJ$51,0,MATCH(DB!AL$5,Data!$A$1:$DJ$1,0)),Data!$E$2:$E$51,DB!$B21,Data!$F$2:$F$51,DB!$B$1)),"-")</f>
        <v>5.7000000000000002E-2</v>
      </c>
      <c r="AM21" s="78">
        <f>IFERROR(IF($B$1="Total",AVERAGEIFS(INDEX(Data!$A$2:$DJ$51,0,MATCH(DB!AM$5,Data!$A$1:$DJ$1,0)),Data!$E$2:$E$51,DB!$B21),AVERAGEIFS(INDEX(Data!$A$2:$DJ$51,0,MATCH(DB!AM$5,Data!$A$1:$DJ$1,0)),Data!$E$2:$E$51,DB!$B21,Data!$F$2:$F$51,DB!$B$1)),"-")</f>
        <v>3.9E-2</v>
      </c>
      <c r="AN21" s="79"/>
      <c r="AO21" s="78">
        <f>IFERROR(IF($B$1="Total",AVERAGEIFS(INDEX(Data!$A$2:$DJ$51,0,MATCH(DB!AO$5,Data!$A$1:$DJ$1,0)),Data!$E$2:$E$51,DB!$B21),AVERAGEIFS(INDEX(Data!$A$2:$DJ$51,0,MATCH(DB!AO$5,Data!$A$1:$DJ$1,0)),Data!$E$2:$E$51,DB!$B21,Data!$F$2:$F$51,DB!$B$1)),"-")</f>
        <v>6.7000000000000004E-2</v>
      </c>
      <c r="AP21" s="78">
        <f>IFERROR(IF($B$1="Total",AVERAGEIFS(INDEX(Data!$A$2:$DJ$51,0,MATCH(DB!AP$5,Data!$A$1:$DJ$1,0)),Data!$E$2:$E$51,DB!$B21),AVERAGEIFS(INDEX(Data!$A$2:$DJ$51,0,MATCH(DB!AP$5,Data!$A$1:$DJ$1,0)),Data!$E$2:$E$51,DB!$B21,Data!$F$2:$F$51,DB!$B$1)),"-")</f>
        <v>0.34599999999999997</v>
      </c>
      <c r="AQ21" s="78">
        <f>IFERROR(IF($B$1="Total",AVERAGEIFS(INDEX(Data!$A$2:$DJ$51,0,MATCH(DB!AQ$5,Data!$A$1:$DJ$1,0)),Data!$E$2:$E$51,DB!$B21),AVERAGEIFS(INDEX(Data!$A$2:$DJ$51,0,MATCH(DB!AQ$5,Data!$A$1:$DJ$1,0)),Data!$E$2:$E$51,DB!$B21,Data!$F$2:$F$51,DB!$B$1)),"-")</f>
        <v>0.36</v>
      </c>
      <c r="AR21" s="78">
        <f>IFERROR(IF($B$1="Total",AVERAGEIFS(INDEX(Data!$A$2:$DJ$51,0,MATCH(DB!AR$5,Data!$A$1:$DJ$1,0)),Data!$E$2:$E$51,DB!$B21),AVERAGEIFS(INDEX(Data!$A$2:$DJ$51,0,MATCH(DB!AR$5,Data!$A$1:$DJ$1,0)),Data!$E$2:$E$51,DB!$B21,Data!$F$2:$F$51,DB!$B$1)),"-")</f>
        <v>0.14099999999999999</v>
      </c>
      <c r="AS21" s="78">
        <f>IFERROR(IF($B$1="Total",AVERAGEIFS(INDEX(Data!$A$2:$DJ$51,0,MATCH(DB!AS$5,Data!$A$1:$DJ$1,0)),Data!$E$2:$E$51,DB!$B21),AVERAGEIFS(INDEX(Data!$A$2:$DJ$51,0,MATCH(DB!AS$5,Data!$A$1:$DJ$1,0)),Data!$E$2:$E$51,DB!$B21,Data!$F$2:$F$51,DB!$B$1)),"-")</f>
        <v>6.6000000000000003E-2</v>
      </c>
      <c r="AT21" s="78">
        <f>IFERROR(IF($B$1="Total",AVERAGEIFS(INDEX(Data!$A$2:$DJ$51,0,MATCH(DB!AT$5,Data!$A$1:$DJ$1,0)),Data!$E$2:$E$51,DB!$B21),AVERAGEIFS(INDEX(Data!$A$2:$DJ$51,0,MATCH(DB!AT$5,Data!$A$1:$DJ$1,0)),Data!$E$2:$E$51,DB!$B21,Data!$F$2:$F$51,DB!$B$1)),"-")</f>
        <v>0.02</v>
      </c>
      <c r="AU21" s="78" t="str">
        <f>IFERROR(IF($B$1="Total",AVERAGEIFS(INDEX(Data!$A$2:$DJ$51,0,MATCH(DB!AU$5,Data!$A$1:$DJ$1,0)),Data!$E$2:$E$51,DB!$B21),AVERAGEIFS(INDEX(Data!$A$2:$DJ$51,0,MATCH(DB!AU$5,Data!$A$1:$DJ$1,0)),Data!$E$2:$E$51,DB!$B21,Data!$F$2:$F$51,DB!$B$1)),"-")</f>
        <v>-</v>
      </c>
      <c r="AV21" s="78" t="str">
        <f>IFERROR(IF($B$1="Total",AVERAGEIFS(INDEX(Data!$A$2:$DJ$51,0,MATCH(DB!AV$5,Data!$A$1:$DJ$1,0)),Data!$E$2:$E$51,DB!$B21),AVERAGEIFS(INDEX(Data!$A$2:$DJ$51,0,MATCH(DB!AV$5,Data!$A$1:$DJ$1,0)),Data!$E$2:$E$51,DB!$B21,Data!$F$2:$F$51,DB!$B$1)),"-")</f>
        <v>-</v>
      </c>
      <c r="AW21" s="79"/>
      <c r="AX21" s="78">
        <f>IFERROR(IF($B$1="Total",AVERAGEIFS(INDEX(Data!$A$2:$DJ$51,0,MATCH(DB!AX$5,Data!$A$1:$DJ$1,0)),Data!$E$2:$E$51,DB!$B21),AVERAGEIFS(INDEX(Data!$A$2:$DJ$51,0,MATCH(DB!AX$5,Data!$A$1:$DJ$1,0)),Data!$E$2:$E$51,DB!$B21,Data!$F$2:$F$51,DB!$B$1)),"-")</f>
        <v>0.152</v>
      </c>
      <c r="AY21" s="78">
        <f>IFERROR(IF($B$1="Total",AVERAGEIFS(INDEX(Data!$A$2:$DJ$51,0,MATCH(DB!AY$5,Data!$A$1:$DJ$1,0)),Data!$E$2:$E$51,DB!$B21),AVERAGEIFS(INDEX(Data!$A$2:$DJ$51,0,MATCH(DB!AY$5,Data!$A$1:$DJ$1,0)),Data!$E$2:$E$51,DB!$B21,Data!$F$2:$F$51,DB!$B$1)),"-")</f>
        <v>0.57599999999999996</v>
      </c>
      <c r="AZ21" s="78">
        <f>IFERROR(IF($B$1="Total",AVERAGEIFS(INDEX(Data!$A$2:$DJ$51,0,MATCH(DB!AZ$5,Data!$A$1:$DJ$1,0)),Data!$E$2:$E$51,DB!$B21),AVERAGEIFS(INDEX(Data!$A$2:$DJ$51,0,MATCH(DB!AZ$5,Data!$A$1:$DJ$1,0)),Data!$E$2:$E$51,DB!$B21,Data!$F$2:$F$51,DB!$B$1)),"-")</f>
        <v>0.17699999999999999</v>
      </c>
      <c r="BA21" s="78">
        <f>IFERROR(IF($B$1="Total",AVERAGEIFS(INDEX(Data!$A$2:$DJ$51,0,MATCH(DB!BA$5,Data!$A$1:$DJ$1,0)),Data!$E$2:$E$51,DB!$B21),AVERAGEIFS(INDEX(Data!$A$2:$DJ$51,0,MATCH(DB!BA$5,Data!$A$1:$DJ$1,0)),Data!$E$2:$E$51,DB!$B21,Data!$F$2:$F$51,DB!$B$1)),"-")</f>
        <v>7.6999999999999999E-2</v>
      </c>
      <c r="BB21" s="78">
        <f>IFERROR(IF($B$1="Total",AVERAGEIFS(INDEX(Data!$A$2:$DJ$51,0,MATCH(DB!BB$5,Data!$A$1:$DJ$1,0)),Data!$E$2:$E$51,DB!$B21),AVERAGEIFS(INDEX(Data!$A$2:$DJ$51,0,MATCH(DB!BB$5,Data!$A$1:$DJ$1,0)),Data!$E$2:$E$51,DB!$B21,Data!$F$2:$F$51,DB!$B$1)),"-")</f>
        <v>1.4999999999999999E-2</v>
      </c>
      <c r="BC21" s="78">
        <f>IFERROR(IF($B$1="Total",AVERAGEIFS(INDEX(Data!$A$2:$DJ$51,0,MATCH(DB!BC$5,Data!$A$1:$DJ$1,0)),Data!$E$2:$E$51,DB!$B21),AVERAGEIFS(INDEX(Data!$A$2:$DJ$51,0,MATCH(DB!BC$5,Data!$A$1:$DJ$1,0)),Data!$E$2:$E$51,DB!$B21,Data!$F$2:$F$51,DB!$B$1)),"-")</f>
        <v>3.0000000000000001E-3</v>
      </c>
      <c r="BD21" s="79"/>
      <c r="BE21" s="78">
        <f>IFERROR(IF($B$1="Total",AVERAGEIFS(INDEX(Data!$A$2:$DJ$51,0,MATCH(DB!BE$5,Data!$A$1:$DJ$1,0)),Data!$E$2:$E$51,DB!$B21),AVERAGEIFS(INDEX(Data!$A$2:$DJ$51,0,MATCH(DB!BE$5,Data!$A$1:$DJ$1,0)),Data!$E$2:$E$51,DB!$B21,Data!$F$2:$F$51,DB!$B$1)),"-")</f>
        <v>0.85699999999999998</v>
      </c>
      <c r="BF21" s="78">
        <f>IFERROR(IF($B$1="Total",AVERAGEIFS(INDEX(Data!$A$2:$DJ$51,0,MATCH(DB!BF$5,Data!$A$1:$DJ$1,0)),Data!$E$2:$E$51,DB!$B21),AVERAGEIFS(INDEX(Data!$A$2:$DJ$51,0,MATCH(DB!BF$5,Data!$A$1:$DJ$1,0)),Data!$E$2:$E$51,DB!$B21,Data!$F$2:$F$51,DB!$B$1)),"-")</f>
        <v>2.1000000000000001E-2</v>
      </c>
      <c r="BG21" s="78">
        <f>IFERROR(IF($B$1="Total",AVERAGEIFS(INDEX(Data!$A$2:$DJ$51,0,MATCH(DB!BG$5,Data!$A$1:$DJ$1,0)),Data!$E$2:$E$51,DB!$B21),AVERAGEIFS(INDEX(Data!$A$2:$DJ$51,0,MATCH(DB!BG$5,Data!$A$1:$DJ$1,0)),Data!$E$2:$E$51,DB!$B21,Data!$F$2:$F$51,DB!$B$1)),"-")</f>
        <v>0.08</v>
      </c>
      <c r="BH21" s="78" t="str">
        <f>IFERROR(IF($B$1="Total",AVERAGEIFS(INDEX(Data!$A$2:$DJ$51,0,MATCH(DB!BH$5,Data!$A$1:$DJ$1,0)),Data!$E$2:$E$51,DB!$B21),AVERAGEIFS(INDEX(Data!$A$2:$DJ$51,0,MATCH(DB!BH$5,Data!$A$1:$DJ$1,0)),Data!$E$2:$E$51,DB!$B21,Data!$F$2:$F$51,DB!$B$1)),"-")</f>
        <v>-</v>
      </c>
      <c r="BI21" s="78">
        <f>IFERROR(IF($B$1="Total",AVERAGEIFS(INDEX(Data!$A$2:$DJ$51,0,MATCH(DB!BI$5,Data!$A$1:$DJ$1,0)),Data!$E$2:$E$51,DB!$B21),AVERAGEIFS(INDEX(Data!$A$2:$DJ$51,0,MATCH(DB!BI$5,Data!$A$1:$DJ$1,0)),Data!$E$2:$E$51,DB!$B21,Data!$F$2:$F$51,DB!$B$1)),"-")</f>
        <v>5.0000000000000001E-3</v>
      </c>
      <c r="BJ21" s="78">
        <f>IFERROR(IF($B$1="Total",AVERAGEIFS(INDEX(Data!$A$2:$DJ$51,0,MATCH(DB!BJ$5,Data!$A$1:$DJ$1,0)),Data!$E$2:$E$51,DB!$B21),AVERAGEIFS(INDEX(Data!$A$2:$DJ$51,0,MATCH(DB!BJ$5,Data!$A$1:$DJ$1,0)),Data!$E$2:$E$51,DB!$B21,Data!$F$2:$F$51,DB!$B$1)),"-")</f>
        <v>2.3E-2</v>
      </c>
      <c r="BK21" s="78">
        <f>IFERROR(IF($B$1="Total",AVERAGEIFS(INDEX(Data!$A$2:$DJ$51,0,MATCH(DB!BK$5,Data!$A$1:$DJ$1,0)),Data!$E$2:$E$51,DB!$B21),AVERAGEIFS(INDEX(Data!$A$2:$DJ$51,0,MATCH(DB!BK$5,Data!$A$1:$DJ$1,0)),Data!$E$2:$E$51,DB!$B21,Data!$F$2:$F$51,DB!$B$1)),"-")</f>
        <v>1.4E-2</v>
      </c>
      <c r="BL21" s="79"/>
      <c r="BM21" s="78">
        <f>IFERROR(IF($B$1="Total",AVERAGEIFS(INDEX(Data!$A$2:$DJ$51,0,MATCH(DB!BM$5,Data!$A$1:$DJ$1,0)),Data!$E$2:$E$51,DB!$B21),AVERAGEIFS(INDEX(Data!$A$2:$DJ$51,0,MATCH(DB!BM$5,Data!$A$1:$DJ$1,0)),Data!$E$2:$E$51,DB!$B21,Data!$F$2:$F$51,DB!$B$1)),"-")</f>
        <v>0.23699999999999999</v>
      </c>
      <c r="BN21" s="78">
        <f>IFERROR(IF($B$1="Total",AVERAGEIFS(INDEX(Data!$A$2:$DJ$51,0,MATCH(DB!BN$5,Data!$A$1:$DJ$1,0)),Data!$E$2:$E$51,DB!$B21),AVERAGEIFS(INDEX(Data!$A$2:$DJ$51,0,MATCH(DB!BN$5,Data!$A$1:$DJ$1,0)),Data!$E$2:$E$51,DB!$B21,Data!$F$2:$F$51,DB!$B$1)),"-")</f>
        <v>0.52900000000000003</v>
      </c>
      <c r="BO21" s="78">
        <f>IFERROR(IF($B$1="Total",AVERAGEIFS(INDEX(Data!$A$2:$DJ$51,0,MATCH(DB!BO$5,Data!$A$1:$DJ$1,0)),Data!$E$2:$E$51,DB!$B21),AVERAGEIFS(INDEX(Data!$A$2:$DJ$51,0,MATCH(DB!BO$5,Data!$A$1:$DJ$1,0)),Data!$E$2:$E$51,DB!$B21,Data!$F$2:$F$51,DB!$B$1)),"-")</f>
        <v>0.19400000000000001</v>
      </c>
      <c r="BP21" s="78">
        <f>IFERROR(IF($B$1="Total",AVERAGEIFS(INDEX(Data!$A$2:$DJ$51,0,MATCH(DB!BP$5,Data!$A$1:$DJ$1,0)),Data!$E$2:$E$51,DB!$B21),AVERAGEIFS(INDEX(Data!$A$2:$DJ$51,0,MATCH(DB!BP$5,Data!$A$1:$DJ$1,0)),Data!$E$2:$E$51,DB!$B21,Data!$F$2:$F$51,DB!$B$1)),"-")</f>
        <v>4.1000000000000002E-2</v>
      </c>
      <c r="BQ21" s="79"/>
      <c r="BR21" s="78">
        <f>IFERROR(IF($B$1="Total",AVERAGEIFS(INDEX(Data!$A$2:$DJ$51,0,MATCH(DB!BR$5,Data!$A$1:$DJ$1,0)),Data!$E$2:$E$51,DB!$B21),AVERAGEIFS(INDEX(Data!$A$2:$DJ$51,0,MATCH(DB!BR$5,Data!$A$1:$DJ$1,0)),Data!$E$2:$E$51,DB!$B21,Data!$F$2:$F$51,DB!$B$1)),"-")</f>
        <v>0.40899999999999997</v>
      </c>
      <c r="BS21" s="78">
        <f>IFERROR(IF($B$1="Total",AVERAGEIFS(INDEX(Data!$A$2:$DJ$51,0,MATCH(DB!BS$5,Data!$A$1:$DJ$1,0)),Data!$E$2:$E$51,DB!$B21),AVERAGEIFS(INDEX(Data!$A$2:$DJ$51,0,MATCH(DB!BS$5,Data!$A$1:$DJ$1,0)),Data!$E$2:$E$51,DB!$B21,Data!$F$2:$F$51,DB!$B$1)),"-")</f>
        <v>0.48599999999999999</v>
      </c>
      <c r="BT21" s="78">
        <f>IFERROR(IF($B$1="Total",AVERAGEIFS(INDEX(Data!$A$2:$DJ$51,0,MATCH(DB!BT$5,Data!$A$1:$DJ$1,0)),Data!$E$2:$E$51,DB!$B21),AVERAGEIFS(INDEX(Data!$A$2:$DJ$51,0,MATCH(DB!BT$5,Data!$A$1:$DJ$1,0)),Data!$E$2:$E$51,DB!$B21,Data!$F$2:$F$51,DB!$B$1)),"-")</f>
        <v>8.8999999999999996E-2</v>
      </c>
      <c r="BU21" s="78">
        <f>IFERROR(IF($B$1="Total",AVERAGEIFS(INDEX(Data!$A$2:$DJ$51,0,MATCH(DB!BU$5,Data!$A$1:$DJ$1,0)),Data!$E$2:$E$51,DB!$B21),AVERAGEIFS(INDEX(Data!$A$2:$DJ$51,0,MATCH(DB!BU$5,Data!$A$1:$DJ$1,0)),Data!$E$2:$E$51,DB!$B21,Data!$F$2:$F$51,DB!$B$1)),"-")</f>
        <v>1.6E-2</v>
      </c>
      <c r="BV21" s="79"/>
      <c r="BW21" s="78">
        <f>IFERROR(IF($B$1="Total",AVERAGEIFS(INDEX(Data!$A$2:$DJ$51,0,MATCH(DB!BW$5,Data!$A$1:$DJ$1,0)),Data!$E$2:$E$51,DB!$B21),AVERAGEIFS(INDEX(Data!$A$2:$DJ$51,0,MATCH(DB!BW$5,Data!$A$1:$DJ$1,0)),Data!$E$2:$E$51,DB!$B21,Data!$F$2:$F$51,DB!$B$1)),"-")</f>
        <v>0.68600000000000005</v>
      </c>
      <c r="BX21" s="78">
        <f>IFERROR(IF($B$1="Total",AVERAGEIFS(INDEX(Data!$A$2:$DJ$51,0,MATCH(DB!BX$5,Data!$A$1:$DJ$1,0)),Data!$E$2:$E$51,DB!$B21),AVERAGEIFS(INDEX(Data!$A$2:$DJ$51,0,MATCH(DB!BX$5,Data!$A$1:$DJ$1,0)),Data!$E$2:$E$51,DB!$B21,Data!$F$2:$F$51,DB!$B$1)),"-")</f>
        <v>0.313</v>
      </c>
      <c r="BY21" s="79"/>
      <c r="BZ21" s="78">
        <f>IFERROR(IF($B$1="Total",AVERAGEIFS(INDEX(Data!$A$2:$DJ$51,0,MATCH(DB!BZ$5,Data!$A$1:$DJ$1,0)),Data!$E$2:$E$51,DB!$B21),AVERAGEIFS(INDEX(Data!$A$2:$DJ$51,0,MATCH(DB!BZ$5,Data!$A$1:$DJ$1,0)),Data!$E$2:$E$51,DB!$B21,Data!$F$2:$F$51,DB!$B$1)),"-")</f>
        <v>0.90300000000000002</v>
      </c>
      <c r="CA21" s="78">
        <f>IFERROR(IF($B$1="Total",AVERAGEIFS(INDEX(Data!$A$2:$DJ$51,0,MATCH(DB!CA$5,Data!$A$1:$DJ$1,0)),Data!$E$2:$E$51,DB!$B21),AVERAGEIFS(INDEX(Data!$A$2:$DJ$51,0,MATCH(DB!CA$5,Data!$A$1:$DJ$1,0)),Data!$E$2:$E$51,DB!$B21,Data!$F$2:$F$51,DB!$B$1)),"-")</f>
        <v>9.7000000000000003E-2</v>
      </c>
      <c r="CB21" s="79"/>
      <c r="CC21" s="78">
        <f>IFERROR(IF($B$1="Total",AVERAGEIFS(INDEX(Data!$A$2:$DJ$51,0,MATCH(DB!CC$5,Data!$A$1:$DJ$1,0)),Data!$E$2:$E$51,DB!$B21),AVERAGEIFS(INDEX(Data!$A$2:$DJ$51,0,MATCH(DB!CC$5,Data!$A$1:$DJ$1,0)),Data!$E$2:$E$51,DB!$B21,Data!$F$2:$F$51,DB!$B$1)),"-")</f>
        <v>0.96199999999999997</v>
      </c>
      <c r="CD21" s="78">
        <f>IFERROR(IF($B$1="Total",AVERAGEIFS(INDEX(Data!$A$2:$DJ$51,0,MATCH(DB!CD$5,Data!$A$1:$DJ$1,0)),Data!$E$2:$E$51,DB!$B21),AVERAGEIFS(INDEX(Data!$A$2:$DJ$51,0,MATCH(DB!CD$5,Data!$A$1:$DJ$1,0)),Data!$E$2:$E$51,DB!$B21,Data!$F$2:$F$51,DB!$B$1)),"-")</f>
        <v>3.7999999999999999E-2</v>
      </c>
      <c r="CE21" s="79"/>
      <c r="CF21" s="78">
        <f>IFERROR(IF($B$1="Total",AVERAGEIFS(INDEX(Data!$A$2:$DJ$51,0,MATCH(DB!CF$5,Data!$A$1:$DJ$1,0)),Data!$E$2:$E$51,DB!$B21),AVERAGEIFS(INDEX(Data!$A$2:$DJ$51,0,MATCH(DB!CF$5,Data!$A$1:$DJ$1,0)),Data!$E$2:$E$51,DB!$B21,Data!$F$2:$F$51,DB!$B$1)),"-")</f>
        <v>0.85</v>
      </c>
      <c r="CG21" s="78">
        <f>IFERROR(IF($B$1="Total",AVERAGEIFS(INDEX(Data!$A$2:$DJ$51,0,MATCH(DB!CG$5,Data!$A$1:$DJ$1,0)),Data!$E$2:$E$51,DB!$B21),AVERAGEIFS(INDEX(Data!$A$2:$DJ$51,0,MATCH(DB!CG$5,Data!$A$1:$DJ$1,0)),Data!$E$2:$E$51,DB!$B21,Data!$F$2:$F$51,DB!$B$1)),"-")</f>
        <v>2.1000000000000001E-2</v>
      </c>
      <c r="CH21" s="78">
        <f>IFERROR(IF($B$1="Total",AVERAGEIFS(INDEX(Data!$A$2:$DJ$51,0,MATCH(DB!CH$5,Data!$A$1:$DJ$1,0)),Data!$E$2:$E$51,DB!$B21),AVERAGEIFS(INDEX(Data!$A$2:$DJ$51,0,MATCH(DB!CH$5,Data!$A$1:$DJ$1,0)),Data!$E$2:$E$51,DB!$B21,Data!$F$2:$F$51,DB!$B$1)),"-")</f>
        <v>8.0000000000000002E-3</v>
      </c>
      <c r="CI21" s="78">
        <f>IFERROR(IF($B$1="Total",AVERAGEIFS(INDEX(Data!$A$2:$DJ$51,0,MATCH(DB!CI$5,Data!$A$1:$DJ$1,0)),Data!$E$2:$E$51,DB!$B21),AVERAGEIFS(INDEX(Data!$A$2:$DJ$51,0,MATCH(DB!CI$5,Data!$A$1:$DJ$1,0)),Data!$E$2:$E$51,DB!$B21,Data!$F$2:$F$51,DB!$B$1)),"-")</f>
        <v>1.4E-2</v>
      </c>
      <c r="CJ21" s="78">
        <f>IFERROR(IF($B$1="Total",AVERAGEIFS(INDEX(Data!$A$2:$DJ$51,0,MATCH(DB!CJ$5,Data!$A$1:$DJ$1,0)),Data!$E$2:$E$51,DB!$B21),AVERAGEIFS(INDEX(Data!$A$2:$DJ$51,0,MATCH(DB!CJ$5,Data!$A$1:$DJ$1,0)),Data!$E$2:$E$51,DB!$B21,Data!$F$2:$F$51,DB!$B$1)),"-")</f>
        <v>8.9999999999999993E-3</v>
      </c>
      <c r="CK21" s="78">
        <f>IFERROR(IF($B$1="Total",AVERAGEIFS(INDEX(Data!$A$2:$DJ$51,0,MATCH(DB!CK$5,Data!$A$1:$DJ$1,0)),Data!$E$2:$E$51,DB!$B21),AVERAGEIFS(INDEX(Data!$A$2:$DJ$51,0,MATCH(DB!CK$5,Data!$A$1:$DJ$1,0)),Data!$E$2:$E$51,DB!$B21,Data!$F$2:$F$51,DB!$B$1)),"-")</f>
        <v>4.0000000000000001E-3</v>
      </c>
      <c r="CL21" s="78" t="str">
        <f>IFERROR(IF($B$1="Total",AVERAGEIFS(INDEX(Data!$A$2:$DJ$51,0,MATCH(DB!CL$5,Data!$A$1:$DJ$1,0)),Data!$E$2:$E$51,DB!$B21),AVERAGEIFS(INDEX(Data!$A$2:$DJ$51,0,MATCH(DB!CL$5,Data!$A$1:$DJ$1,0)),Data!$E$2:$E$51,DB!$B21,Data!$F$2:$F$51,DB!$B$1)),"-")</f>
        <v>-</v>
      </c>
      <c r="CM21" s="78" t="str">
        <f>IFERROR(IF($B$1="Total",AVERAGEIFS(INDEX(Data!$A$2:$DJ$51,0,MATCH(DB!CM$5,Data!$A$1:$DJ$1,0)),Data!$E$2:$E$51,DB!$B21),AVERAGEIFS(INDEX(Data!$A$2:$DJ$51,0,MATCH(DB!CM$5,Data!$A$1:$DJ$1,0)),Data!$E$2:$E$51,DB!$B21,Data!$F$2:$F$51,DB!$B$1)),"-")</f>
        <v>-</v>
      </c>
      <c r="CN21" s="78">
        <f>IFERROR(IF($B$1="Total",AVERAGEIFS(INDEX(Data!$A$2:$DJ$51,0,MATCH(DB!CN$5,Data!$A$1:$DJ$1,0)),Data!$E$2:$E$51,DB!$B21),AVERAGEIFS(INDEX(Data!$A$2:$DJ$51,0,MATCH(DB!CN$5,Data!$A$1:$DJ$1,0)),Data!$E$2:$E$51,DB!$B21,Data!$F$2:$F$51,DB!$B$1)),"-")</f>
        <v>1E-3</v>
      </c>
      <c r="CO21" s="78">
        <f>IFERROR(IF($B$1="Total",AVERAGEIFS(INDEX(Data!$A$2:$DJ$51,0,MATCH(DB!CO$5,Data!$A$1:$DJ$1,0)),Data!$E$2:$E$51,DB!$B21),AVERAGEIFS(INDEX(Data!$A$2:$DJ$51,0,MATCH(DB!CO$5,Data!$A$1:$DJ$1,0)),Data!$E$2:$E$51,DB!$B21,Data!$F$2:$F$51,DB!$B$1)),"-")</f>
        <v>0.03</v>
      </c>
      <c r="CP21" s="78">
        <f>IFERROR(IF($B$1="Total",AVERAGEIFS(INDEX(Data!$A$2:$DJ$51,0,MATCH(DB!CP$5,Data!$A$1:$DJ$1,0)),Data!$E$2:$E$51,DB!$B21),AVERAGEIFS(INDEX(Data!$A$2:$DJ$51,0,MATCH(DB!CP$5,Data!$A$1:$DJ$1,0)),Data!$E$2:$E$51,DB!$B21,Data!$F$2:$F$51,DB!$B$1)),"-")</f>
        <v>4.4999999999999998E-2</v>
      </c>
      <c r="CQ21" s="78">
        <f>IFERROR(IF($B$1="Total",AVERAGEIFS(INDEX(Data!$A$2:$DJ$51,0,MATCH(DB!CQ$5,Data!$A$1:$DJ$1,0)),Data!$E$2:$E$51,DB!$B21),AVERAGEIFS(INDEX(Data!$A$2:$DJ$51,0,MATCH(DB!CQ$5,Data!$A$1:$DJ$1,0)),Data!$E$2:$E$51,DB!$B21,Data!$F$2:$F$51,DB!$B$1)),"-")</f>
        <v>8.0000000000000002E-3</v>
      </c>
      <c r="CR21" s="78">
        <f>IFERROR(IF($B$1="Total",AVERAGEIFS(INDEX(Data!$A$2:$DJ$51,0,MATCH(DB!CR$5,Data!$A$1:$DJ$1,0)),Data!$E$2:$E$51,DB!$B21),AVERAGEIFS(INDEX(Data!$A$2:$DJ$51,0,MATCH(DB!CR$5,Data!$A$1:$DJ$1,0)),Data!$E$2:$E$51,DB!$B21,Data!$F$2:$F$51,DB!$B$1)),"-")</f>
        <v>0.01</v>
      </c>
      <c r="CS21" s="79"/>
      <c r="CT21" s="78">
        <f>IFERROR(IF($B$1="Total",AVERAGEIFS(INDEX(Data!$A$2:$DJ$51,0,MATCH(DB!CT$5,Data!$A$1:$DJ$1,0)),Data!$E$2:$E$51,DB!$B21),AVERAGEIFS(INDEX(Data!$A$2:$DJ$51,0,MATCH(DB!CT$5,Data!$A$1:$DJ$1,0)),Data!$E$2:$E$51,DB!$B21,Data!$F$2:$F$51,DB!$B$1)),"-")</f>
        <v>0.19700000000000001</v>
      </c>
      <c r="CU21" s="78">
        <f>IFERROR(IF($B$1="Total",AVERAGEIFS(INDEX(Data!$A$2:$DJ$51,0,MATCH(DB!CU$5,Data!$A$1:$DJ$1,0)),Data!$E$2:$E$51,DB!$B21),AVERAGEIFS(INDEX(Data!$A$2:$DJ$51,0,MATCH(DB!CU$5,Data!$A$1:$DJ$1,0)),Data!$E$2:$E$51,DB!$B21,Data!$F$2:$F$51,DB!$B$1)),"-")</f>
        <v>0.27</v>
      </c>
      <c r="CV21" s="78">
        <f>IFERROR(IF($B$1="Total",AVERAGEIFS(INDEX(Data!$A$2:$DJ$51,0,MATCH(DB!CV$5,Data!$A$1:$DJ$1,0)),Data!$E$2:$E$51,DB!$B21),AVERAGEIFS(INDEX(Data!$A$2:$DJ$51,0,MATCH(DB!CV$5,Data!$A$1:$DJ$1,0)),Data!$E$2:$E$51,DB!$B21,Data!$F$2:$F$51,DB!$B$1)),"-")</f>
        <v>0.22800000000000001</v>
      </c>
      <c r="CW21" s="78">
        <f>IFERROR(IF($B$1="Total",AVERAGEIFS(INDEX(Data!$A$2:$DJ$51,0,MATCH(DB!CW$5,Data!$A$1:$DJ$1,0)),Data!$E$2:$E$51,DB!$B21),AVERAGEIFS(INDEX(Data!$A$2:$DJ$51,0,MATCH(DB!CW$5,Data!$A$1:$DJ$1,0)),Data!$E$2:$E$51,DB!$B21,Data!$F$2:$F$51,DB!$B$1)),"-")</f>
        <v>0.17199999999999999</v>
      </c>
      <c r="CX21" s="78">
        <f>IFERROR(IF($B$1="Total",AVERAGEIFS(INDEX(Data!$A$2:$DJ$51,0,MATCH(DB!CX$5,Data!$A$1:$DJ$1,0)),Data!$E$2:$E$51,DB!$B21),AVERAGEIFS(INDEX(Data!$A$2:$DJ$51,0,MATCH(DB!CX$5,Data!$A$1:$DJ$1,0)),Data!$E$2:$E$51,DB!$B21,Data!$F$2:$F$51,DB!$B$1)),"-")</f>
        <v>6.4000000000000001E-2</v>
      </c>
      <c r="CY21" s="78">
        <f>IFERROR(IF($B$1="Total",AVERAGEIFS(INDEX(Data!$A$2:$DJ$51,0,MATCH(DB!CY$5,Data!$A$1:$DJ$1,0)),Data!$E$2:$E$51,DB!$B21),AVERAGEIFS(INDEX(Data!$A$2:$DJ$51,0,MATCH(DB!CY$5,Data!$A$1:$DJ$1,0)),Data!$E$2:$E$51,DB!$B21,Data!$F$2:$F$51,DB!$B$1)),"-")</f>
        <v>3.4000000000000002E-2</v>
      </c>
      <c r="CZ21" s="78">
        <f>IFERROR(IF($B$1="Total",AVERAGEIFS(INDEX(Data!$A$2:$DJ$51,0,MATCH(DB!CZ$5,Data!$A$1:$DJ$1,0)),Data!$E$2:$E$51,DB!$B21),AVERAGEIFS(INDEX(Data!$A$2:$DJ$51,0,MATCH(DB!CZ$5,Data!$A$1:$DJ$1,0)),Data!$E$2:$E$51,DB!$B21,Data!$F$2:$F$51,DB!$B$1)),"-")</f>
        <v>3.5000000000000003E-2</v>
      </c>
      <c r="DB21" s="78">
        <f>IFERROR(IF($B$1="Total",AVERAGEIFS(INDEX(Data!$A$2:$EI$51,0,MATCH(DB!DB$5,Data!$A$1:$EI$1,0)),Data!$E$2:$E$51,DB!$B21),AVERAGEIFS(INDEX(Data!$A$2:$EI$51,0,MATCH(DB!DB$5,Data!$A$1:$EI$1,0)),Data!$E$2:$E$51,DB!$B21,Data!$F$2:$F$51,DB!$B$1)),"-")</f>
        <v>7.4388947927736451E-3</v>
      </c>
      <c r="DC21" s="78">
        <f>IFERROR(IF($B$1="Total",AVERAGEIFS(INDEX(Data!$A$2:$EI$51,0,MATCH(DB!DC$5,Data!$A$1:$EI$1,0)),Data!$E$2:$E$51,DB!$B21),AVERAGEIFS(INDEX(Data!$A$2:$EI$51,0,MATCH(DB!DC$5,Data!$A$1:$EI$1,0)),Data!$E$2:$E$51,DB!$B21,Data!$F$2:$F$51,DB!$B$1)),"-")</f>
        <v>0.44739638682252925</v>
      </c>
      <c r="DD21" s="78">
        <f>IFERROR(IF($B$1="Total",AVERAGEIFS(INDEX(Data!$A$2:$EI$51,0,MATCH(DB!DD$5,Data!$A$1:$EI$1,0)),Data!$E$2:$E$51,DB!$B21),AVERAGEIFS(INDEX(Data!$A$2:$EI$51,0,MATCH(DB!DD$5,Data!$A$1:$EI$1,0)),Data!$E$2:$E$51,DB!$B21,Data!$F$2:$F$51,DB!$B$1)),"-")</f>
        <v>0.44314558979808716</v>
      </c>
      <c r="DE21" s="78">
        <f>IFERROR(IF($B$1="Total",AVERAGEIFS(INDEX(Data!$A$2:$EI$51,0,MATCH(DB!DE$5,Data!$A$1:$EI$1,0)),Data!$E$2:$E$51,DB!$B21),AVERAGEIFS(INDEX(Data!$A$2:$EI$51,0,MATCH(DB!DE$5,Data!$A$1:$EI$1,0)),Data!$E$2:$E$51,DB!$B21,Data!$F$2:$F$51,DB!$B$1)),"-")</f>
        <v>0.10201912858660998</v>
      </c>
      <c r="DG21" s="78">
        <f>IFERROR(IF($B$1="Total",AVERAGEIFS(INDEX(Data!$A$2:$EI$51,0,MATCH(DB!DG$5,Data!$A$1:$EI$1,0)),Data!$E$2:$E$51,DB!$B21),AVERAGEIFS(INDEX(Data!$A$2:$EI$51,0,MATCH(DB!DG$5,Data!$A$1:$EI$1,0)),Data!$E$2:$E$51,DB!$B21,Data!$F$2:$F$51,DB!$B$1)),"-")</f>
        <v>0.98937300743889478</v>
      </c>
      <c r="DH21" s="78">
        <f>IFERROR(IF($B$1="Total",AVERAGEIFS(INDEX(Data!$A$2:$EI$51,0,MATCH(DB!DH$5,Data!$A$1:$EI$1,0)),Data!$E$2:$E$51,DB!$B21),AVERAGEIFS(INDEX(Data!$A$2:$EI$51,0,MATCH(DB!DH$5,Data!$A$1:$EI$1,0)),Data!$E$2:$E$51,DB!$B21,Data!$F$2:$F$51,DB!$B$1)),"-")</f>
        <v>1.0626992561105207E-2</v>
      </c>
      <c r="DJ21" s="78">
        <f>IFERROR(IF($B$1="Total",AVERAGEIFS(INDEX(Data!$A$2:$EI$51,0,MATCH(DB!DJ$5,Data!$A$1:$EI$1,0)),Data!$E$2:$E$51,DB!$B21),AVERAGEIFS(INDEX(Data!$A$2:$EI$51,0,MATCH(DB!DJ$5,Data!$A$1:$EI$1,0)),Data!$E$2:$E$51,DB!$B21,Data!$F$2:$F$51,DB!$B$1)),"-")</f>
        <v>0.1849096705632306</v>
      </c>
      <c r="DK21" s="78">
        <f>IFERROR(IF($B$1="Total",AVERAGEIFS(INDEX(Data!$A$2:$EI$51,0,MATCH(DB!DK$5,Data!$A$1:$EI$1,0)),Data!$E$2:$E$51,DB!$B21),AVERAGEIFS(INDEX(Data!$A$2:$EI$51,0,MATCH(DB!DK$5,Data!$A$1:$EI$1,0)),Data!$E$2:$E$51,DB!$B21,Data!$F$2:$F$51,DB!$B$1)),"-")</f>
        <v>2.763018065887354E-2</v>
      </c>
      <c r="DL21" s="78">
        <f>IFERROR(IF($B$1="Total",AVERAGEIFS(INDEX(Data!$A$2:$EI$51,0,MATCH(DB!DL$5,Data!$A$1:$EI$1,0)),Data!$E$2:$E$51,DB!$B21),AVERAGEIFS(INDEX(Data!$A$2:$EI$51,0,MATCH(DB!DL$5,Data!$A$1:$EI$1,0)),Data!$E$2:$E$51,DB!$B21,Data!$F$2:$F$51,DB!$B$1)),"-")</f>
        <v>1.0626992561105207E-3</v>
      </c>
      <c r="DM21" s="78">
        <f>IFERROR(IF($B$1="Total",AVERAGEIFS(INDEX(Data!$A$2:$EI$51,0,MATCH(DB!DM$5,Data!$A$1:$EI$1,0)),Data!$E$2:$E$51,DB!$B21),AVERAGEIFS(INDEX(Data!$A$2:$EI$51,0,MATCH(DB!DM$5,Data!$A$1:$EI$1,0)),Data!$E$2:$E$51,DB!$B21,Data!$F$2:$F$51,DB!$B$1)),"-")</f>
        <v>0.37300743889479276</v>
      </c>
      <c r="DN21" s="78">
        <f>IFERROR(IF($B$1="Total",AVERAGEIFS(INDEX(Data!$A$2:$EI$51,0,MATCH(DB!DN$5,Data!$A$1:$EI$1,0)),Data!$E$2:$E$51,DB!$B21),AVERAGEIFS(INDEX(Data!$A$2:$EI$51,0,MATCH(DB!DN$5,Data!$A$1:$EI$1,0)),Data!$E$2:$E$51,DB!$B21,Data!$F$2:$F$51,DB!$B$1)),"-")</f>
        <v>0.41339001062699254</v>
      </c>
      <c r="DP21" s="78">
        <f>IFERROR(IF($B$1="Total",AVERAGEIFS(INDEX(Data!$A$2:$EI$51,0,MATCH(DB!DP$5,Data!$A$1:$EI$1,0)),Data!$E$2:$E$51,DB!$B21),AVERAGEIFS(INDEX(Data!$A$2:$EI$51,0,MATCH(DB!DP$5,Data!$A$1:$EI$1,0)),Data!$E$2:$E$51,DB!$B21,Data!$F$2:$F$51,DB!$B$1)),"-")</f>
        <v>8.3953241232731138E-2</v>
      </c>
      <c r="DQ21" s="78">
        <f>IFERROR(IF($B$1="Total",AVERAGEIFS(INDEX(Data!$A$2:$EI$51,0,MATCH(DB!DQ$5,Data!$A$1:$EI$1,0)),Data!$E$2:$E$51,DB!$B21),AVERAGEIFS(INDEX(Data!$A$2:$EI$51,0,MATCH(DB!DQ$5,Data!$A$1:$EI$1,0)),Data!$E$2:$E$51,DB!$B21,Data!$F$2:$F$51,DB!$B$1)),"-")</f>
        <v>0.10945802337938364</v>
      </c>
      <c r="DR21" s="78">
        <f>IFERROR(IF($B$1="Total",AVERAGEIFS(INDEX(Data!$A$2:$EI$51,0,MATCH(DB!DR$5,Data!$A$1:$EI$1,0)),Data!$E$2:$E$51,DB!$B21),AVERAGEIFS(INDEX(Data!$A$2:$EI$51,0,MATCH(DB!DR$5,Data!$A$1:$EI$1,0)),Data!$E$2:$E$51,DB!$B21,Data!$F$2:$F$51,DB!$B$1)),"-")</f>
        <v>5.1009564293304992E-2</v>
      </c>
      <c r="DS21" s="78">
        <f>IFERROR(IF($B$1="Total",AVERAGEIFS(INDEX(Data!$A$2:$EI$51,0,MATCH(DB!DS$5,Data!$A$1:$EI$1,0)),Data!$E$2:$E$51,DB!$B21),AVERAGEIFS(INDEX(Data!$A$2:$EI$51,0,MATCH(DB!DS$5,Data!$A$1:$EI$1,0)),Data!$E$2:$E$51,DB!$B21,Data!$F$2:$F$51,DB!$B$1)),"-")</f>
        <v>0.75557917109458028</v>
      </c>
      <c r="DT21" s="78">
        <f>IFERROR(IF($B$1="Total",AVERAGEIFS(INDEX(Data!$A$2:$EI$51,0,MATCH(DB!DT$5,Data!$A$1:$EI$1,0)),Data!$E$2:$E$51,DB!$B21),AVERAGEIFS(INDEX(Data!$A$2:$EI$51,0,MATCH(DB!DT$5,Data!$A$1:$EI$1,0)),Data!$E$2:$E$51,DB!$B21,Data!$F$2:$F$51,DB!$B$1)),"-")</f>
        <v>0</v>
      </c>
      <c r="DV21" s="78">
        <f>IFERROR(IF($B$1="Total",AVERAGEIFS(INDEX(Data!$A$2:$EI$51,0,MATCH(DB!DV$5,Data!$A$1:$EI$1,0)),Data!$E$2:$E$51,DB!$B21),AVERAGEIFS(INDEX(Data!$A$2:$EI$51,0,MATCH(DB!DV$5,Data!$A$1:$EI$1,0)),Data!$E$2:$E$51,DB!$B21,Data!$F$2:$F$51,DB!$B$1)),"-")</f>
        <v>9.5642933049946872E-3</v>
      </c>
      <c r="DW21" s="78">
        <f>IFERROR(IF($B$1="Total",AVERAGEIFS(INDEX(Data!$A$2:$EI$51,0,MATCH(DB!DW$5,Data!$A$1:$EI$1,0)),Data!$E$2:$E$51,DB!$B21),AVERAGEIFS(INDEX(Data!$A$2:$EI$51,0,MATCH(DB!DW$5,Data!$A$1:$EI$1,0)),Data!$E$2:$E$51,DB!$B21,Data!$F$2:$F$51,DB!$B$1)),"-")</f>
        <v>2.763018065887354E-2</v>
      </c>
      <c r="DX21" s="78">
        <f>IFERROR(IF($B$1="Total",AVERAGEIFS(INDEX(Data!$A$2:$EI$51,0,MATCH(DB!DX$5,Data!$A$1:$EI$1,0)),Data!$E$2:$E$51,DB!$B21),AVERAGEIFS(INDEX(Data!$A$2:$EI$51,0,MATCH(DB!DX$5,Data!$A$1:$EI$1,0)),Data!$E$2:$E$51,DB!$B21,Data!$F$2:$F$51,DB!$B$1)),"-")</f>
        <v>3.188097768331562E-3</v>
      </c>
      <c r="DY21" s="78">
        <f>IFERROR(IF($B$1="Total",AVERAGEIFS(INDEX(Data!$A$2:$EI$51,0,MATCH(DB!DY$5,Data!$A$1:$EI$1,0)),Data!$E$2:$E$51,DB!$B21),AVERAGEIFS(INDEX(Data!$A$2:$EI$51,0,MATCH(DB!DY$5,Data!$A$1:$EI$1,0)),Data!$E$2:$E$51,DB!$B21,Data!$F$2:$F$51,DB!$B$1)),"-")</f>
        <v>0.95961742826780017</v>
      </c>
    </row>
    <row r="22" spans="1:129" x14ac:dyDescent="0.25">
      <c r="B22" s="118" t="s">
        <v>176</v>
      </c>
      <c r="C22" s="78">
        <f>IFERROR(IF($B$1="Total",AVERAGEIFS(INDEX(Data!$A$2:$DJ$51,0,MATCH(DB!C$5,Data!$A$1:$DJ$1,0)),Data!$E$2:$E$51,DB!$B22),AVERAGEIFS(INDEX(Data!$A$2:$DJ$51,0,MATCH(DB!C$5,Data!$A$1:$DJ$1,0)),Data!$E$2:$E$51,DB!$B22,Data!$F$2:$F$51,DB!$B$1)),"-")</f>
        <v>0.65700000000000003</v>
      </c>
      <c r="D22" s="78">
        <f>IFERROR(IF($B$1="Total",AVERAGEIFS(INDEX(Data!$A$2:$DJ$51,0,MATCH(DB!D$5,Data!$A$1:$DJ$1,0)),Data!$E$2:$E$51,DB!$B22),AVERAGEIFS(INDEX(Data!$A$2:$DJ$51,0,MATCH(DB!D$5,Data!$A$1:$DJ$1,0)),Data!$E$2:$E$51,DB!$B22,Data!$F$2:$F$51,DB!$B$1)),"-")</f>
        <v>0.13300000000000001</v>
      </c>
      <c r="E22" s="78">
        <f>IFERROR(IF($B$1="Total",AVERAGEIFS(INDEX(Data!$A$2:$DJ$51,0,MATCH(DB!E$5,Data!$A$1:$DJ$1,0)),Data!$E$2:$E$51,DB!$B22),AVERAGEIFS(INDEX(Data!$A$2:$DJ$51,0,MATCH(DB!E$5,Data!$A$1:$DJ$1,0)),Data!$E$2:$E$51,DB!$B22,Data!$F$2:$F$51,DB!$B$1)),"-")</f>
        <v>0.128</v>
      </c>
      <c r="F22" s="78">
        <f>IFERROR(IF($B$1="Total",AVERAGEIFS(INDEX(Data!$A$2:$DJ$51,0,MATCH(DB!F$5,Data!$A$1:$DJ$1,0)),Data!$E$2:$E$51,DB!$B22),AVERAGEIFS(INDEX(Data!$A$2:$DJ$51,0,MATCH(DB!F$5,Data!$A$1:$DJ$1,0)),Data!$E$2:$E$51,DB!$B22,Data!$F$2:$F$51,DB!$B$1)),"-")</f>
        <v>2.7000000000000003E-2</v>
      </c>
      <c r="G22" s="79"/>
      <c r="H22" s="78">
        <f>IFERROR(IF($B$1="Total",AVERAGEIFS(INDEX(Data!$A$2:$DJ$51,0,MATCH(DB!H$5,Data!$A$1:$DJ$1,0)),Data!$E$2:$E$51,DB!$B22),AVERAGEIFS(INDEX(Data!$A$2:$DJ$51,0,MATCH(DB!H$5,Data!$A$1:$DJ$1,0)),Data!$E$2:$E$51,DB!$B22,Data!$F$2:$F$51,DB!$B$1)),"-")</f>
        <v>0.29600000000000004</v>
      </c>
      <c r="I22" s="78">
        <f>IFERROR(IF($B$1="Total",AVERAGEIFS(INDEX(Data!$A$2:$DJ$51,0,MATCH(DB!I$5,Data!$A$1:$DJ$1,0)),Data!$E$2:$E$51,DB!$B22),AVERAGEIFS(INDEX(Data!$A$2:$DJ$51,0,MATCH(DB!I$5,Data!$A$1:$DJ$1,0)),Data!$E$2:$E$51,DB!$B22,Data!$F$2:$F$51,DB!$B$1)),"-")</f>
        <v>7.5999999999999998E-2</v>
      </c>
      <c r="J22" s="78">
        <f>IFERROR(IF($B$1="Total",AVERAGEIFS(INDEX(Data!$A$2:$DJ$51,0,MATCH(DB!J$5,Data!$A$1:$DJ$1,0)),Data!$E$2:$E$51,DB!$B22),AVERAGEIFS(INDEX(Data!$A$2:$DJ$51,0,MATCH(DB!J$5,Data!$A$1:$DJ$1,0)),Data!$E$2:$E$51,DB!$B22,Data!$F$2:$F$51,DB!$B$1)),"-")</f>
        <v>0.318</v>
      </c>
      <c r="K22" s="78" t="str">
        <f>IFERROR(IF($B$1="Total",AVERAGEIFS(INDEX(Data!$A$2:$DJ$51,0,MATCH(DB!K$5,Data!$A$1:$DJ$1,0)),Data!$E$2:$E$51,DB!$B22),AVERAGEIFS(INDEX(Data!$A$2:$DJ$51,0,MATCH(DB!K$5,Data!$A$1:$DJ$1,0)),Data!$E$2:$E$51,DB!$B22,Data!$F$2:$F$51,DB!$B$1)),"-")</f>
        <v>-</v>
      </c>
      <c r="L22" s="78">
        <f>IFERROR(IF($B$1="Total",AVERAGEIFS(INDEX(Data!$A$2:$DJ$51,0,MATCH(DB!L$5,Data!$A$1:$DJ$1,0)),Data!$E$2:$E$51,DB!$B22),AVERAGEIFS(INDEX(Data!$A$2:$DJ$51,0,MATCH(DB!L$5,Data!$A$1:$DJ$1,0)),Data!$E$2:$E$51,DB!$B22,Data!$F$2:$F$51,DB!$B$1)),"-")</f>
        <v>9.1999999999999998E-2</v>
      </c>
      <c r="M22" s="78">
        <f>IFERROR(IF($B$1="Total",AVERAGEIFS(INDEX(Data!$A$2:$DJ$51,0,MATCH(DB!M$5,Data!$A$1:$DJ$1,0)),Data!$E$2:$E$51,DB!$B22),AVERAGEIFS(INDEX(Data!$A$2:$DJ$51,0,MATCH(DB!M$5,Data!$A$1:$DJ$1,0)),Data!$E$2:$E$51,DB!$B22,Data!$F$2:$F$51,DB!$B$1)),"-")</f>
        <v>0.215</v>
      </c>
      <c r="N22" s="78">
        <f>IFERROR(IF($B$1="Total",AVERAGEIFS(INDEX(Data!$A$2:$DJ$51,0,MATCH(DB!N$5,Data!$A$1:$DJ$1,0)),Data!$E$2:$E$51,DB!$B22),AVERAGEIFS(INDEX(Data!$A$2:$DJ$51,0,MATCH(DB!N$5,Data!$A$1:$DJ$1,0)),Data!$E$2:$E$51,DB!$B22,Data!$F$2:$F$51,DB!$B$1)),"-")</f>
        <v>0</v>
      </c>
      <c r="O22" s="78" t="str">
        <f>IFERROR(IF($B$1="Total",AVERAGEIFS(INDEX(Data!$A$2:$DJ$51,0,MATCH(DB!O$5,Data!$A$1:$DJ$1,0)),Data!$E$2:$E$51,DB!$B22),AVERAGEIFS(INDEX(Data!$A$2:$DJ$51,0,MATCH(DB!O$5,Data!$A$1:$DJ$1,0)),Data!$E$2:$E$51,DB!$B22,Data!$F$2:$F$51,DB!$B$1)),"-")</f>
        <v>-</v>
      </c>
      <c r="P22" s="79"/>
      <c r="Q22" s="78">
        <f>IFERROR(IF($B$1="Total",AVERAGEIFS(INDEX(Data!$A$2:$DJ$51,0,MATCH(DB!Q$5,Data!$A$1:$DJ$1,0)),Data!$E$2:$E$51,DB!$B22),AVERAGEIFS(INDEX(Data!$A$2:$DJ$51,0,MATCH(DB!Q$5,Data!$A$1:$DJ$1,0)),Data!$E$2:$E$51,DB!$B22,Data!$F$2:$F$51,DB!$B$1)),"-")</f>
        <v>0.42299999999999999</v>
      </c>
      <c r="R22" s="78">
        <f>IFERROR(IF($B$1="Total",AVERAGEIFS(INDEX(Data!$A$2:$DJ$51,0,MATCH(DB!R$5,Data!$A$1:$DJ$1,0)),Data!$E$2:$E$51,DB!$B22),AVERAGEIFS(INDEX(Data!$A$2:$DJ$51,0,MATCH(DB!R$5,Data!$A$1:$DJ$1,0)),Data!$E$2:$E$51,DB!$B22,Data!$F$2:$F$51,DB!$B$1)),"-")</f>
        <v>0.10300000000000001</v>
      </c>
      <c r="S22" s="78">
        <f>IFERROR(IF($B$1="Total",AVERAGEIFS(INDEX(Data!$A$2:$DJ$51,0,MATCH(DB!S$5,Data!$A$1:$DJ$1,0)),Data!$E$2:$E$51,DB!$B22),AVERAGEIFS(INDEX(Data!$A$2:$DJ$51,0,MATCH(DB!S$5,Data!$A$1:$DJ$1,0)),Data!$E$2:$E$51,DB!$B22,Data!$F$2:$F$51,DB!$B$1)),"-")</f>
        <v>0.14699999999999999</v>
      </c>
      <c r="T22" s="78">
        <f>IFERROR(IF($B$1="Total",AVERAGEIFS(INDEX(Data!$A$2:$DJ$51,0,MATCH(DB!T$5,Data!$A$1:$DJ$1,0)),Data!$E$2:$E$51,DB!$B22),AVERAGEIFS(INDEX(Data!$A$2:$DJ$51,0,MATCH(DB!T$5,Data!$A$1:$DJ$1,0)),Data!$E$2:$E$51,DB!$B22,Data!$F$2:$F$51,DB!$B$1)),"-")</f>
        <v>0.24600000000000002</v>
      </c>
      <c r="U22" s="78">
        <f>IFERROR(IF($B$1="Total",AVERAGEIFS(INDEX(Data!$A$2:$DJ$51,0,MATCH(DB!U$5,Data!$A$1:$DJ$1,0)),Data!$E$2:$E$51,DB!$B22),AVERAGEIFS(INDEX(Data!$A$2:$DJ$51,0,MATCH(DB!U$5,Data!$A$1:$DJ$1,0)),Data!$E$2:$E$51,DB!$B22,Data!$F$2:$F$51,DB!$B$1)),"-")</f>
        <v>2.1000000000000001E-2</v>
      </c>
      <c r="V22" s="79"/>
      <c r="W22" s="78">
        <f>IFERROR(IF($B$1="Total",AVERAGEIFS(INDEX(Data!$A$2:$DJ$51,0,MATCH(DB!W$5,Data!$A$1:$DJ$1,0)),Data!$E$2:$E$51,DB!$B22),AVERAGEIFS(INDEX(Data!$A$2:$DJ$51,0,MATCH(DB!W$5,Data!$A$1:$DJ$1,0)),Data!$E$2:$E$51,DB!$B22,Data!$F$2:$F$51,DB!$B$1)),"-")</f>
        <v>3.0000000000000001E-3</v>
      </c>
      <c r="X22" s="78">
        <f>IFERROR(IF($B$1="Total",AVERAGEIFS(INDEX(Data!$A$2:$DJ$51,0,MATCH(DB!X$5,Data!$A$1:$DJ$1,0)),Data!$E$2:$E$51,DB!$B22),AVERAGEIFS(INDEX(Data!$A$2:$DJ$51,0,MATCH(DB!X$5,Data!$A$1:$DJ$1,0)),Data!$E$2:$E$51,DB!$B22,Data!$F$2:$F$51,DB!$B$1)),"-")</f>
        <v>3.9E-2</v>
      </c>
      <c r="Y22" s="78">
        <f>IFERROR(IF($B$1="Total",AVERAGEIFS(INDEX(Data!$A$2:$DJ$51,0,MATCH(DB!Y$5,Data!$A$1:$DJ$1,0)),Data!$E$2:$E$51,DB!$B22),AVERAGEIFS(INDEX(Data!$A$2:$DJ$51,0,MATCH(DB!Y$5,Data!$A$1:$DJ$1,0)),Data!$E$2:$E$51,DB!$B22,Data!$F$2:$F$51,DB!$B$1)),"-")</f>
        <v>0.16200000000000001</v>
      </c>
      <c r="Z22" s="78">
        <f>IFERROR(IF($B$1="Total",AVERAGEIFS(INDEX(Data!$A$2:$DJ$51,0,MATCH(DB!Z$5,Data!$A$1:$DJ$1,0)),Data!$E$2:$E$51,DB!$B22),AVERAGEIFS(INDEX(Data!$A$2:$DJ$51,0,MATCH(DB!Z$5,Data!$A$1:$DJ$1,0)),Data!$E$2:$E$51,DB!$B22,Data!$F$2:$F$51,DB!$B$1)),"-")</f>
        <v>0.34300000000000003</v>
      </c>
      <c r="AA22" s="78">
        <f>IFERROR(IF($B$1="Total",AVERAGEIFS(INDEX(Data!$A$2:$DJ$51,0,MATCH(DB!AA$5,Data!$A$1:$DJ$1,0)),Data!$E$2:$E$51,DB!$B22),AVERAGEIFS(INDEX(Data!$A$2:$DJ$51,0,MATCH(DB!AA$5,Data!$A$1:$DJ$1,0)),Data!$E$2:$E$51,DB!$B22,Data!$F$2:$F$51,DB!$B$1)),"-")</f>
        <v>0.32700000000000001</v>
      </c>
      <c r="AB22" s="78">
        <f>IFERROR(IF($B$1="Total",AVERAGEIFS(INDEX(Data!$A$2:$DJ$51,0,MATCH(DB!AB$5,Data!$A$1:$DJ$1,0)),Data!$E$2:$E$51,DB!$B22),AVERAGEIFS(INDEX(Data!$A$2:$DJ$51,0,MATCH(DB!AB$5,Data!$A$1:$DJ$1,0)),Data!$E$2:$E$51,DB!$B22,Data!$F$2:$F$51,DB!$B$1)),"-")</f>
        <v>8.1000000000000003E-2</v>
      </c>
      <c r="AC22" s="78">
        <f>IFERROR(IF($B$1="Total",AVERAGEIFS(INDEX(Data!$A$2:$DJ$51,0,MATCH(DB!AC$5,Data!$A$1:$DJ$1,0)),Data!$E$2:$E$51,DB!$B22),AVERAGEIFS(INDEX(Data!$A$2:$DJ$51,0,MATCH(DB!AC$5,Data!$A$1:$DJ$1,0)),Data!$E$2:$E$51,DB!$B22,Data!$F$2:$F$51,DB!$B$1)),"-")</f>
        <v>2.3E-2</v>
      </c>
      <c r="AD22" s="78">
        <f>IFERROR(IF($B$1="Total",AVERAGEIFS(INDEX(Data!$A$2:$DJ$51,0,MATCH(DB!AD$5,Data!$A$1:$DJ$1,0)),Data!$E$2:$E$51,DB!$B22),AVERAGEIFS(INDEX(Data!$A$2:$DJ$51,0,MATCH(DB!AD$5,Data!$A$1:$DJ$1,0)),Data!$E$2:$E$51,DB!$B22,Data!$F$2:$F$51,DB!$B$1)),"-")</f>
        <v>0.01</v>
      </c>
      <c r="AE22" s="78">
        <f>IFERROR(IF($B$1="Total",AVERAGEIFS(INDEX(Data!$A$2:$DJ$51,0,MATCH(DB!AE$5,Data!$A$1:$DJ$1,0)),Data!$E$2:$E$51,DB!$B22),AVERAGEIFS(INDEX(Data!$A$2:$DJ$51,0,MATCH(DB!AE$5,Data!$A$1:$DJ$1,0)),Data!$E$2:$E$51,DB!$B22,Data!$F$2:$F$51,DB!$B$1)),"-")</f>
        <v>1.2E-2</v>
      </c>
      <c r="AF22" s="79"/>
      <c r="AG22" s="78">
        <f>IFERROR(IF($B$1="Total",AVERAGEIFS(INDEX(Data!$A$2:$DJ$51,0,MATCH(DB!AG$5,Data!$A$1:$DJ$1,0)),Data!$E$2:$E$51,DB!$B22),AVERAGEIFS(INDEX(Data!$A$2:$DJ$51,0,MATCH(DB!AG$5,Data!$A$1:$DJ$1,0)),Data!$E$2:$E$51,DB!$B22,Data!$F$2:$F$51,DB!$B$1)),"-")</f>
        <v>0.32200000000000001</v>
      </c>
      <c r="AH22" s="78">
        <f>IFERROR(IF($B$1="Total",AVERAGEIFS(INDEX(Data!$A$2:$DJ$51,0,MATCH(DB!AH$5,Data!$A$1:$DJ$1,0)),Data!$E$2:$E$51,DB!$B22),AVERAGEIFS(INDEX(Data!$A$2:$DJ$51,0,MATCH(DB!AH$5,Data!$A$1:$DJ$1,0)),Data!$E$2:$E$51,DB!$B22,Data!$F$2:$F$51,DB!$B$1)),"-")</f>
        <v>0.2</v>
      </c>
      <c r="AI22" s="78">
        <f>IFERROR(IF($B$1="Total",AVERAGEIFS(INDEX(Data!$A$2:$DJ$51,0,MATCH(DB!AI$5,Data!$A$1:$DJ$1,0)),Data!$E$2:$E$51,DB!$B22),AVERAGEIFS(INDEX(Data!$A$2:$DJ$51,0,MATCH(DB!AI$5,Data!$A$1:$DJ$1,0)),Data!$E$2:$E$51,DB!$B22,Data!$F$2:$F$51,DB!$B$1)),"-")</f>
        <v>0.16</v>
      </c>
      <c r="AJ22" s="78">
        <f>IFERROR(IF($B$1="Total",AVERAGEIFS(INDEX(Data!$A$2:$DJ$51,0,MATCH(DB!AJ$5,Data!$A$1:$DJ$1,0)),Data!$E$2:$E$51,DB!$B22),AVERAGEIFS(INDEX(Data!$A$2:$DJ$51,0,MATCH(DB!AJ$5,Data!$A$1:$DJ$1,0)),Data!$E$2:$E$51,DB!$B22,Data!$F$2:$F$51,DB!$B$1)),"-")</f>
        <v>1E-3</v>
      </c>
      <c r="AK22" s="78">
        <f>IFERROR(IF($B$1="Total",AVERAGEIFS(INDEX(Data!$A$2:$DJ$51,0,MATCH(DB!AK$5,Data!$A$1:$DJ$1,0)),Data!$E$2:$E$51,DB!$B22),AVERAGEIFS(INDEX(Data!$A$2:$DJ$51,0,MATCH(DB!AK$5,Data!$A$1:$DJ$1,0)),Data!$E$2:$E$51,DB!$B22,Data!$F$2:$F$51,DB!$B$1)),"-")</f>
        <v>0.27400000000000002</v>
      </c>
      <c r="AL22" s="78">
        <f>IFERROR(IF($B$1="Total",AVERAGEIFS(INDEX(Data!$A$2:$DJ$51,0,MATCH(DB!AL$5,Data!$A$1:$DJ$1,0)),Data!$E$2:$E$51,DB!$B22),AVERAGEIFS(INDEX(Data!$A$2:$DJ$51,0,MATCH(DB!AL$5,Data!$A$1:$DJ$1,0)),Data!$E$2:$E$51,DB!$B22,Data!$F$2:$F$51,DB!$B$1)),"-")</f>
        <v>0.02</v>
      </c>
      <c r="AM22" s="78">
        <f>IFERROR(IF($B$1="Total",AVERAGEIFS(INDEX(Data!$A$2:$DJ$51,0,MATCH(DB!AM$5,Data!$A$1:$DJ$1,0)),Data!$E$2:$E$51,DB!$B22),AVERAGEIFS(INDEX(Data!$A$2:$DJ$51,0,MATCH(DB!AM$5,Data!$A$1:$DJ$1,0)),Data!$E$2:$E$51,DB!$B22,Data!$F$2:$F$51,DB!$B$1)),"-")</f>
        <v>2.3E-2</v>
      </c>
      <c r="AN22" s="79"/>
      <c r="AO22" s="78">
        <f>IFERROR(IF($B$1="Total",AVERAGEIFS(INDEX(Data!$A$2:$DJ$51,0,MATCH(DB!AO$5,Data!$A$1:$DJ$1,0)),Data!$E$2:$E$51,DB!$B22),AVERAGEIFS(INDEX(Data!$A$2:$DJ$51,0,MATCH(DB!AO$5,Data!$A$1:$DJ$1,0)),Data!$E$2:$E$51,DB!$B22,Data!$F$2:$F$51,DB!$B$1)),"-")</f>
        <v>3.2000000000000001E-2</v>
      </c>
      <c r="AP22" s="78">
        <f>IFERROR(IF($B$1="Total",AVERAGEIFS(INDEX(Data!$A$2:$DJ$51,0,MATCH(DB!AP$5,Data!$A$1:$DJ$1,0)),Data!$E$2:$E$51,DB!$B22),AVERAGEIFS(INDEX(Data!$A$2:$DJ$51,0,MATCH(DB!AP$5,Data!$A$1:$DJ$1,0)),Data!$E$2:$E$51,DB!$B22,Data!$F$2:$F$51,DB!$B$1)),"-")</f>
        <v>0.251</v>
      </c>
      <c r="AQ22" s="78">
        <f>IFERROR(IF($B$1="Total",AVERAGEIFS(INDEX(Data!$A$2:$DJ$51,0,MATCH(DB!AQ$5,Data!$A$1:$DJ$1,0)),Data!$E$2:$E$51,DB!$B22),AVERAGEIFS(INDEX(Data!$A$2:$DJ$51,0,MATCH(DB!AQ$5,Data!$A$1:$DJ$1,0)),Data!$E$2:$E$51,DB!$B22,Data!$F$2:$F$51,DB!$B$1)),"-")</f>
        <v>0.46400000000000002</v>
      </c>
      <c r="AR22" s="78">
        <f>IFERROR(IF($B$1="Total",AVERAGEIFS(INDEX(Data!$A$2:$DJ$51,0,MATCH(DB!AR$5,Data!$A$1:$DJ$1,0)),Data!$E$2:$E$51,DB!$B22),AVERAGEIFS(INDEX(Data!$A$2:$DJ$51,0,MATCH(DB!AR$5,Data!$A$1:$DJ$1,0)),Data!$E$2:$E$51,DB!$B22,Data!$F$2:$F$51,DB!$B$1)),"-")</f>
        <v>0.16700000000000001</v>
      </c>
      <c r="AS22" s="78">
        <f>IFERROR(IF($B$1="Total",AVERAGEIFS(INDEX(Data!$A$2:$DJ$51,0,MATCH(DB!AS$5,Data!$A$1:$DJ$1,0)),Data!$E$2:$E$51,DB!$B22),AVERAGEIFS(INDEX(Data!$A$2:$DJ$51,0,MATCH(DB!AS$5,Data!$A$1:$DJ$1,0)),Data!$E$2:$E$51,DB!$B22,Data!$F$2:$F$51,DB!$B$1)),"-")</f>
        <v>6.8000000000000005E-2</v>
      </c>
      <c r="AT22" s="78">
        <f>IFERROR(IF($B$1="Total",AVERAGEIFS(INDEX(Data!$A$2:$DJ$51,0,MATCH(DB!AT$5,Data!$A$1:$DJ$1,0)),Data!$E$2:$E$51,DB!$B22),AVERAGEIFS(INDEX(Data!$A$2:$DJ$51,0,MATCH(DB!AT$5,Data!$A$1:$DJ$1,0)),Data!$E$2:$E$51,DB!$B22,Data!$F$2:$F$51,DB!$B$1)),"-")</f>
        <v>1.2E-2</v>
      </c>
      <c r="AU22" s="78">
        <f>IFERROR(IF($B$1="Total",AVERAGEIFS(INDEX(Data!$A$2:$DJ$51,0,MATCH(DB!AU$5,Data!$A$1:$DJ$1,0)),Data!$E$2:$E$51,DB!$B22),AVERAGEIFS(INDEX(Data!$A$2:$DJ$51,0,MATCH(DB!AU$5,Data!$A$1:$DJ$1,0)),Data!$E$2:$E$51,DB!$B22,Data!$F$2:$F$51,DB!$B$1)),"-")</f>
        <v>4.0000000000000001E-3</v>
      </c>
      <c r="AV22" s="78">
        <f>IFERROR(IF($B$1="Total",AVERAGEIFS(INDEX(Data!$A$2:$DJ$51,0,MATCH(DB!AV$5,Data!$A$1:$DJ$1,0)),Data!$E$2:$E$51,DB!$B22),AVERAGEIFS(INDEX(Data!$A$2:$DJ$51,0,MATCH(DB!AV$5,Data!$A$1:$DJ$1,0)),Data!$E$2:$E$51,DB!$B22,Data!$F$2:$F$51,DB!$B$1)),"-")</f>
        <v>3.0000000000000001E-3</v>
      </c>
      <c r="AW22" s="79"/>
      <c r="AX22" s="78">
        <f>IFERROR(IF($B$1="Total",AVERAGEIFS(INDEX(Data!$A$2:$DJ$51,0,MATCH(DB!AX$5,Data!$A$1:$DJ$1,0)),Data!$E$2:$E$51,DB!$B22),AVERAGEIFS(INDEX(Data!$A$2:$DJ$51,0,MATCH(DB!AX$5,Data!$A$1:$DJ$1,0)),Data!$E$2:$E$51,DB!$B22,Data!$F$2:$F$51,DB!$B$1)),"-")</f>
        <v>0.182</v>
      </c>
      <c r="AY22" s="78">
        <f>IFERROR(IF($B$1="Total",AVERAGEIFS(INDEX(Data!$A$2:$DJ$51,0,MATCH(DB!AY$5,Data!$A$1:$DJ$1,0)),Data!$E$2:$E$51,DB!$B22),AVERAGEIFS(INDEX(Data!$A$2:$DJ$51,0,MATCH(DB!AY$5,Data!$A$1:$DJ$1,0)),Data!$E$2:$E$51,DB!$B22,Data!$F$2:$F$51,DB!$B$1)),"-")</f>
        <v>0.54300000000000004</v>
      </c>
      <c r="AZ22" s="78">
        <f>IFERROR(IF($B$1="Total",AVERAGEIFS(INDEX(Data!$A$2:$DJ$51,0,MATCH(DB!AZ$5,Data!$A$1:$DJ$1,0)),Data!$E$2:$E$51,DB!$B22),AVERAGEIFS(INDEX(Data!$A$2:$DJ$51,0,MATCH(DB!AZ$5,Data!$A$1:$DJ$1,0)),Data!$E$2:$E$51,DB!$B22,Data!$F$2:$F$51,DB!$B$1)),"-")</f>
        <v>0.19900000000000001</v>
      </c>
      <c r="BA22" s="78">
        <f>IFERROR(IF($B$1="Total",AVERAGEIFS(INDEX(Data!$A$2:$DJ$51,0,MATCH(DB!BA$5,Data!$A$1:$DJ$1,0)),Data!$E$2:$E$51,DB!$B22),AVERAGEIFS(INDEX(Data!$A$2:$DJ$51,0,MATCH(DB!BA$5,Data!$A$1:$DJ$1,0)),Data!$E$2:$E$51,DB!$B22,Data!$F$2:$F$51,DB!$B$1)),"-")</f>
        <v>6.6000000000000003E-2</v>
      </c>
      <c r="BB22" s="78">
        <f>IFERROR(IF($B$1="Total",AVERAGEIFS(INDEX(Data!$A$2:$DJ$51,0,MATCH(DB!BB$5,Data!$A$1:$DJ$1,0)),Data!$E$2:$E$51,DB!$B22),AVERAGEIFS(INDEX(Data!$A$2:$DJ$51,0,MATCH(DB!BB$5,Data!$A$1:$DJ$1,0)),Data!$E$2:$E$51,DB!$B22,Data!$F$2:$F$51,DB!$B$1)),"-")</f>
        <v>0.01</v>
      </c>
      <c r="BC22" s="78" t="str">
        <f>IFERROR(IF($B$1="Total",AVERAGEIFS(INDEX(Data!$A$2:$DJ$51,0,MATCH(DB!BC$5,Data!$A$1:$DJ$1,0)),Data!$E$2:$E$51,DB!$B22),AVERAGEIFS(INDEX(Data!$A$2:$DJ$51,0,MATCH(DB!BC$5,Data!$A$1:$DJ$1,0)),Data!$E$2:$E$51,DB!$B22,Data!$F$2:$F$51,DB!$B$1)),"-")</f>
        <v>-</v>
      </c>
      <c r="BD22" s="79"/>
      <c r="BE22" s="78">
        <f>IFERROR(IF($B$1="Total",AVERAGEIFS(INDEX(Data!$A$2:$DJ$51,0,MATCH(DB!BE$5,Data!$A$1:$DJ$1,0)),Data!$E$2:$E$51,DB!$B22),AVERAGEIFS(INDEX(Data!$A$2:$DJ$51,0,MATCH(DB!BE$5,Data!$A$1:$DJ$1,0)),Data!$E$2:$E$51,DB!$B22,Data!$F$2:$F$51,DB!$B$1)),"-")</f>
        <v>0.98799999999999999</v>
      </c>
      <c r="BF22" s="78" t="str">
        <f>IFERROR(IF($B$1="Total",AVERAGEIFS(INDEX(Data!$A$2:$DJ$51,0,MATCH(DB!BF$5,Data!$A$1:$DJ$1,0)),Data!$E$2:$E$51,DB!$B22),AVERAGEIFS(INDEX(Data!$A$2:$DJ$51,0,MATCH(DB!BF$5,Data!$A$1:$DJ$1,0)),Data!$E$2:$E$51,DB!$B22,Data!$F$2:$F$51,DB!$B$1)),"-")</f>
        <v>-</v>
      </c>
      <c r="BG22" s="78" t="str">
        <f>IFERROR(IF($B$1="Total",AVERAGEIFS(INDEX(Data!$A$2:$DJ$51,0,MATCH(DB!BG$5,Data!$A$1:$DJ$1,0)),Data!$E$2:$E$51,DB!$B22),AVERAGEIFS(INDEX(Data!$A$2:$DJ$51,0,MATCH(DB!BG$5,Data!$A$1:$DJ$1,0)),Data!$E$2:$E$51,DB!$B22,Data!$F$2:$F$51,DB!$B$1)),"-")</f>
        <v>-</v>
      </c>
      <c r="BH22" s="78" t="str">
        <f>IFERROR(IF($B$1="Total",AVERAGEIFS(INDEX(Data!$A$2:$DJ$51,0,MATCH(DB!BH$5,Data!$A$1:$DJ$1,0)),Data!$E$2:$E$51,DB!$B22),AVERAGEIFS(INDEX(Data!$A$2:$DJ$51,0,MATCH(DB!BH$5,Data!$A$1:$DJ$1,0)),Data!$E$2:$E$51,DB!$B22,Data!$F$2:$F$51,DB!$B$1)),"-")</f>
        <v>-</v>
      </c>
      <c r="BI22" s="78">
        <f>IFERROR(IF($B$1="Total",AVERAGEIFS(INDEX(Data!$A$2:$DJ$51,0,MATCH(DB!BI$5,Data!$A$1:$DJ$1,0)),Data!$E$2:$E$51,DB!$B22),AVERAGEIFS(INDEX(Data!$A$2:$DJ$51,0,MATCH(DB!BI$5,Data!$A$1:$DJ$1,0)),Data!$E$2:$E$51,DB!$B22,Data!$F$2:$F$51,DB!$B$1)),"-")</f>
        <v>4.0000000000000001E-3</v>
      </c>
      <c r="BJ22" s="78" t="str">
        <f>IFERROR(IF($B$1="Total",AVERAGEIFS(INDEX(Data!$A$2:$DJ$51,0,MATCH(DB!BJ$5,Data!$A$1:$DJ$1,0)),Data!$E$2:$E$51,DB!$B22),AVERAGEIFS(INDEX(Data!$A$2:$DJ$51,0,MATCH(DB!BJ$5,Data!$A$1:$DJ$1,0)),Data!$E$2:$E$51,DB!$B22,Data!$F$2:$F$51,DB!$B$1)),"-")</f>
        <v>-</v>
      </c>
      <c r="BK22" s="78">
        <f>IFERROR(IF($B$1="Total",AVERAGEIFS(INDEX(Data!$A$2:$DJ$51,0,MATCH(DB!BK$5,Data!$A$1:$DJ$1,0)),Data!$E$2:$E$51,DB!$B22),AVERAGEIFS(INDEX(Data!$A$2:$DJ$51,0,MATCH(DB!BK$5,Data!$A$1:$DJ$1,0)),Data!$E$2:$E$51,DB!$B22,Data!$F$2:$F$51,DB!$B$1)),"-")</f>
        <v>8.0000000000000002E-3</v>
      </c>
      <c r="BL22" s="79"/>
      <c r="BM22" s="78">
        <f>IFERROR(IF($B$1="Total",AVERAGEIFS(INDEX(Data!$A$2:$DJ$51,0,MATCH(DB!BM$5,Data!$A$1:$DJ$1,0)),Data!$E$2:$E$51,DB!$B22),AVERAGEIFS(INDEX(Data!$A$2:$DJ$51,0,MATCH(DB!BM$5,Data!$A$1:$DJ$1,0)),Data!$E$2:$E$51,DB!$B22,Data!$F$2:$F$51,DB!$B$1)),"-")</f>
        <v>1.9E-2</v>
      </c>
      <c r="BN22" s="78">
        <f>IFERROR(IF($B$1="Total",AVERAGEIFS(INDEX(Data!$A$2:$DJ$51,0,MATCH(DB!BN$5,Data!$A$1:$DJ$1,0)),Data!$E$2:$E$51,DB!$B22),AVERAGEIFS(INDEX(Data!$A$2:$DJ$51,0,MATCH(DB!BN$5,Data!$A$1:$DJ$1,0)),Data!$E$2:$E$51,DB!$B22,Data!$F$2:$F$51,DB!$B$1)),"-")</f>
        <v>0.247</v>
      </c>
      <c r="BO22" s="78">
        <f>IFERROR(IF($B$1="Total",AVERAGEIFS(INDEX(Data!$A$2:$DJ$51,0,MATCH(DB!BO$5,Data!$A$1:$DJ$1,0)),Data!$E$2:$E$51,DB!$B22),AVERAGEIFS(INDEX(Data!$A$2:$DJ$51,0,MATCH(DB!BO$5,Data!$A$1:$DJ$1,0)),Data!$E$2:$E$51,DB!$B22,Data!$F$2:$F$51,DB!$B$1)),"-")</f>
        <v>0.58799999999999997</v>
      </c>
      <c r="BP22" s="78">
        <f>IFERROR(IF($B$1="Total",AVERAGEIFS(INDEX(Data!$A$2:$DJ$51,0,MATCH(DB!BP$5,Data!$A$1:$DJ$1,0)),Data!$E$2:$E$51,DB!$B22),AVERAGEIFS(INDEX(Data!$A$2:$DJ$51,0,MATCH(DB!BP$5,Data!$A$1:$DJ$1,0)),Data!$E$2:$E$51,DB!$B22,Data!$F$2:$F$51,DB!$B$1)),"-")</f>
        <v>0.14499999999999999</v>
      </c>
      <c r="BQ22" s="79"/>
      <c r="BR22" s="78">
        <f>IFERROR(IF($B$1="Total",AVERAGEIFS(INDEX(Data!$A$2:$DJ$51,0,MATCH(DB!BR$5,Data!$A$1:$DJ$1,0)),Data!$E$2:$E$51,DB!$B22),AVERAGEIFS(INDEX(Data!$A$2:$DJ$51,0,MATCH(DB!BR$5,Data!$A$1:$DJ$1,0)),Data!$E$2:$E$51,DB!$B22,Data!$F$2:$F$51,DB!$B$1)),"-")</f>
        <v>0.05</v>
      </c>
      <c r="BS22" s="78">
        <f>IFERROR(IF($B$1="Total",AVERAGEIFS(INDEX(Data!$A$2:$DJ$51,0,MATCH(DB!BS$5,Data!$A$1:$DJ$1,0)),Data!$E$2:$E$51,DB!$B22),AVERAGEIFS(INDEX(Data!$A$2:$DJ$51,0,MATCH(DB!BS$5,Data!$A$1:$DJ$1,0)),Data!$E$2:$E$51,DB!$B22,Data!$F$2:$F$51,DB!$B$1)),"-")</f>
        <v>0.28799999999999998</v>
      </c>
      <c r="BT22" s="78">
        <f>IFERROR(IF($B$1="Total",AVERAGEIFS(INDEX(Data!$A$2:$DJ$51,0,MATCH(DB!BT$5,Data!$A$1:$DJ$1,0)),Data!$E$2:$E$51,DB!$B22),AVERAGEIFS(INDEX(Data!$A$2:$DJ$51,0,MATCH(DB!BT$5,Data!$A$1:$DJ$1,0)),Data!$E$2:$E$51,DB!$B22,Data!$F$2:$F$51,DB!$B$1)),"-")</f>
        <v>0.52300000000000002</v>
      </c>
      <c r="BU22" s="78">
        <f>IFERROR(IF($B$1="Total",AVERAGEIFS(INDEX(Data!$A$2:$DJ$51,0,MATCH(DB!BU$5,Data!$A$1:$DJ$1,0)),Data!$E$2:$E$51,DB!$B22),AVERAGEIFS(INDEX(Data!$A$2:$DJ$51,0,MATCH(DB!BU$5,Data!$A$1:$DJ$1,0)),Data!$E$2:$E$51,DB!$B22,Data!$F$2:$F$51,DB!$B$1)),"-")</f>
        <v>0.13900000000000001</v>
      </c>
      <c r="BV22" s="79"/>
      <c r="BW22" s="78">
        <f>IFERROR(IF($B$1="Total",AVERAGEIFS(INDEX(Data!$A$2:$DJ$51,0,MATCH(DB!BW$5,Data!$A$1:$DJ$1,0)),Data!$E$2:$E$51,DB!$B22),AVERAGEIFS(INDEX(Data!$A$2:$DJ$51,0,MATCH(DB!BW$5,Data!$A$1:$DJ$1,0)),Data!$E$2:$E$51,DB!$B22,Data!$F$2:$F$51,DB!$B$1)),"-")</f>
        <v>0.83399999999999996</v>
      </c>
      <c r="BX22" s="78">
        <f>IFERROR(IF($B$1="Total",AVERAGEIFS(INDEX(Data!$A$2:$DJ$51,0,MATCH(DB!BX$5,Data!$A$1:$DJ$1,0)),Data!$E$2:$E$51,DB!$B22),AVERAGEIFS(INDEX(Data!$A$2:$DJ$51,0,MATCH(DB!BX$5,Data!$A$1:$DJ$1,0)),Data!$E$2:$E$51,DB!$B22,Data!$F$2:$F$51,DB!$B$1)),"-")</f>
        <v>0.16600000000000001</v>
      </c>
      <c r="BY22" s="79"/>
      <c r="BZ22" s="78">
        <f>IFERROR(IF($B$1="Total",AVERAGEIFS(INDEX(Data!$A$2:$DJ$51,0,MATCH(DB!BZ$5,Data!$A$1:$DJ$1,0)),Data!$E$2:$E$51,DB!$B22),AVERAGEIFS(INDEX(Data!$A$2:$DJ$51,0,MATCH(DB!BZ$5,Data!$A$1:$DJ$1,0)),Data!$E$2:$E$51,DB!$B22,Data!$F$2:$F$51,DB!$B$1)),"-")</f>
        <v>0.92600000000000005</v>
      </c>
      <c r="CA22" s="78">
        <f>IFERROR(IF($B$1="Total",AVERAGEIFS(INDEX(Data!$A$2:$DJ$51,0,MATCH(DB!CA$5,Data!$A$1:$DJ$1,0)),Data!$E$2:$E$51,DB!$B22),AVERAGEIFS(INDEX(Data!$A$2:$DJ$51,0,MATCH(DB!CA$5,Data!$A$1:$DJ$1,0)),Data!$E$2:$E$51,DB!$B22,Data!$F$2:$F$51,DB!$B$1)),"-")</f>
        <v>7.3999999999999996E-2</v>
      </c>
      <c r="CB22" s="79"/>
      <c r="CC22" s="78">
        <f>IFERROR(IF($B$1="Total",AVERAGEIFS(INDEX(Data!$A$2:$DJ$51,0,MATCH(DB!CC$5,Data!$A$1:$DJ$1,0)),Data!$E$2:$E$51,DB!$B22),AVERAGEIFS(INDEX(Data!$A$2:$DJ$51,0,MATCH(DB!CC$5,Data!$A$1:$DJ$1,0)),Data!$E$2:$E$51,DB!$B22,Data!$F$2:$F$51,DB!$B$1)),"-")</f>
        <v>0.46400000000000002</v>
      </c>
      <c r="CD22" s="78">
        <f>IFERROR(IF($B$1="Total",AVERAGEIFS(INDEX(Data!$A$2:$DJ$51,0,MATCH(DB!CD$5,Data!$A$1:$DJ$1,0)),Data!$E$2:$E$51,DB!$B22),AVERAGEIFS(INDEX(Data!$A$2:$DJ$51,0,MATCH(DB!CD$5,Data!$A$1:$DJ$1,0)),Data!$E$2:$E$51,DB!$B22,Data!$F$2:$F$51,DB!$B$1)),"-")</f>
        <v>0.53600000000000003</v>
      </c>
      <c r="CE22" s="79"/>
      <c r="CF22" s="78">
        <f>IFERROR(IF($B$1="Total",AVERAGEIFS(INDEX(Data!$A$2:$DJ$51,0,MATCH(DB!CF$5,Data!$A$1:$DJ$1,0)),Data!$E$2:$E$51,DB!$B22),AVERAGEIFS(INDEX(Data!$A$2:$DJ$51,0,MATCH(DB!CF$5,Data!$A$1:$DJ$1,0)),Data!$E$2:$E$51,DB!$B22,Data!$F$2:$F$51,DB!$B$1)),"-")</f>
        <v>0.96799999999999997</v>
      </c>
      <c r="CG22" s="78">
        <f>IFERROR(IF($B$1="Total",AVERAGEIFS(INDEX(Data!$A$2:$DJ$51,0,MATCH(DB!CG$5,Data!$A$1:$DJ$1,0)),Data!$E$2:$E$51,DB!$B22),AVERAGEIFS(INDEX(Data!$A$2:$DJ$51,0,MATCH(DB!CG$5,Data!$A$1:$DJ$1,0)),Data!$E$2:$E$51,DB!$B22,Data!$F$2:$F$51,DB!$B$1)),"-")</f>
        <v>1E-3</v>
      </c>
      <c r="CH22" s="78">
        <f>IFERROR(IF($B$1="Total",AVERAGEIFS(INDEX(Data!$A$2:$DJ$51,0,MATCH(DB!CH$5,Data!$A$1:$DJ$1,0)),Data!$E$2:$E$51,DB!$B22),AVERAGEIFS(INDEX(Data!$A$2:$DJ$51,0,MATCH(DB!CH$5,Data!$A$1:$DJ$1,0)),Data!$E$2:$E$51,DB!$B22,Data!$F$2:$F$51,DB!$B$1)),"-")</f>
        <v>5.0000000000000001E-3</v>
      </c>
      <c r="CI22" s="78" t="str">
        <f>IFERROR(IF($B$1="Total",AVERAGEIFS(INDEX(Data!$A$2:$DJ$51,0,MATCH(DB!CI$5,Data!$A$1:$DJ$1,0)),Data!$E$2:$E$51,DB!$B22),AVERAGEIFS(INDEX(Data!$A$2:$DJ$51,0,MATCH(DB!CI$5,Data!$A$1:$DJ$1,0)),Data!$E$2:$E$51,DB!$B22,Data!$F$2:$F$51,DB!$B$1)),"-")</f>
        <v>-</v>
      </c>
      <c r="CJ22" s="78" t="str">
        <f>IFERROR(IF($B$1="Total",AVERAGEIFS(INDEX(Data!$A$2:$DJ$51,0,MATCH(DB!CJ$5,Data!$A$1:$DJ$1,0)),Data!$E$2:$E$51,DB!$B22),AVERAGEIFS(INDEX(Data!$A$2:$DJ$51,0,MATCH(DB!CJ$5,Data!$A$1:$DJ$1,0)),Data!$E$2:$E$51,DB!$B22,Data!$F$2:$F$51,DB!$B$1)),"-")</f>
        <v>-</v>
      </c>
      <c r="CK22" s="78" t="str">
        <f>IFERROR(IF($B$1="Total",AVERAGEIFS(INDEX(Data!$A$2:$DJ$51,0,MATCH(DB!CK$5,Data!$A$1:$DJ$1,0)),Data!$E$2:$E$51,DB!$B22),AVERAGEIFS(INDEX(Data!$A$2:$DJ$51,0,MATCH(DB!CK$5,Data!$A$1:$DJ$1,0)),Data!$E$2:$E$51,DB!$B22,Data!$F$2:$F$51,DB!$B$1)),"-")</f>
        <v>-</v>
      </c>
      <c r="CL22" s="78" t="str">
        <f>IFERROR(IF($B$1="Total",AVERAGEIFS(INDEX(Data!$A$2:$DJ$51,0,MATCH(DB!CL$5,Data!$A$1:$DJ$1,0)),Data!$E$2:$E$51,DB!$B22),AVERAGEIFS(INDEX(Data!$A$2:$DJ$51,0,MATCH(DB!CL$5,Data!$A$1:$DJ$1,0)),Data!$E$2:$E$51,DB!$B22,Data!$F$2:$F$51,DB!$B$1)),"-")</f>
        <v>-</v>
      </c>
      <c r="CM22" s="78" t="str">
        <f>IFERROR(IF($B$1="Total",AVERAGEIFS(INDEX(Data!$A$2:$DJ$51,0,MATCH(DB!CM$5,Data!$A$1:$DJ$1,0)),Data!$E$2:$E$51,DB!$B22),AVERAGEIFS(INDEX(Data!$A$2:$DJ$51,0,MATCH(DB!CM$5,Data!$A$1:$DJ$1,0)),Data!$E$2:$E$51,DB!$B22,Data!$F$2:$F$51,DB!$B$1)),"-")</f>
        <v>-</v>
      </c>
      <c r="CN22" s="78">
        <f>IFERROR(IF($B$1="Total",AVERAGEIFS(INDEX(Data!$A$2:$DJ$51,0,MATCH(DB!CN$5,Data!$A$1:$DJ$1,0)),Data!$E$2:$E$51,DB!$B22),AVERAGEIFS(INDEX(Data!$A$2:$DJ$51,0,MATCH(DB!CN$5,Data!$A$1:$DJ$1,0)),Data!$E$2:$E$51,DB!$B22,Data!$F$2:$F$51,DB!$B$1)),"-")</f>
        <v>1E-3</v>
      </c>
      <c r="CO22" s="78">
        <f>IFERROR(IF($B$1="Total",AVERAGEIFS(INDEX(Data!$A$2:$DJ$51,0,MATCH(DB!CO$5,Data!$A$1:$DJ$1,0)),Data!$E$2:$E$51,DB!$B22),AVERAGEIFS(INDEX(Data!$A$2:$DJ$51,0,MATCH(DB!CO$5,Data!$A$1:$DJ$1,0)),Data!$E$2:$E$51,DB!$B22,Data!$F$2:$F$51,DB!$B$1)),"-")</f>
        <v>7.0000000000000001E-3</v>
      </c>
      <c r="CP22" s="78">
        <f>IFERROR(IF($B$1="Total",AVERAGEIFS(INDEX(Data!$A$2:$DJ$51,0,MATCH(DB!CP$5,Data!$A$1:$DJ$1,0)),Data!$E$2:$E$51,DB!$B22),AVERAGEIFS(INDEX(Data!$A$2:$DJ$51,0,MATCH(DB!CP$5,Data!$A$1:$DJ$1,0)),Data!$E$2:$E$51,DB!$B22,Data!$F$2:$F$51,DB!$B$1)),"-")</f>
        <v>1.7000000000000001E-2</v>
      </c>
      <c r="CQ22" s="78" t="str">
        <f>IFERROR(IF($B$1="Total",AVERAGEIFS(INDEX(Data!$A$2:$DJ$51,0,MATCH(DB!CQ$5,Data!$A$1:$DJ$1,0)),Data!$E$2:$E$51,DB!$B22),AVERAGEIFS(INDEX(Data!$A$2:$DJ$51,0,MATCH(DB!CQ$5,Data!$A$1:$DJ$1,0)),Data!$E$2:$E$51,DB!$B22,Data!$F$2:$F$51,DB!$B$1)),"-")</f>
        <v>-</v>
      </c>
      <c r="CR22" s="78" t="str">
        <f>IFERROR(IF($B$1="Total",AVERAGEIFS(INDEX(Data!$A$2:$DJ$51,0,MATCH(DB!CR$5,Data!$A$1:$DJ$1,0)),Data!$E$2:$E$51,DB!$B22),AVERAGEIFS(INDEX(Data!$A$2:$DJ$51,0,MATCH(DB!CR$5,Data!$A$1:$DJ$1,0)),Data!$E$2:$E$51,DB!$B22,Data!$F$2:$F$51,DB!$B$1)),"-")</f>
        <v>-</v>
      </c>
      <c r="CS22" s="79"/>
      <c r="CT22" s="78">
        <f>IFERROR(IF($B$1="Total",AVERAGEIFS(INDEX(Data!$A$2:$DJ$51,0,MATCH(DB!CT$5,Data!$A$1:$DJ$1,0)),Data!$E$2:$E$51,DB!$B22),AVERAGEIFS(INDEX(Data!$A$2:$DJ$51,0,MATCH(DB!CT$5,Data!$A$1:$DJ$1,0)),Data!$E$2:$E$51,DB!$B22,Data!$F$2:$F$51,DB!$B$1)),"-")</f>
        <v>3.2000000000000001E-2</v>
      </c>
      <c r="CU22" s="78">
        <f>IFERROR(IF($B$1="Total",AVERAGEIFS(INDEX(Data!$A$2:$DJ$51,0,MATCH(DB!CU$5,Data!$A$1:$DJ$1,0)),Data!$E$2:$E$51,DB!$B22),AVERAGEIFS(INDEX(Data!$A$2:$DJ$51,0,MATCH(DB!CU$5,Data!$A$1:$DJ$1,0)),Data!$E$2:$E$51,DB!$B22,Data!$F$2:$F$51,DB!$B$1)),"-")</f>
        <v>0.115</v>
      </c>
      <c r="CV22" s="78">
        <f>IFERROR(IF($B$1="Total",AVERAGEIFS(INDEX(Data!$A$2:$DJ$51,0,MATCH(DB!CV$5,Data!$A$1:$DJ$1,0)),Data!$E$2:$E$51,DB!$B22),AVERAGEIFS(INDEX(Data!$A$2:$DJ$51,0,MATCH(DB!CV$5,Data!$A$1:$DJ$1,0)),Data!$E$2:$E$51,DB!$B22,Data!$F$2:$F$51,DB!$B$1)),"-")</f>
        <v>0.28399999999999997</v>
      </c>
      <c r="CW22" s="78">
        <f>IFERROR(IF($B$1="Total",AVERAGEIFS(INDEX(Data!$A$2:$DJ$51,0,MATCH(DB!CW$5,Data!$A$1:$DJ$1,0)),Data!$E$2:$E$51,DB!$B22),AVERAGEIFS(INDEX(Data!$A$2:$DJ$51,0,MATCH(DB!CW$5,Data!$A$1:$DJ$1,0)),Data!$E$2:$E$51,DB!$B22,Data!$F$2:$F$51,DB!$B$1)),"-")</f>
        <v>0.32400000000000001</v>
      </c>
      <c r="CX22" s="78">
        <f>IFERROR(IF($B$1="Total",AVERAGEIFS(INDEX(Data!$A$2:$DJ$51,0,MATCH(DB!CX$5,Data!$A$1:$DJ$1,0)),Data!$E$2:$E$51,DB!$B22),AVERAGEIFS(INDEX(Data!$A$2:$DJ$51,0,MATCH(DB!CX$5,Data!$A$1:$DJ$1,0)),Data!$E$2:$E$51,DB!$B22,Data!$F$2:$F$51,DB!$B$1)),"-")</f>
        <v>0.11</v>
      </c>
      <c r="CY22" s="78">
        <f>IFERROR(IF($B$1="Total",AVERAGEIFS(INDEX(Data!$A$2:$DJ$51,0,MATCH(DB!CY$5,Data!$A$1:$DJ$1,0)),Data!$E$2:$E$51,DB!$B22),AVERAGEIFS(INDEX(Data!$A$2:$DJ$51,0,MATCH(DB!CY$5,Data!$A$1:$DJ$1,0)),Data!$E$2:$E$51,DB!$B22,Data!$F$2:$F$51,DB!$B$1)),"-")</f>
        <v>4.9000000000000002E-2</v>
      </c>
      <c r="CZ22" s="78">
        <f>IFERROR(IF($B$1="Total",AVERAGEIFS(INDEX(Data!$A$2:$DJ$51,0,MATCH(DB!CZ$5,Data!$A$1:$DJ$1,0)),Data!$E$2:$E$51,DB!$B22),AVERAGEIFS(INDEX(Data!$A$2:$DJ$51,0,MATCH(DB!CZ$5,Data!$A$1:$DJ$1,0)),Data!$E$2:$E$51,DB!$B22,Data!$F$2:$F$51,DB!$B$1)),"-")</f>
        <v>8.5000000000000006E-2</v>
      </c>
      <c r="DB22" s="78">
        <f>IFERROR(IF($B$1="Total",AVERAGEIFS(INDEX(Data!$A$2:$EI$51,0,MATCH(DB!DB$5,Data!$A$1:$EI$1,0)),Data!$E$2:$E$51,DB!$B22),AVERAGEIFS(INDEX(Data!$A$2:$EI$51,0,MATCH(DB!DB$5,Data!$A$1:$EI$1,0)),Data!$E$2:$E$51,DB!$B22,Data!$F$2:$F$51,DB!$B$1)),"-")</f>
        <v>1.0729613733905579E-3</v>
      </c>
      <c r="DC22" s="78">
        <f>IFERROR(IF($B$1="Total",AVERAGEIFS(INDEX(Data!$A$2:$EI$51,0,MATCH(DB!DC$5,Data!$A$1:$EI$1,0)),Data!$E$2:$E$51,DB!$B22),AVERAGEIFS(INDEX(Data!$A$2:$EI$51,0,MATCH(DB!DC$5,Data!$A$1:$EI$1,0)),Data!$E$2:$E$51,DB!$B22,Data!$F$2:$F$51,DB!$B$1)),"-")</f>
        <v>0.92274678111587982</v>
      </c>
      <c r="DD22" s="78">
        <f>IFERROR(IF($B$1="Total",AVERAGEIFS(INDEX(Data!$A$2:$EI$51,0,MATCH(DB!DD$5,Data!$A$1:$EI$1,0)),Data!$E$2:$E$51,DB!$B22),AVERAGEIFS(INDEX(Data!$A$2:$EI$51,0,MATCH(DB!DD$5,Data!$A$1:$EI$1,0)),Data!$E$2:$E$51,DB!$B22,Data!$F$2:$F$51,DB!$B$1)),"-")</f>
        <v>2.3605150214592276E-2</v>
      </c>
      <c r="DE22" s="78">
        <f>IFERROR(IF($B$1="Total",AVERAGEIFS(INDEX(Data!$A$2:$EI$51,0,MATCH(DB!DE$5,Data!$A$1:$EI$1,0)),Data!$E$2:$E$51,DB!$B22),AVERAGEIFS(INDEX(Data!$A$2:$EI$51,0,MATCH(DB!DE$5,Data!$A$1:$EI$1,0)),Data!$E$2:$E$51,DB!$B22,Data!$F$2:$F$51,DB!$B$1)),"-")</f>
        <v>5.257510729613734E-2</v>
      </c>
      <c r="DG22" s="78">
        <f>IFERROR(IF($B$1="Total",AVERAGEIFS(INDEX(Data!$A$2:$EI$51,0,MATCH(DB!DG$5,Data!$A$1:$EI$1,0)),Data!$E$2:$E$51,DB!$B22),AVERAGEIFS(INDEX(Data!$A$2:$EI$51,0,MATCH(DB!DG$5,Data!$A$1:$EI$1,0)),Data!$E$2:$E$51,DB!$B22,Data!$F$2:$F$51,DB!$B$1)),"-")</f>
        <v>0.96781115879828328</v>
      </c>
      <c r="DH22" s="78">
        <f>IFERROR(IF($B$1="Total",AVERAGEIFS(INDEX(Data!$A$2:$EI$51,0,MATCH(DB!DH$5,Data!$A$1:$EI$1,0)),Data!$E$2:$E$51,DB!$B22),AVERAGEIFS(INDEX(Data!$A$2:$EI$51,0,MATCH(DB!DH$5,Data!$A$1:$EI$1,0)),Data!$E$2:$E$51,DB!$B22,Data!$F$2:$F$51,DB!$B$1)),"-")</f>
        <v>3.2188841201716736E-2</v>
      </c>
      <c r="DJ22" s="78">
        <f>IFERROR(IF($B$1="Total",AVERAGEIFS(INDEX(Data!$A$2:$EI$51,0,MATCH(DB!DJ$5,Data!$A$1:$EI$1,0)),Data!$E$2:$E$51,DB!$B22),AVERAGEIFS(INDEX(Data!$A$2:$EI$51,0,MATCH(DB!DJ$5,Data!$A$1:$EI$1,0)),Data!$E$2:$E$51,DB!$B22,Data!$F$2:$F$51,DB!$B$1)),"-")</f>
        <v>0.17596566523605151</v>
      </c>
      <c r="DK22" s="78">
        <f>IFERROR(IF($B$1="Total",AVERAGEIFS(INDEX(Data!$A$2:$EI$51,0,MATCH(DB!DK$5,Data!$A$1:$EI$1,0)),Data!$E$2:$E$51,DB!$B22),AVERAGEIFS(INDEX(Data!$A$2:$EI$51,0,MATCH(DB!DK$5,Data!$A$1:$EI$1,0)),Data!$E$2:$E$51,DB!$B22,Data!$F$2:$F$51,DB!$B$1)),"-")</f>
        <v>1.7167381974248927E-2</v>
      </c>
      <c r="DL22" s="78">
        <f>IFERROR(IF($B$1="Total",AVERAGEIFS(INDEX(Data!$A$2:$EI$51,0,MATCH(DB!DL$5,Data!$A$1:$EI$1,0)),Data!$E$2:$E$51,DB!$B22),AVERAGEIFS(INDEX(Data!$A$2:$EI$51,0,MATCH(DB!DL$5,Data!$A$1:$EI$1,0)),Data!$E$2:$E$51,DB!$B22,Data!$F$2:$F$51,DB!$B$1)),"-")</f>
        <v>1.0729613733905579E-3</v>
      </c>
      <c r="DM22" s="78">
        <f>IFERROR(IF($B$1="Total",AVERAGEIFS(INDEX(Data!$A$2:$EI$51,0,MATCH(DB!DM$5,Data!$A$1:$EI$1,0)),Data!$E$2:$E$51,DB!$B22),AVERAGEIFS(INDEX(Data!$A$2:$EI$51,0,MATCH(DB!DM$5,Data!$A$1:$EI$1,0)),Data!$E$2:$E$51,DB!$B22,Data!$F$2:$F$51,DB!$B$1)),"-")</f>
        <v>0.49678111587982832</v>
      </c>
      <c r="DN22" s="78">
        <f>IFERROR(IF($B$1="Total",AVERAGEIFS(INDEX(Data!$A$2:$EI$51,0,MATCH(DB!DN$5,Data!$A$1:$EI$1,0)),Data!$E$2:$E$51,DB!$B22),AVERAGEIFS(INDEX(Data!$A$2:$EI$51,0,MATCH(DB!DN$5,Data!$A$1:$EI$1,0)),Data!$E$2:$E$51,DB!$B22,Data!$F$2:$F$51,DB!$B$1)),"-")</f>
        <v>0.30901287553648071</v>
      </c>
      <c r="DP22" s="78">
        <f>IFERROR(IF($B$1="Total",AVERAGEIFS(INDEX(Data!$A$2:$EI$51,0,MATCH(DB!DP$5,Data!$A$1:$EI$1,0)),Data!$E$2:$E$51,DB!$B22),AVERAGEIFS(INDEX(Data!$A$2:$EI$51,0,MATCH(DB!DP$5,Data!$A$1:$EI$1,0)),Data!$E$2:$E$51,DB!$B22,Data!$F$2:$F$51,DB!$B$1)),"-")</f>
        <v>7.5107296137339061E-2</v>
      </c>
      <c r="DQ22" s="78">
        <f>IFERROR(IF($B$1="Total",AVERAGEIFS(INDEX(Data!$A$2:$EI$51,0,MATCH(DB!DQ$5,Data!$A$1:$EI$1,0)),Data!$E$2:$E$51,DB!$B22),AVERAGEIFS(INDEX(Data!$A$2:$EI$51,0,MATCH(DB!DQ$5,Data!$A$1:$EI$1,0)),Data!$E$2:$E$51,DB!$B22,Data!$F$2:$F$51,DB!$B$1)),"-")</f>
        <v>8.7982832618025753E-2</v>
      </c>
      <c r="DR22" s="78">
        <f>IFERROR(IF($B$1="Total",AVERAGEIFS(INDEX(Data!$A$2:$EI$51,0,MATCH(DB!DR$5,Data!$A$1:$EI$1,0)),Data!$E$2:$E$51,DB!$B22),AVERAGEIFS(INDEX(Data!$A$2:$EI$51,0,MATCH(DB!DR$5,Data!$A$1:$EI$1,0)),Data!$E$2:$E$51,DB!$B22,Data!$F$2:$F$51,DB!$B$1)),"-")</f>
        <v>8.5836909871244635E-3</v>
      </c>
      <c r="DS22" s="78">
        <f>IFERROR(IF($B$1="Total",AVERAGEIFS(INDEX(Data!$A$2:$EI$51,0,MATCH(DB!DS$5,Data!$A$1:$EI$1,0)),Data!$E$2:$E$51,DB!$B22),AVERAGEIFS(INDEX(Data!$A$2:$EI$51,0,MATCH(DB!DS$5,Data!$A$1:$EI$1,0)),Data!$E$2:$E$51,DB!$B22,Data!$F$2:$F$51,DB!$B$1)),"-")</f>
        <v>0.8283261802575107</v>
      </c>
      <c r="DT22" s="78">
        <f>IFERROR(IF($B$1="Total",AVERAGEIFS(INDEX(Data!$A$2:$EI$51,0,MATCH(DB!DT$5,Data!$A$1:$EI$1,0)),Data!$E$2:$E$51,DB!$B22),AVERAGEIFS(INDEX(Data!$A$2:$EI$51,0,MATCH(DB!DT$5,Data!$A$1:$EI$1,0)),Data!$E$2:$E$51,DB!$B22,Data!$F$2:$F$51,DB!$B$1)),"-")</f>
        <v>0</v>
      </c>
      <c r="DV22" s="78">
        <f>IFERROR(IF($B$1="Total",AVERAGEIFS(INDEX(Data!$A$2:$EI$51,0,MATCH(DB!DV$5,Data!$A$1:$EI$1,0)),Data!$E$2:$E$51,DB!$B22),AVERAGEIFS(INDEX(Data!$A$2:$EI$51,0,MATCH(DB!DV$5,Data!$A$1:$EI$1,0)),Data!$E$2:$E$51,DB!$B22,Data!$F$2:$F$51,DB!$B$1)),"-")</f>
        <v>0.16952789699570817</v>
      </c>
      <c r="DW22" s="78">
        <f>IFERROR(IF($B$1="Total",AVERAGEIFS(INDEX(Data!$A$2:$EI$51,0,MATCH(DB!DW$5,Data!$A$1:$EI$1,0)),Data!$E$2:$E$51,DB!$B22),AVERAGEIFS(INDEX(Data!$A$2:$EI$51,0,MATCH(DB!DW$5,Data!$A$1:$EI$1,0)),Data!$E$2:$E$51,DB!$B22,Data!$F$2:$F$51,DB!$B$1)),"-")</f>
        <v>0.26394849785407726</v>
      </c>
      <c r="DX22" s="78">
        <f>IFERROR(IF($B$1="Total",AVERAGEIFS(INDEX(Data!$A$2:$EI$51,0,MATCH(DB!DX$5,Data!$A$1:$EI$1,0)),Data!$E$2:$E$51,DB!$B22),AVERAGEIFS(INDEX(Data!$A$2:$EI$51,0,MATCH(DB!DX$5,Data!$A$1:$EI$1,0)),Data!$E$2:$E$51,DB!$B22,Data!$F$2:$F$51,DB!$B$1)),"-")</f>
        <v>0.1148068669527897</v>
      </c>
      <c r="DY22" s="78">
        <f>IFERROR(IF($B$1="Total",AVERAGEIFS(INDEX(Data!$A$2:$EI$51,0,MATCH(DB!DY$5,Data!$A$1:$EI$1,0)),Data!$E$2:$E$51,DB!$B22),AVERAGEIFS(INDEX(Data!$A$2:$EI$51,0,MATCH(DB!DY$5,Data!$A$1:$EI$1,0)),Data!$E$2:$E$51,DB!$B22,Data!$F$2:$F$51,DB!$B$1)),"-")</f>
        <v>0.45171673819742492</v>
      </c>
    </row>
    <row r="23" spans="1:129" x14ac:dyDescent="0.25">
      <c r="B23" s="118" t="s">
        <v>178</v>
      </c>
      <c r="C23" s="78">
        <f>IFERROR(IF($B$1="Total",AVERAGEIFS(INDEX(Data!$A$2:$DJ$51,0,MATCH(DB!C$5,Data!$A$1:$DJ$1,0)),Data!$E$2:$E$51,DB!$B23),AVERAGEIFS(INDEX(Data!$A$2:$DJ$51,0,MATCH(DB!C$5,Data!$A$1:$DJ$1,0)),Data!$E$2:$E$51,DB!$B23,Data!$F$2:$F$51,DB!$B$1)),"-")</f>
        <v>0.71900000000000008</v>
      </c>
      <c r="D23" s="78">
        <f>IFERROR(IF($B$1="Total",AVERAGEIFS(INDEX(Data!$A$2:$DJ$51,0,MATCH(DB!D$5,Data!$A$1:$DJ$1,0)),Data!$E$2:$E$51,DB!$B23),AVERAGEIFS(INDEX(Data!$A$2:$DJ$51,0,MATCH(DB!D$5,Data!$A$1:$DJ$1,0)),Data!$E$2:$E$51,DB!$B23,Data!$F$2:$F$51,DB!$B$1)),"-")</f>
        <v>7.6999999999999999E-2</v>
      </c>
      <c r="E23" s="78">
        <f>IFERROR(IF($B$1="Total",AVERAGEIFS(INDEX(Data!$A$2:$DJ$51,0,MATCH(DB!E$5,Data!$A$1:$DJ$1,0)),Data!$E$2:$E$51,DB!$B23),AVERAGEIFS(INDEX(Data!$A$2:$DJ$51,0,MATCH(DB!E$5,Data!$A$1:$DJ$1,0)),Data!$E$2:$E$51,DB!$B23,Data!$F$2:$F$51,DB!$B$1)),"-")</f>
        <v>0.03</v>
      </c>
      <c r="F23" s="78">
        <f>IFERROR(IF($B$1="Total",AVERAGEIFS(INDEX(Data!$A$2:$DJ$51,0,MATCH(DB!F$5,Data!$A$1:$DJ$1,0)),Data!$E$2:$E$51,DB!$B23),AVERAGEIFS(INDEX(Data!$A$2:$DJ$51,0,MATCH(DB!F$5,Data!$A$1:$DJ$1,0)),Data!$E$2:$E$51,DB!$B23,Data!$F$2:$F$51,DB!$B$1)),"-")</f>
        <v>0.124</v>
      </c>
      <c r="G23" s="79"/>
      <c r="H23" s="78">
        <f>IFERROR(IF($B$1="Total",AVERAGEIFS(INDEX(Data!$A$2:$DJ$51,0,MATCH(DB!H$5,Data!$A$1:$DJ$1,0)),Data!$E$2:$E$51,DB!$B23),AVERAGEIFS(INDEX(Data!$A$2:$DJ$51,0,MATCH(DB!H$5,Data!$A$1:$DJ$1,0)),Data!$E$2:$E$51,DB!$B23,Data!$F$2:$F$51,DB!$B$1)),"-")</f>
        <v>0.37</v>
      </c>
      <c r="I23" s="78">
        <f>IFERROR(IF($B$1="Total",AVERAGEIFS(INDEX(Data!$A$2:$DJ$51,0,MATCH(DB!I$5,Data!$A$1:$DJ$1,0)),Data!$E$2:$E$51,DB!$B23),AVERAGEIFS(INDEX(Data!$A$2:$DJ$51,0,MATCH(DB!I$5,Data!$A$1:$DJ$1,0)),Data!$E$2:$E$51,DB!$B23,Data!$F$2:$F$51,DB!$B$1)),"-")</f>
        <v>7.2000000000000008E-2</v>
      </c>
      <c r="J23" s="78">
        <f>IFERROR(IF($B$1="Total",AVERAGEIFS(INDEX(Data!$A$2:$DJ$51,0,MATCH(DB!J$5,Data!$A$1:$DJ$1,0)),Data!$E$2:$E$51,DB!$B23),AVERAGEIFS(INDEX(Data!$A$2:$DJ$51,0,MATCH(DB!J$5,Data!$A$1:$DJ$1,0)),Data!$E$2:$E$51,DB!$B23,Data!$F$2:$F$51,DB!$B$1)),"-")</f>
        <v>8.900000000000001E-2</v>
      </c>
      <c r="K23" s="78" t="str">
        <f>IFERROR(IF($B$1="Total",AVERAGEIFS(INDEX(Data!$A$2:$DJ$51,0,MATCH(DB!K$5,Data!$A$1:$DJ$1,0)),Data!$E$2:$E$51,DB!$B23),AVERAGEIFS(INDEX(Data!$A$2:$DJ$51,0,MATCH(DB!K$5,Data!$A$1:$DJ$1,0)),Data!$E$2:$E$51,DB!$B23,Data!$F$2:$F$51,DB!$B$1)),"-")</f>
        <v>-</v>
      </c>
      <c r="L23" s="78">
        <f>IFERROR(IF($B$1="Total",AVERAGEIFS(INDEX(Data!$A$2:$DJ$51,0,MATCH(DB!L$5,Data!$A$1:$DJ$1,0)),Data!$E$2:$E$51,DB!$B23),AVERAGEIFS(INDEX(Data!$A$2:$DJ$51,0,MATCH(DB!L$5,Data!$A$1:$DJ$1,0)),Data!$E$2:$E$51,DB!$B23,Data!$F$2:$F$51,DB!$B$1)),"-")</f>
        <v>0.14000000000000001</v>
      </c>
      <c r="M23" s="78">
        <f>IFERROR(IF($B$1="Total",AVERAGEIFS(INDEX(Data!$A$2:$DJ$51,0,MATCH(DB!M$5,Data!$A$1:$DJ$1,0)),Data!$E$2:$E$51,DB!$B23),AVERAGEIFS(INDEX(Data!$A$2:$DJ$51,0,MATCH(DB!M$5,Data!$A$1:$DJ$1,0)),Data!$E$2:$E$51,DB!$B23,Data!$F$2:$F$51,DB!$B$1)),"-")</f>
        <v>0.317</v>
      </c>
      <c r="N23" s="78">
        <f>IFERROR(IF($B$1="Total",AVERAGEIFS(INDEX(Data!$A$2:$DJ$51,0,MATCH(DB!N$5,Data!$A$1:$DJ$1,0)),Data!$E$2:$E$51,DB!$B23),AVERAGEIFS(INDEX(Data!$A$2:$DJ$51,0,MATCH(DB!N$5,Data!$A$1:$DJ$1,0)),Data!$E$2:$E$51,DB!$B23,Data!$F$2:$F$51,DB!$B$1)),"-")</f>
        <v>0</v>
      </c>
      <c r="O23" s="78" t="str">
        <f>IFERROR(IF($B$1="Total",AVERAGEIFS(INDEX(Data!$A$2:$DJ$51,0,MATCH(DB!O$5,Data!$A$1:$DJ$1,0)),Data!$E$2:$E$51,DB!$B23),AVERAGEIFS(INDEX(Data!$A$2:$DJ$51,0,MATCH(DB!O$5,Data!$A$1:$DJ$1,0)),Data!$E$2:$E$51,DB!$B23,Data!$F$2:$F$51,DB!$B$1)),"-")</f>
        <v>-</v>
      </c>
      <c r="P23" s="79"/>
      <c r="Q23" s="78">
        <f>IFERROR(IF($B$1="Total",AVERAGEIFS(INDEX(Data!$A$2:$DJ$51,0,MATCH(DB!Q$5,Data!$A$1:$DJ$1,0)),Data!$E$2:$E$51,DB!$B23),AVERAGEIFS(INDEX(Data!$A$2:$DJ$51,0,MATCH(DB!Q$5,Data!$A$1:$DJ$1,0)),Data!$E$2:$E$51,DB!$B23,Data!$F$2:$F$51,DB!$B$1)),"-")</f>
        <v>0.47100000000000003</v>
      </c>
      <c r="R23" s="78">
        <f>IFERROR(IF($B$1="Total",AVERAGEIFS(INDEX(Data!$A$2:$DJ$51,0,MATCH(DB!R$5,Data!$A$1:$DJ$1,0)),Data!$E$2:$E$51,DB!$B23),AVERAGEIFS(INDEX(Data!$A$2:$DJ$51,0,MATCH(DB!R$5,Data!$A$1:$DJ$1,0)),Data!$E$2:$E$51,DB!$B23,Data!$F$2:$F$51,DB!$B$1)),"-")</f>
        <v>0.111</v>
      </c>
      <c r="S23" s="78">
        <f>IFERROR(IF($B$1="Total",AVERAGEIFS(INDEX(Data!$A$2:$DJ$51,0,MATCH(DB!S$5,Data!$A$1:$DJ$1,0)),Data!$E$2:$E$51,DB!$B23),AVERAGEIFS(INDEX(Data!$A$2:$DJ$51,0,MATCH(DB!S$5,Data!$A$1:$DJ$1,0)),Data!$E$2:$E$51,DB!$B23,Data!$F$2:$F$51,DB!$B$1)),"-")</f>
        <v>7.0000000000000007E-2</v>
      </c>
      <c r="T23" s="78">
        <f>IFERROR(IF($B$1="Total",AVERAGEIFS(INDEX(Data!$A$2:$DJ$51,0,MATCH(DB!T$5,Data!$A$1:$DJ$1,0)),Data!$E$2:$E$51,DB!$B23),AVERAGEIFS(INDEX(Data!$A$2:$DJ$51,0,MATCH(DB!T$5,Data!$A$1:$DJ$1,0)),Data!$E$2:$E$51,DB!$B23,Data!$F$2:$F$51,DB!$B$1)),"-")</f>
        <v>0.105</v>
      </c>
      <c r="U23" s="78">
        <f>IFERROR(IF($B$1="Total",AVERAGEIFS(INDEX(Data!$A$2:$DJ$51,0,MATCH(DB!U$5,Data!$A$1:$DJ$1,0)),Data!$E$2:$E$51,DB!$B23),AVERAGEIFS(INDEX(Data!$A$2:$DJ$51,0,MATCH(DB!U$5,Data!$A$1:$DJ$1,0)),Data!$E$2:$E$51,DB!$B23,Data!$F$2:$F$51,DB!$B$1)),"-")</f>
        <v>0.08</v>
      </c>
      <c r="V23" s="79"/>
      <c r="W23" s="78">
        <f>IFERROR(IF($B$1="Total",AVERAGEIFS(INDEX(Data!$A$2:$DJ$51,0,MATCH(DB!W$5,Data!$A$1:$DJ$1,0)),Data!$E$2:$E$51,DB!$B23),AVERAGEIFS(INDEX(Data!$A$2:$DJ$51,0,MATCH(DB!W$5,Data!$A$1:$DJ$1,0)),Data!$E$2:$E$51,DB!$B23,Data!$F$2:$F$51,DB!$B$1)),"-")</f>
        <v>7.9000000000000001E-2</v>
      </c>
      <c r="X23" s="78">
        <f>IFERROR(IF($B$1="Total",AVERAGEIFS(INDEX(Data!$A$2:$DJ$51,0,MATCH(DB!X$5,Data!$A$1:$DJ$1,0)),Data!$E$2:$E$51,DB!$B23),AVERAGEIFS(INDEX(Data!$A$2:$DJ$51,0,MATCH(DB!X$5,Data!$A$1:$DJ$1,0)),Data!$E$2:$E$51,DB!$B23,Data!$F$2:$F$51,DB!$B$1)),"-")</f>
        <v>0.39700000000000002</v>
      </c>
      <c r="Y23" s="78">
        <f>IFERROR(IF($B$1="Total",AVERAGEIFS(INDEX(Data!$A$2:$DJ$51,0,MATCH(DB!Y$5,Data!$A$1:$DJ$1,0)),Data!$E$2:$E$51,DB!$B23),AVERAGEIFS(INDEX(Data!$A$2:$DJ$51,0,MATCH(DB!Y$5,Data!$A$1:$DJ$1,0)),Data!$E$2:$E$51,DB!$B23,Data!$F$2:$F$51,DB!$B$1)),"-")</f>
        <v>0.26600000000000001</v>
      </c>
      <c r="Z23" s="78">
        <f>IFERROR(IF($B$1="Total",AVERAGEIFS(INDEX(Data!$A$2:$DJ$51,0,MATCH(DB!Z$5,Data!$A$1:$DJ$1,0)),Data!$E$2:$E$51,DB!$B23),AVERAGEIFS(INDEX(Data!$A$2:$DJ$51,0,MATCH(DB!Z$5,Data!$A$1:$DJ$1,0)),Data!$E$2:$E$51,DB!$B23,Data!$F$2:$F$51,DB!$B$1)),"-")</f>
        <v>8.5999999999999993E-2</v>
      </c>
      <c r="AA23" s="78">
        <f>IFERROR(IF($B$1="Total",AVERAGEIFS(INDEX(Data!$A$2:$DJ$51,0,MATCH(DB!AA$5,Data!$A$1:$DJ$1,0)),Data!$E$2:$E$51,DB!$B23),AVERAGEIFS(INDEX(Data!$A$2:$DJ$51,0,MATCH(DB!AA$5,Data!$A$1:$DJ$1,0)),Data!$E$2:$E$51,DB!$B23,Data!$F$2:$F$51,DB!$B$1)),"-")</f>
        <v>5.3999999999999999E-2</v>
      </c>
      <c r="AB23" s="78">
        <f>IFERROR(IF($B$1="Total",AVERAGEIFS(INDEX(Data!$A$2:$DJ$51,0,MATCH(DB!AB$5,Data!$A$1:$DJ$1,0)),Data!$E$2:$E$51,DB!$B23),AVERAGEIFS(INDEX(Data!$A$2:$DJ$51,0,MATCH(DB!AB$5,Data!$A$1:$DJ$1,0)),Data!$E$2:$E$51,DB!$B23,Data!$F$2:$F$51,DB!$B$1)),"-")</f>
        <v>3.2000000000000001E-2</v>
      </c>
      <c r="AC23" s="78">
        <f>IFERROR(IF($B$1="Total",AVERAGEIFS(INDEX(Data!$A$2:$DJ$51,0,MATCH(DB!AC$5,Data!$A$1:$DJ$1,0)),Data!$E$2:$E$51,DB!$B23),AVERAGEIFS(INDEX(Data!$A$2:$DJ$51,0,MATCH(DB!AC$5,Data!$A$1:$DJ$1,0)),Data!$E$2:$E$51,DB!$B23,Data!$F$2:$F$51,DB!$B$1)),"-")</f>
        <v>2.7E-2</v>
      </c>
      <c r="AD23" s="78">
        <f>IFERROR(IF($B$1="Total",AVERAGEIFS(INDEX(Data!$A$2:$DJ$51,0,MATCH(DB!AD$5,Data!$A$1:$DJ$1,0)),Data!$E$2:$E$51,DB!$B23),AVERAGEIFS(INDEX(Data!$A$2:$DJ$51,0,MATCH(DB!AD$5,Data!$A$1:$DJ$1,0)),Data!$E$2:$E$51,DB!$B23,Data!$F$2:$F$51,DB!$B$1)),"-")</f>
        <v>0.02</v>
      </c>
      <c r="AE23" s="78">
        <f>IFERROR(IF($B$1="Total",AVERAGEIFS(INDEX(Data!$A$2:$DJ$51,0,MATCH(DB!AE$5,Data!$A$1:$DJ$1,0)),Data!$E$2:$E$51,DB!$B23),AVERAGEIFS(INDEX(Data!$A$2:$DJ$51,0,MATCH(DB!AE$5,Data!$A$1:$DJ$1,0)),Data!$E$2:$E$51,DB!$B23,Data!$F$2:$F$51,DB!$B$1)),"-")</f>
        <v>3.9E-2</v>
      </c>
      <c r="AF23" s="79"/>
      <c r="AG23" s="78">
        <f>IFERROR(IF($B$1="Total",AVERAGEIFS(INDEX(Data!$A$2:$DJ$51,0,MATCH(DB!AG$5,Data!$A$1:$DJ$1,0)),Data!$E$2:$E$51,DB!$B23),AVERAGEIFS(INDEX(Data!$A$2:$DJ$51,0,MATCH(DB!AG$5,Data!$A$1:$DJ$1,0)),Data!$E$2:$E$51,DB!$B23,Data!$F$2:$F$51,DB!$B$1)),"-")</f>
        <v>0.83099999999999996</v>
      </c>
      <c r="AH23" s="78">
        <f>IFERROR(IF($B$1="Total",AVERAGEIFS(INDEX(Data!$A$2:$DJ$51,0,MATCH(DB!AH$5,Data!$A$1:$DJ$1,0)),Data!$E$2:$E$51,DB!$B23),AVERAGEIFS(INDEX(Data!$A$2:$DJ$51,0,MATCH(DB!AH$5,Data!$A$1:$DJ$1,0)),Data!$E$2:$E$51,DB!$B23,Data!$F$2:$F$51,DB!$B$1)),"-")</f>
        <v>5.5E-2</v>
      </c>
      <c r="AI23" s="78">
        <f>IFERROR(IF($B$1="Total",AVERAGEIFS(INDEX(Data!$A$2:$DJ$51,0,MATCH(DB!AI$5,Data!$A$1:$DJ$1,0)),Data!$E$2:$E$51,DB!$B23),AVERAGEIFS(INDEX(Data!$A$2:$DJ$51,0,MATCH(DB!AI$5,Data!$A$1:$DJ$1,0)),Data!$E$2:$E$51,DB!$B23,Data!$F$2:$F$51,DB!$B$1)),"-")</f>
        <v>2.3E-2</v>
      </c>
      <c r="AJ23" s="78">
        <f>IFERROR(IF($B$1="Total",AVERAGEIFS(INDEX(Data!$A$2:$DJ$51,0,MATCH(DB!AJ$5,Data!$A$1:$DJ$1,0)),Data!$E$2:$E$51,DB!$B23),AVERAGEIFS(INDEX(Data!$A$2:$DJ$51,0,MATCH(DB!AJ$5,Data!$A$1:$DJ$1,0)),Data!$E$2:$E$51,DB!$B23,Data!$F$2:$F$51,DB!$B$1)),"-")</f>
        <v>1.4E-2</v>
      </c>
      <c r="AK23" s="78">
        <f>IFERROR(IF($B$1="Total",AVERAGEIFS(INDEX(Data!$A$2:$DJ$51,0,MATCH(DB!AK$5,Data!$A$1:$DJ$1,0)),Data!$E$2:$E$51,DB!$B23),AVERAGEIFS(INDEX(Data!$A$2:$DJ$51,0,MATCH(DB!AK$5,Data!$A$1:$DJ$1,0)),Data!$E$2:$E$51,DB!$B23,Data!$F$2:$F$51,DB!$B$1)),"-")</f>
        <v>7.0000000000000001E-3</v>
      </c>
      <c r="AL23" s="78">
        <f>IFERROR(IF($B$1="Total",AVERAGEIFS(INDEX(Data!$A$2:$DJ$51,0,MATCH(DB!AL$5,Data!$A$1:$DJ$1,0)),Data!$E$2:$E$51,DB!$B23),AVERAGEIFS(INDEX(Data!$A$2:$DJ$51,0,MATCH(DB!AL$5,Data!$A$1:$DJ$1,0)),Data!$E$2:$E$51,DB!$B23,Data!$F$2:$F$51,DB!$B$1)),"-")</f>
        <v>6.5000000000000002E-2</v>
      </c>
      <c r="AM23" s="78">
        <f>IFERROR(IF($B$1="Total",AVERAGEIFS(INDEX(Data!$A$2:$DJ$51,0,MATCH(DB!AM$5,Data!$A$1:$DJ$1,0)),Data!$E$2:$E$51,DB!$B23),AVERAGEIFS(INDEX(Data!$A$2:$DJ$51,0,MATCH(DB!AM$5,Data!$A$1:$DJ$1,0)),Data!$E$2:$E$51,DB!$B23,Data!$F$2:$F$51,DB!$B$1)),"-")</f>
        <v>7.0000000000000001E-3</v>
      </c>
      <c r="AN23" s="79"/>
      <c r="AO23" s="78">
        <f>IFERROR(IF($B$1="Total",AVERAGEIFS(INDEX(Data!$A$2:$DJ$51,0,MATCH(DB!AO$5,Data!$A$1:$DJ$1,0)),Data!$E$2:$E$51,DB!$B23),AVERAGEIFS(INDEX(Data!$A$2:$DJ$51,0,MATCH(DB!AO$5,Data!$A$1:$DJ$1,0)),Data!$E$2:$E$51,DB!$B23,Data!$F$2:$F$51,DB!$B$1)),"-")</f>
        <v>8.2000000000000003E-2</v>
      </c>
      <c r="AP23" s="78">
        <f>IFERROR(IF($B$1="Total",AVERAGEIFS(INDEX(Data!$A$2:$DJ$51,0,MATCH(DB!AP$5,Data!$A$1:$DJ$1,0)),Data!$E$2:$E$51,DB!$B23),AVERAGEIFS(INDEX(Data!$A$2:$DJ$51,0,MATCH(DB!AP$5,Data!$A$1:$DJ$1,0)),Data!$E$2:$E$51,DB!$B23,Data!$F$2:$F$51,DB!$B$1)),"-")</f>
        <v>0.377</v>
      </c>
      <c r="AQ23" s="78">
        <f>IFERROR(IF($B$1="Total",AVERAGEIFS(INDEX(Data!$A$2:$DJ$51,0,MATCH(DB!AQ$5,Data!$A$1:$DJ$1,0)),Data!$E$2:$E$51,DB!$B23),AVERAGEIFS(INDEX(Data!$A$2:$DJ$51,0,MATCH(DB!AQ$5,Data!$A$1:$DJ$1,0)),Data!$E$2:$E$51,DB!$B23,Data!$F$2:$F$51,DB!$B$1)),"-")</f>
        <v>0.23300000000000001</v>
      </c>
      <c r="AR23" s="78">
        <f>IFERROR(IF($B$1="Total",AVERAGEIFS(INDEX(Data!$A$2:$DJ$51,0,MATCH(DB!AR$5,Data!$A$1:$DJ$1,0)),Data!$E$2:$E$51,DB!$B23),AVERAGEIFS(INDEX(Data!$A$2:$DJ$51,0,MATCH(DB!AR$5,Data!$A$1:$DJ$1,0)),Data!$E$2:$E$51,DB!$B23,Data!$F$2:$F$51,DB!$B$1)),"-")</f>
        <v>0.128</v>
      </c>
      <c r="AS23" s="78">
        <f>IFERROR(IF($B$1="Total",AVERAGEIFS(INDEX(Data!$A$2:$DJ$51,0,MATCH(DB!AS$5,Data!$A$1:$DJ$1,0)),Data!$E$2:$E$51,DB!$B23),AVERAGEIFS(INDEX(Data!$A$2:$DJ$51,0,MATCH(DB!AS$5,Data!$A$1:$DJ$1,0)),Data!$E$2:$E$51,DB!$B23,Data!$F$2:$F$51,DB!$B$1)),"-")</f>
        <v>0.123</v>
      </c>
      <c r="AT23" s="78">
        <f>IFERROR(IF($B$1="Total",AVERAGEIFS(INDEX(Data!$A$2:$DJ$51,0,MATCH(DB!AT$5,Data!$A$1:$DJ$1,0)),Data!$E$2:$E$51,DB!$B23),AVERAGEIFS(INDEX(Data!$A$2:$DJ$51,0,MATCH(DB!AT$5,Data!$A$1:$DJ$1,0)),Data!$E$2:$E$51,DB!$B23,Data!$F$2:$F$51,DB!$B$1)),"-")</f>
        <v>4.1000000000000002E-2</v>
      </c>
      <c r="AU23" s="78">
        <f>IFERROR(IF($B$1="Total",AVERAGEIFS(INDEX(Data!$A$2:$DJ$51,0,MATCH(DB!AU$5,Data!$A$1:$DJ$1,0)),Data!$E$2:$E$51,DB!$B23),AVERAGEIFS(INDEX(Data!$A$2:$DJ$51,0,MATCH(DB!AU$5,Data!$A$1:$DJ$1,0)),Data!$E$2:$E$51,DB!$B23,Data!$F$2:$F$51,DB!$B$1)),"-")</f>
        <v>1.0999999999999999E-2</v>
      </c>
      <c r="AV23" s="78">
        <f>IFERROR(IF($B$1="Total",AVERAGEIFS(INDEX(Data!$A$2:$DJ$51,0,MATCH(DB!AV$5,Data!$A$1:$DJ$1,0)),Data!$E$2:$E$51,DB!$B23),AVERAGEIFS(INDEX(Data!$A$2:$DJ$51,0,MATCH(DB!AV$5,Data!$A$1:$DJ$1,0)),Data!$E$2:$E$51,DB!$B23,Data!$F$2:$F$51,DB!$B$1)),"-")</f>
        <v>4.0000000000000001E-3</v>
      </c>
      <c r="AW23" s="79"/>
      <c r="AX23" s="78">
        <f>IFERROR(IF($B$1="Total",AVERAGEIFS(INDEX(Data!$A$2:$DJ$51,0,MATCH(DB!AX$5,Data!$A$1:$DJ$1,0)),Data!$E$2:$E$51,DB!$B23),AVERAGEIFS(INDEX(Data!$A$2:$DJ$51,0,MATCH(DB!AX$5,Data!$A$1:$DJ$1,0)),Data!$E$2:$E$51,DB!$B23,Data!$F$2:$F$51,DB!$B$1)),"-")</f>
        <v>0.20699999999999999</v>
      </c>
      <c r="AY23" s="78">
        <f>IFERROR(IF($B$1="Total",AVERAGEIFS(INDEX(Data!$A$2:$DJ$51,0,MATCH(DB!AY$5,Data!$A$1:$DJ$1,0)),Data!$E$2:$E$51,DB!$B23),AVERAGEIFS(INDEX(Data!$A$2:$DJ$51,0,MATCH(DB!AY$5,Data!$A$1:$DJ$1,0)),Data!$E$2:$E$51,DB!$B23,Data!$F$2:$F$51,DB!$B$1)),"-")</f>
        <v>0.50600000000000001</v>
      </c>
      <c r="AZ23" s="78">
        <f>IFERROR(IF($B$1="Total",AVERAGEIFS(INDEX(Data!$A$2:$DJ$51,0,MATCH(DB!AZ$5,Data!$A$1:$DJ$1,0)),Data!$E$2:$E$51,DB!$B23),AVERAGEIFS(INDEX(Data!$A$2:$DJ$51,0,MATCH(DB!AZ$5,Data!$A$1:$DJ$1,0)),Data!$E$2:$E$51,DB!$B23,Data!$F$2:$F$51,DB!$B$1)),"-")</f>
        <v>0.17199999999999999</v>
      </c>
      <c r="BA23" s="78">
        <f>IFERROR(IF($B$1="Total",AVERAGEIFS(INDEX(Data!$A$2:$DJ$51,0,MATCH(DB!BA$5,Data!$A$1:$DJ$1,0)),Data!$E$2:$E$51,DB!$B23),AVERAGEIFS(INDEX(Data!$A$2:$DJ$51,0,MATCH(DB!BA$5,Data!$A$1:$DJ$1,0)),Data!$E$2:$E$51,DB!$B23,Data!$F$2:$F$51,DB!$B$1)),"-")</f>
        <v>7.4999999999999997E-2</v>
      </c>
      <c r="BB23" s="78">
        <f>IFERROR(IF($B$1="Total",AVERAGEIFS(INDEX(Data!$A$2:$DJ$51,0,MATCH(DB!BB$5,Data!$A$1:$DJ$1,0)),Data!$E$2:$E$51,DB!$B23),AVERAGEIFS(INDEX(Data!$A$2:$DJ$51,0,MATCH(DB!BB$5,Data!$A$1:$DJ$1,0)),Data!$E$2:$E$51,DB!$B23,Data!$F$2:$F$51,DB!$B$1)),"-")</f>
        <v>1.7999999999999999E-2</v>
      </c>
      <c r="BC23" s="78">
        <f>IFERROR(IF($B$1="Total",AVERAGEIFS(INDEX(Data!$A$2:$DJ$51,0,MATCH(DB!BC$5,Data!$A$1:$DJ$1,0)),Data!$E$2:$E$51,DB!$B23),AVERAGEIFS(INDEX(Data!$A$2:$DJ$51,0,MATCH(DB!BC$5,Data!$A$1:$DJ$1,0)),Data!$E$2:$E$51,DB!$B23,Data!$F$2:$F$51,DB!$B$1)),"-")</f>
        <v>2.1000000000000001E-2</v>
      </c>
      <c r="BD23" s="79"/>
      <c r="BE23" s="78">
        <f>IFERROR(IF($B$1="Total",AVERAGEIFS(INDEX(Data!$A$2:$DJ$51,0,MATCH(DB!BE$5,Data!$A$1:$DJ$1,0)),Data!$E$2:$E$51,DB!$B23),AVERAGEIFS(INDEX(Data!$A$2:$DJ$51,0,MATCH(DB!BE$5,Data!$A$1:$DJ$1,0)),Data!$E$2:$E$51,DB!$B23,Data!$F$2:$F$51,DB!$B$1)),"-")</f>
        <v>0.98</v>
      </c>
      <c r="BF23" s="78">
        <f>IFERROR(IF($B$1="Total",AVERAGEIFS(INDEX(Data!$A$2:$DJ$51,0,MATCH(DB!BF$5,Data!$A$1:$DJ$1,0)),Data!$E$2:$E$51,DB!$B23),AVERAGEIFS(INDEX(Data!$A$2:$DJ$51,0,MATCH(DB!BF$5,Data!$A$1:$DJ$1,0)),Data!$E$2:$E$51,DB!$B23,Data!$F$2:$F$51,DB!$B$1)),"-")</f>
        <v>1.2E-2</v>
      </c>
      <c r="BG23" s="78" t="str">
        <f>IFERROR(IF($B$1="Total",AVERAGEIFS(INDEX(Data!$A$2:$DJ$51,0,MATCH(DB!BG$5,Data!$A$1:$DJ$1,0)),Data!$E$2:$E$51,DB!$B23),AVERAGEIFS(INDEX(Data!$A$2:$DJ$51,0,MATCH(DB!BG$5,Data!$A$1:$DJ$1,0)),Data!$E$2:$E$51,DB!$B23,Data!$F$2:$F$51,DB!$B$1)),"-")</f>
        <v>-</v>
      </c>
      <c r="BH23" s="78" t="str">
        <f>IFERROR(IF($B$1="Total",AVERAGEIFS(INDEX(Data!$A$2:$DJ$51,0,MATCH(DB!BH$5,Data!$A$1:$DJ$1,0)),Data!$E$2:$E$51,DB!$B23),AVERAGEIFS(INDEX(Data!$A$2:$DJ$51,0,MATCH(DB!BH$5,Data!$A$1:$DJ$1,0)),Data!$E$2:$E$51,DB!$B23,Data!$F$2:$F$51,DB!$B$1)),"-")</f>
        <v>-</v>
      </c>
      <c r="BI23" s="78">
        <f>IFERROR(IF($B$1="Total",AVERAGEIFS(INDEX(Data!$A$2:$DJ$51,0,MATCH(DB!BI$5,Data!$A$1:$DJ$1,0)),Data!$E$2:$E$51,DB!$B23),AVERAGEIFS(INDEX(Data!$A$2:$DJ$51,0,MATCH(DB!BI$5,Data!$A$1:$DJ$1,0)),Data!$E$2:$E$51,DB!$B23,Data!$F$2:$F$51,DB!$B$1)),"-")</f>
        <v>3.0000000000000001E-3</v>
      </c>
      <c r="BJ23" s="78" t="str">
        <f>IFERROR(IF($B$1="Total",AVERAGEIFS(INDEX(Data!$A$2:$DJ$51,0,MATCH(DB!BJ$5,Data!$A$1:$DJ$1,0)),Data!$E$2:$E$51,DB!$B23),AVERAGEIFS(INDEX(Data!$A$2:$DJ$51,0,MATCH(DB!BJ$5,Data!$A$1:$DJ$1,0)),Data!$E$2:$E$51,DB!$B23,Data!$F$2:$F$51,DB!$B$1)),"-")</f>
        <v>-</v>
      </c>
      <c r="BK23" s="78">
        <f>IFERROR(IF($B$1="Total",AVERAGEIFS(INDEX(Data!$A$2:$DJ$51,0,MATCH(DB!BK$5,Data!$A$1:$DJ$1,0)),Data!$E$2:$E$51,DB!$B23),AVERAGEIFS(INDEX(Data!$A$2:$DJ$51,0,MATCH(DB!BK$5,Data!$A$1:$DJ$1,0)),Data!$E$2:$E$51,DB!$B23,Data!$F$2:$F$51,DB!$B$1)),"-")</f>
        <v>6.0000000000000001E-3</v>
      </c>
      <c r="BL23" s="79"/>
      <c r="BM23" s="78">
        <f>IFERROR(IF($B$1="Total",AVERAGEIFS(INDEX(Data!$A$2:$DJ$51,0,MATCH(DB!BM$5,Data!$A$1:$DJ$1,0)),Data!$E$2:$E$51,DB!$B23),AVERAGEIFS(INDEX(Data!$A$2:$DJ$51,0,MATCH(DB!BM$5,Data!$A$1:$DJ$1,0)),Data!$E$2:$E$51,DB!$B23,Data!$F$2:$F$51,DB!$B$1)),"-")</f>
        <v>9.0999999999999998E-2</v>
      </c>
      <c r="BN23" s="78">
        <f>IFERROR(IF($B$1="Total",AVERAGEIFS(INDEX(Data!$A$2:$DJ$51,0,MATCH(DB!BN$5,Data!$A$1:$DJ$1,0)),Data!$E$2:$E$51,DB!$B23),AVERAGEIFS(INDEX(Data!$A$2:$DJ$51,0,MATCH(DB!BN$5,Data!$A$1:$DJ$1,0)),Data!$E$2:$E$51,DB!$B23,Data!$F$2:$F$51,DB!$B$1)),"-")</f>
        <v>0.35899999999999999</v>
      </c>
      <c r="BO23" s="78">
        <f>IFERROR(IF($B$1="Total",AVERAGEIFS(INDEX(Data!$A$2:$DJ$51,0,MATCH(DB!BO$5,Data!$A$1:$DJ$1,0)),Data!$E$2:$E$51,DB!$B23),AVERAGEIFS(INDEX(Data!$A$2:$DJ$51,0,MATCH(DB!BO$5,Data!$A$1:$DJ$1,0)),Data!$E$2:$E$51,DB!$B23,Data!$F$2:$F$51,DB!$B$1)),"-")</f>
        <v>0.42599999999999999</v>
      </c>
      <c r="BP23" s="78">
        <f>IFERROR(IF($B$1="Total",AVERAGEIFS(INDEX(Data!$A$2:$DJ$51,0,MATCH(DB!BP$5,Data!$A$1:$DJ$1,0)),Data!$E$2:$E$51,DB!$B23),AVERAGEIFS(INDEX(Data!$A$2:$DJ$51,0,MATCH(DB!BP$5,Data!$A$1:$DJ$1,0)),Data!$E$2:$E$51,DB!$B23,Data!$F$2:$F$51,DB!$B$1)),"-")</f>
        <v>0.123</v>
      </c>
      <c r="BQ23" s="79"/>
      <c r="BR23" s="78">
        <f>IFERROR(IF($B$1="Total",AVERAGEIFS(INDEX(Data!$A$2:$DJ$51,0,MATCH(DB!BR$5,Data!$A$1:$DJ$1,0)),Data!$E$2:$E$51,DB!$B23),AVERAGEIFS(INDEX(Data!$A$2:$DJ$51,0,MATCH(DB!BR$5,Data!$A$1:$DJ$1,0)),Data!$E$2:$E$51,DB!$B23,Data!$F$2:$F$51,DB!$B$1)),"-")</f>
        <v>0.13500000000000001</v>
      </c>
      <c r="BS23" s="78">
        <f>IFERROR(IF($B$1="Total",AVERAGEIFS(INDEX(Data!$A$2:$DJ$51,0,MATCH(DB!BS$5,Data!$A$1:$DJ$1,0)),Data!$E$2:$E$51,DB!$B23),AVERAGEIFS(INDEX(Data!$A$2:$DJ$51,0,MATCH(DB!BS$5,Data!$A$1:$DJ$1,0)),Data!$E$2:$E$51,DB!$B23,Data!$F$2:$F$51,DB!$B$1)),"-")</f>
        <v>0.435</v>
      </c>
      <c r="BT23" s="78">
        <f>IFERROR(IF($B$1="Total",AVERAGEIFS(INDEX(Data!$A$2:$DJ$51,0,MATCH(DB!BT$5,Data!$A$1:$DJ$1,0)),Data!$E$2:$E$51,DB!$B23),AVERAGEIFS(INDEX(Data!$A$2:$DJ$51,0,MATCH(DB!BT$5,Data!$A$1:$DJ$1,0)),Data!$E$2:$E$51,DB!$B23,Data!$F$2:$F$51,DB!$B$1)),"-")</f>
        <v>0.34599999999999997</v>
      </c>
      <c r="BU23" s="78">
        <f>IFERROR(IF($B$1="Total",AVERAGEIFS(INDEX(Data!$A$2:$DJ$51,0,MATCH(DB!BU$5,Data!$A$1:$DJ$1,0)),Data!$E$2:$E$51,DB!$B23),AVERAGEIFS(INDEX(Data!$A$2:$DJ$51,0,MATCH(DB!BU$5,Data!$A$1:$DJ$1,0)),Data!$E$2:$E$51,DB!$B23,Data!$F$2:$F$51,DB!$B$1)),"-")</f>
        <v>8.4000000000000005E-2</v>
      </c>
      <c r="BV23" s="79"/>
      <c r="BW23" s="78">
        <f>IFERROR(IF($B$1="Total",AVERAGEIFS(INDEX(Data!$A$2:$DJ$51,0,MATCH(DB!BW$5,Data!$A$1:$DJ$1,0)),Data!$E$2:$E$51,DB!$B23),AVERAGEIFS(INDEX(Data!$A$2:$DJ$51,0,MATCH(DB!BW$5,Data!$A$1:$DJ$1,0)),Data!$E$2:$E$51,DB!$B23,Data!$F$2:$F$51,DB!$B$1)),"-")</f>
        <v>0.68300000000000005</v>
      </c>
      <c r="BX23" s="78">
        <f>IFERROR(IF($B$1="Total",AVERAGEIFS(INDEX(Data!$A$2:$DJ$51,0,MATCH(DB!BX$5,Data!$A$1:$DJ$1,0)),Data!$E$2:$E$51,DB!$B23),AVERAGEIFS(INDEX(Data!$A$2:$DJ$51,0,MATCH(DB!BX$5,Data!$A$1:$DJ$1,0)),Data!$E$2:$E$51,DB!$B23,Data!$F$2:$F$51,DB!$B$1)),"-")</f>
        <v>0.316</v>
      </c>
      <c r="BY23" s="79"/>
      <c r="BZ23" s="78">
        <f>IFERROR(IF($B$1="Total",AVERAGEIFS(INDEX(Data!$A$2:$DJ$51,0,MATCH(DB!BZ$5,Data!$A$1:$DJ$1,0)),Data!$E$2:$E$51,DB!$B23),AVERAGEIFS(INDEX(Data!$A$2:$DJ$51,0,MATCH(DB!BZ$5,Data!$A$1:$DJ$1,0)),Data!$E$2:$E$51,DB!$B23,Data!$F$2:$F$51,DB!$B$1)),"-")</f>
        <v>0.752</v>
      </c>
      <c r="CA23" s="78">
        <f>IFERROR(IF($B$1="Total",AVERAGEIFS(INDEX(Data!$A$2:$DJ$51,0,MATCH(DB!CA$5,Data!$A$1:$DJ$1,0)),Data!$E$2:$E$51,DB!$B23),AVERAGEIFS(INDEX(Data!$A$2:$DJ$51,0,MATCH(DB!CA$5,Data!$A$1:$DJ$1,0)),Data!$E$2:$E$51,DB!$B23,Data!$F$2:$F$51,DB!$B$1)),"-")</f>
        <v>0.248</v>
      </c>
      <c r="CB23" s="79"/>
      <c r="CC23" s="78">
        <f>IFERROR(IF($B$1="Total",AVERAGEIFS(INDEX(Data!$A$2:$DJ$51,0,MATCH(DB!CC$5,Data!$A$1:$DJ$1,0)),Data!$E$2:$E$51,DB!$B23),AVERAGEIFS(INDEX(Data!$A$2:$DJ$51,0,MATCH(DB!CC$5,Data!$A$1:$DJ$1,0)),Data!$E$2:$E$51,DB!$B23,Data!$F$2:$F$51,DB!$B$1)),"-")</f>
        <v>0.90200000000000002</v>
      </c>
      <c r="CD23" s="78">
        <f>IFERROR(IF($B$1="Total",AVERAGEIFS(INDEX(Data!$A$2:$DJ$51,0,MATCH(DB!CD$5,Data!$A$1:$DJ$1,0)),Data!$E$2:$E$51,DB!$B23),AVERAGEIFS(INDEX(Data!$A$2:$DJ$51,0,MATCH(DB!CD$5,Data!$A$1:$DJ$1,0)),Data!$E$2:$E$51,DB!$B23,Data!$F$2:$F$51,DB!$B$1)),"-")</f>
        <v>9.8000000000000004E-2</v>
      </c>
      <c r="CE23" s="79"/>
      <c r="CF23" s="78">
        <f>IFERROR(IF($B$1="Total",AVERAGEIFS(INDEX(Data!$A$2:$DJ$51,0,MATCH(DB!CF$5,Data!$A$1:$DJ$1,0)),Data!$E$2:$E$51,DB!$B23),AVERAGEIFS(INDEX(Data!$A$2:$DJ$51,0,MATCH(DB!CF$5,Data!$A$1:$DJ$1,0)),Data!$E$2:$E$51,DB!$B23,Data!$F$2:$F$51,DB!$B$1)),"-")</f>
        <v>0.92500000000000004</v>
      </c>
      <c r="CG23" s="78">
        <f>IFERROR(IF($B$1="Total",AVERAGEIFS(INDEX(Data!$A$2:$DJ$51,0,MATCH(DB!CG$5,Data!$A$1:$DJ$1,0)),Data!$E$2:$E$51,DB!$B23),AVERAGEIFS(INDEX(Data!$A$2:$DJ$51,0,MATCH(DB!CG$5,Data!$A$1:$DJ$1,0)),Data!$E$2:$E$51,DB!$B23,Data!$F$2:$F$51,DB!$B$1)),"-")</f>
        <v>1E-3</v>
      </c>
      <c r="CH23" s="78" t="str">
        <f>IFERROR(IF($B$1="Total",AVERAGEIFS(INDEX(Data!$A$2:$DJ$51,0,MATCH(DB!CH$5,Data!$A$1:$DJ$1,0)),Data!$E$2:$E$51,DB!$B23),AVERAGEIFS(INDEX(Data!$A$2:$DJ$51,0,MATCH(DB!CH$5,Data!$A$1:$DJ$1,0)),Data!$E$2:$E$51,DB!$B23,Data!$F$2:$F$51,DB!$B$1)),"-")</f>
        <v>-</v>
      </c>
      <c r="CI23" s="78" t="str">
        <f>IFERROR(IF($B$1="Total",AVERAGEIFS(INDEX(Data!$A$2:$DJ$51,0,MATCH(DB!CI$5,Data!$A$1:$DJ$1,0)),Data!$E$2:$E$51,DB!$B23),AVERAGEIFS(INDEX(Data!$A$2:$DJ$51,0,MATCH(DB!CI$5,Data!$A$1:$DJ$1,0)),Data!$E$2:$E$51,DB!$B23,Data!$F$2:$F$51,DB!$B$1)),"-")</f>
        <v>-</v>
      </c>
      <c r="CJ23" s="78">
        <f>IFERROR(IF($B$1="Total",AVERAGEIFS(INDEX(Data!$A$2:$DJ$51,0,MATCH(DB!CJ$5,Data!$A$1:$DJ$1,0)),Data!$E$2:$E$51,DB!$B23),AVERAGEIFS(INDEX(Data!$A$2:$DJ$51,0,MATCH(DB!CJ$5,Data!$A$1:$DJ$1,0)),Data!$E$2:$E$51,DB!$B23,Data!$F$2:$F$51,DB!$B$1)),"-")</f>
        <v>4.0000000000000001E-3</v>
      </c>
      <c r="CK23" s="78" t="str">
        <f>IFERROR(IF($B$1="Total",AVERAGEIFS(INDEX(Data!$A$2:$DJ$51,0,MATCH(DB!CK$5,Data!$A$1:$DJ$1,0)),Data!$E$2:$E$51,DB!$B23),AVERAGEIFS(INDEX(Data!$A$2:$DJ$51,0,MATCH(DB!CK$5,Data!$A$1:$DJ$1,0)),Data!$E$2:$E$51,DB!$B23,Data!$F$2:$F$51,DB!$B$1)),"-")</f>
        <v>-</v>
      </c>
      <c r="CL23" s="78" t="str">
        <f>IFERROR(IF($B$1="Total",AVERAGEIFS(INDEX(Data!$A$2:$DJ$51,0,MATCH(DB!CL$5,Data!$A$1:$DJ$1,0)),Data!$E$2:$E$51,DB!$B23),AVERAGEIFS(INDEX(Data!$A$2:$DJ$51,0,MATCH(DB!CL$5,Data!$A$1:$DJ$1,0)),Data!$E$2:$E$51,DB!$B23,Data!$F$2:$F$51,DB!$B$1)),"-")</f>
        <v>-</v>
      </c>
      <c r="CM23" s="78" t="str">
        <f>IFERROR(IF($B$1="Total",AVERAGEIFS(INDEX(Data!$A$2:$DJ$51,0,MATCH(DB!CM$5,Data!$A$1:$DJ$1,0)),Data!$E$2:$E$51,DB!$B23),AVERAGEIFS(INDEX(Data!$A$2:$DJ$51,0,MATCH(DB!CM$5,Data!$A$1:$DJ$1,0)),Data!$E$2:$E$51,DB!$B23,Data!$F$2:$F$51,DB!$B$1)),"-")</f>
        <v>-</v>
      </c>
      <c r="CN23" s="78">
        <f>IFERROR(IF($B$1="Total",AVERAGEIFS(INDEX(Data!$A$2:$DJ$51,0,MATCH(DB!CN$5,Data!$A$1:$DJ$1,0)),Data!$E$2:$E$51,DB!$B23),AVERAGEIFS(INDEX(Data!$A$2:$DJ$51,0,MATCH(DB!CN$5,Data!$A$1:$DJ$1,0)),Data!$E$2:$E$51,DB!$B23,Data!$F$2:$F$51,DB!$B$1)),"-")</f>
        <v>1E-3</v>
      </c>
      <c r="CO23" s="78">
        <f>IFERROR(IF($B$1="Total",AVERAGEIFS(INDEX(Data!$A$2:$DJ$51,0,MATCH(DB!CO$5,Data!$A$1:$DJ$1,0)),Data!$E$2:$E$51,DB!$B23),AVERAGEIFS(INDEX(Data!$A$2:$DJ$51,0,MATCH(DB!CO$5,Data!$A$1:$DJ$1,0)),Data!$E$2:$E$51,DB!$B23,Data!$F$2:$F$51,DB!$B$1)),"-")</f>
        <v>4.2000000000000003E-2</v>
      </c>
      <c r="CP23" s="78">
        <f>IFERROR(IF($B$1="Total",AVERAGEIFS(INDEX(Data!$A$2:$DJ$51,0,MATCH(DB!CP$5,Data!$A$1:$DJ$1,0)),Data!$E$2:$E$51,DB!$B23),AVERAGEIFS(INDEX(Data!$A$2:$DJ$51,0,MATCH(DB!CP$5,Data!$A$1:$DJ$1,0)),Data!$E$2:$E$51,DB!$B23,Data!$F$2:$F$51,DB!$B$1)),"-")</f>
        <v>2.5999999999999999E-2</v>
      </c>
      <c r="CQ23" s="78" t="str">
        <f>IFERROR(IF($B$1="Total",AVERAGEIFS(INDEX(Data!$A$2:$DJ$51,0,MATCH(DB!CQ$5,Data!$A$1:$DJ$1,0)),Data!$E$2:$E$51,DB!$B23),AVERAGEIFS(INDEX(Data!$A$2:$DJ$51,0,MATCH(DB!CQ$5,Data!$A$1:$DJ$1,0)),Data!$E$2:$E$51,DB!$B23,Data!$F$2:$F$51,DB!$B$1)),"-")</f>
        <v>-</v>
      </c>
      <c r="CR23" s="78">
        <f>IFERROR(IF($B$1="Total",AVERAGEIFS(INDEX(Data!$A$2:$DJ$51,0,MATCH(DB!CR$5,Data!$A$1:$DJ$1,0)),Data!$E$2:$E$51,DB!$B23),AVERAGEIFS(INDEX(Data!$A$2:$DJ$51,0,MATCH(DB!CR$5,Data!$A$1:$DJ$1,0)),Data!$E$2:$E$51,DB!$B23,Data!$F$2:$F$51,DB!$B$1)),"-")</f>
        <v>1E-3</v>
      </c>
      <c r="CS23" s="79"/>
      <c r="CT23" s="78">
        <f>IFERROR(IF($B$1="Total",AVERAGEIFS(INDEX(Data!$A$2:$DJ$51,0,MATCH(DB!CT$5,Data!$A$1:$DJ$1,0)),Data!$E$2:$E$51,DB!$B23),AVERAGEIFS(INDEX(Data!$A$2:$DJ$51,0,MATCH(DB!CT$5,Data!$A$1:$DJ$1,0)),Data!$E$2:$E$51,DB!$B23,Data!$F$2:$F$51,DB!$B$1)),"-")</f>
        <v>7.3999999999999996E-2</v>
      </c>
      <c r="CU23" s="78">
        <f>IFERROR(IF($B$1="Total",AVERAGEIFS(INDEX(Data!$A$2:$DJ$51,0,MATCH(DB!CU$5,Data!$A$1:$DJ$1,0)),Data!$E$2:$E$51,DB!$B23),AVERAGEIFS(INDEX(Data!$A$2:$DJ$51,0,MATCH(DB!CU$5,Data!$A$1:$DJ$1,0)),Data!$E$2:$E$51,DB!$B23,Data!$F$2:$F$51,DB!$B$1)),"-")</f>
        <v>0.26200000000000001</v>
      </c>
      <c r="CV23" s="78">
        <f>IFERROR(IF($B$1="Total",AVERAGEIFS(INDEX(Data!$A$2:$DJ$51,0,MATCH(DB!CV$5,Data!$A$1:$DJ$1,0)),Data!$E$2:$E$51,DB!$B23),AVERAGEIFS(INDEX(Data!$A$2:$DJ$51,0,MATCH(DB!CV$5,Data!$A$1:$DJ$1,0)),Data!$E$2:$E$51,DB!$B23,Data!$F$2:$F$51,DB!$B$1)),"-")</f>
        <v>0.26100000000000001</v>
      </c>
      <c r="CW23" s="78">
        <f>IFERROR(IF($B$1="Total",AVERAGEIFS(INDEX(Data!$A$2:$DJ$51,0,MATCH(DB!CW$5,Data!$A$1:$DJ$1,0)),Data!$E$2:$E$51,DB!$B23),AVERAGEIFS(INDEX(Data!$A$2:$DJ$51,0,MATCH(DB!CW$5,Data!$A$1:$DJ$1,0)),Data!$E$2:$E$51,DB!$B23,Data!$F$2:$F$51,DB!$B$1)),"-")</f>
        <v>0.13500000000000001</v>
      </c>
      <c r="CX23" s="78">
        <f>IFERROR(IF($B$1="Total",AVERAGEIFS(INDEX(Data!$A$2:$DJ$51,0,MATCH(DB!CX$5,Data!$A$1:$DJ$1,0)),Data!$E$2:$E$51,DB!$B23),AVERAGEIFS(INDEX(Data!$A$2:$DJ$51,0,MATCH(DB!CX$5,Data!$A$1:$DJ$1,0)),Data!$E$2:$E$51,DB!$B23,Data!$F$2:$F$51,DB!$B$1)),"-")</f>
        <v>6.0999999999999999E-2</v>
      </c>
      <c r="CY23" s="78">
        <f>IFERROR(IF($B$1="Total",AVERAGEIFS(INDEX(Data!$A$2:$DJ$51,0,MATCH(DB!CY$5,Data!$A$1:$DJ$1,0)),Data!$E$2:$E$51,DB!$B23),AVERAGEIFS(INDEX(Data!$A$2:$DJ$51,0,MATCH(DB!CY$5,Data!$A$1:$DJ$1,0)),Data!$E$2:$E$51,DB!$B23,Data!$F$2:$F$51,DB!$B$1)),"-")</f>
        <v>7.4999999999999997E-2</v>
      </c>
      <c r="CZ23" s="78">
        <f>IFERROR(IF($B$1="Total",AVERAGEIFS(INDEX(Data!$A$2:$DJ$51,0,MATCH(DB!CZ$5,Data!$A$1:$DJ$1,0)),Data!$E$2:$E$51,DB!$B23),AVERAGEIFS(INDEX(Data!$A$2:$DJ$51,0,MATCH(DB!CZ$5,Data!$A$1:$DJ$1,0)),Data!$E$2:$E$51,DB!$B23,Data!$F$2:$F$51,DB!$B$1)),"-")</f>
        <v>0.13300000000000001</v>
      </c>
      <c r="DB23" s="78">
        <f>IFERROR(IF($B$1="Total",AVERAGEIFS(INDEX(Data!$A$2:$EI$51,0,MATCH(DB!DB$5,Data!$A$1:$EI$1,0)),Data!$E$2:$E$51,DB!$B23),AVERAGEIFS(INDEX(Data!$A$2:$EI$51,0,MATCH(DB!DB$5,Data!$A$1:$EI$1,0)),Data!$E$2:$E$51,DB!$B23,Data!$F$2:$F$51,DB!$B$1)),"-")</f>
        <v>9.5465393794749408E-3</v>
      </c>
      <c r="DC23" s="78">
        <f>IFERROR(IF($B$1="Total",AVERAGEIFS(INDEX(Data!$A$2:$EI$51,0,MATCH(DB!DC$5,Data!$A$1:$EI$1,0)),Data!$E$2:$E$51,DB!$B23),AVERAGEIFS(INDEX(Data!$A$2:$EI$51,0,MATCH(DB!DC$5,Data!$A$1:$EI$1,0)),Data!$E$2:$E$51,DB!$B23,Data!$F$2:$F$51,DB!$B$1)),"-")</f>
        <v>0.77207637231503579</v>
      </c>
      <c r="DD23" s="78">
        <f>IFERROR(IF($B$1="Total",AVERAGEIFS(INDEX(Data!$A$2:$EI$51,0,MATCH(DB!DD$5,Data!$A$1:$EI$1,0)),Data!$E$2:$E$51,DB!$B23),AVERAGEIFS(INDEX(Data!$A$2:$EI$51,0,MATCH(DB!DD$5,Data!$A$1:$EI$1,0)),Data!$E$2:$E$51,DB!$B23,Data!$F$2:$F$51,DB!$B$1)),"-")</f>
        <v>0.19570405727923629</v>
      </c>
      <c r="DE23" s="78">
        <f>IFERROR(IF($B$1="Total",AVERAGEIFS(INDEX(Data!$A$2:$EI$51,0,MATCH(DB!DE$5,Data!$A$1:$EI$1,0)),Data!$E$2:$E$51,DB!$B23),AVERAGEIFS(INDEX(Data!$A$2:$EI$51,0,MATCH(DB!DE$5,Data!$A$1:$EI$1,0)),Data!$E$2:$E$51,DB!$B23,Data!$F$2:$F$51,DB!$B$1)),"-")</f>
        <v>2.2673031026252982E-2</v>
      </c>
      <c r="DG23" s="78">
        <f>IFERROR(IF($B$1="Total",AVERAGEIFS(INDEX(Data!$A$2:$EI$51,0,MATCH(DB!DG$5,Data!$A$1:$EI$1,0)),Data!$E$2:$E$51,DB!$B23),AVERAGEIFS(INDEX(Data!$A$2:$EI$51,0,MATCH(DB!DG$5,Data!$A$1:$EI$1,0)),Data!$E$2:$E$51,DB!$B23,Data!$F$2:$F$51,DB!$B$1)),"-")</f>
        <v>0.97374701670644392</v>
      </c>
      <c r="DH23" s="78">
        <f>IFERROR(IF($B$1="Total",AVERAGEIFS(INDEX(Data!$A$2:$EI$51,0,MATCH(DB!DH$5,Data!$A$1:$EI$1,0)),Data!$E$2:$E$51,DB!$B23),AVERAGEIFS(INDEX(Data!$A$2:$EI$51,0,MATCH(DB!DH$5,Data!$A$1:$EI$1,0)),Data!$E$2:$E$51,DB!$B23,Data!$F$2:$F$51,DB!$B$1)),"-")</f>
        <v>2.6252983293556086E-2</v>
      </c>
      <c r="DJ23" s="78">
        <f>IFERROR(IF($B$1="Total",AVERAGEIFS(INDEX(Data!$A$2:$EI$51,0,MATCH(DB!DJ$5,Data!$A$1:$EI$1,0)),Data!$E$2:$E$51,DB!$B23),AVERAGEIFS(INDEX(Data!$A$2:$EI$51,0,MATCH(DB!DJ$5,Data!$A$1:$EI$1,0)),Data!$E$2:$E$51,DB!$B23,Data!$F$2:$F$51,DB!$B$1)),"-")</f>
        <v>0.10739856801909307</v>
      </c>
      <c r="DK23" s="78">
        <f>IFERROR(IF($B$1="Total",AVERAGEIFS(INDEX(Data!$A$2:$EI$51,0,MATCH(DB!DK$5,Data!$A$1:$EI$1,0)),Data!$E$2:$E$51,DB!$B23),AVERAGEIFS(INDEX(Data!$A$2:$EI$51,0,MATCH(DB!DK$5,Data!$A$1:$EI$1,0)),Data!$E$2:$E$51,DB!$B23,Data!$F$2:$F$51,DB!$B$1)),"-")</f>
        <v>5.9665871121718374E-2</v>
      </c>
      <c r="DL23" s="78">
        <f>IFERROR(IF($B$1="Total",AVERAGEIFS(INDEX(Data!$A$2:$EI$51,0,MATCH(DB!DL$5,Data!$A$1:$EI$1,0)),Data!$E$2:$E$51,DB!$B23),AVERAGEIFS(INDEX(Data!$A$2:$EI$51,0,MATCH(DB!DL$5,Data!$A$1:$EI$1,0)),Data!$E$2:$E$51,DB!$B23,Data!$F$2:$F$51,DB!$B$1)),"-")</f>
        <v>5.9665871121718375E-3</v>
      </c>
      <c r="DM23" s="78">
        <f>IFERROR(IF($B$1="Total",AVERAGEIFS(INDEX(Data!$A$2:$EI$51,0,MATCH(DB!DM$5,Data!$A$1:$EI$1,0)),Data!$E$2:$E$51,DB!$B23),AVERAGEIFS(INDEX(Data!$A$2:$EI$51,0,MATCH(DB!DM$5,Data!$A$1:$EI$1,0)),Data!$E$2:$E$51,DB!$B23,Data!$F$2:$F$51,DB!$B$1)),"-")</f>
        <v>0.40453460620525061</v>
      </c>
      <c r="DN23" s="78">
        <f>IFERROR(IF($B$1="Total",AVERAGEIFS(INDEX(Data!$A$2:$EI$51,0,MATCH(DB!DN$5,Data!$A$1:$EI$1,0)),Data!$E$2:$E$51,DB!$B23),AVERAGEIFS(INDEX(Data!$A$2:$EI$51,0,MATCH(DB!DN$5,Data!$A$1:$EI$1,0)),Data!$E$2:$E$51,DB!$B23,Data!$F$2:$F$51,DB!$B$1)),"-")</f>
        <v>0.42243436754176611</v>
      </c>
      <c r="DP23" s="78">
        <f>IFERROR(IF($B$1="Total",AVERAGEIFS(INDEX(Data!$A$2:$EI$51,0,MATCH(DB!DP$5,Data!$A$1:$EI$1,0)),Data!$E$2:$E$51,DB!$B23),AVERAGEIFS(INDEX(Data!$A$2:$EI$51,0,MATCH(DB!DP$5,Data!$A$1:$EI$1,0)),Data!$E$2:$E$51,DB!$B23,Data!$F$2:$F$51,DB!$B$1)),"-")</f>
        <v>0.10023866348448687</v>
      </c>
      <c r="DQ23" s="78">
        <f>IFERROR(IF($B$1="Total",AVERAGEIFS(INDEX(Data!$A$2:$EI$51,0,MATCH(DB!DQ$5,Data!$A$1:$EI$1,0)),Data!$E$2:$E$51,DB!$B23),AVERAGEIFS(INDEX(Data!$A$2:$EI$51,0,MATCH(DB!DQ$5,Data!$A$1:$EI$1,0)),Data!$E$2:$E$51,DB!$B23,Data!$F$2:$F$51,DB!$B$1)),"-")</f>
        <v>0.16467780429594273</v>
      </c>
      <c r="DR23" s="78">
        <f>IFERROR(IF($B$1="Total",AVERAGEIFS(INDEX(Data!$A$2:$EI$51,0,MATCH(DB!DR$5,Data!$A$1:$EI$1,0)),Data!$E$2:$E$51,DB!$B23),AVERAGEIFS(INDEX(Data!$A$2:$EI$51,0,MATCH(DB!DR$5,Data!$A$1:$EI$1,0)),Data!$E$2:$E$51,DB!$B23,Data!$F$2:$F$51,DB!$B$1)),"-")</f>
        <v>6.4439140811455853E-2</v>
      </c>
      <c r="DS23" s="78">
        <f>IFERROR(IF($B$1="Total",AVERAGEIFS(INDEX(Data!$A$2:$EI$51,0,MATCH(DB!DS$5,Data!$A$1:$EI$1,0)),Data!$E$2:$E$51,DB!$B23),AVERAGEIFS(INDEX(Data!$A$2:$EI$51,0,MATCH(DB!DS$5,Data!$A$1:$EI$1,0)),Data!$E$2:$E$51,DB!$B23,Data!$F$2:$F$51,DB!$B$1)),"-")</f>
        <v>0.66945107398568016</v>
      </c>
      <c r="DT23" s="78">
        <f>IFERROR(IF($B$1="Total",AVERAGEIFS(INDEX(Data!$A$2:$EI$51,0,MATCH(DB!DT$5,Data!$A$1:$EI$1,0)),Data!$E$2:$E$51,DB!$B23),AVERAGEIFS(INDEX(Data!$A$2:$EI$51,0,MATCH(DB!DT$5,Data!$A$1:$EI$1,0)),Data!$E$2:$E$51,DB!$B23,Data!$F$2:$F$51,DB!$B$1)),"-")</f>
        <v>1.1933174224343676E-3</v>
      </c>
      <c r="DV23" s="78">
        <f>IFERROR(IF($B$1="Total",AVERAGEIFS(INDEX(Data!$A$2:$EI$51,0,MATCH(DB!DV$5,Data!$A$1:$EI$1,0)),Data!$E$2:$E$51,DB!$B23),AVERAGEIFS(INDEX(Data!$A$2:$EI$51,0,MATCH(DB!DV$5,Data!$A$1:$EI$1,0)),Data!$E$2:$E$51,DB!$B23,Data!$F$2:$F$51,DB!$B$1)),"-")</f>
        <v>0.23031026252983294</v>
      </c>
      <c r="DW23" s="78">
        <f>IFERROR(IF($B$1="Total",AVERAGEIFS(INDEX(Data!$A$2:$EI$51,0,MATCH(DB!DW$5,Data!$A$1:$EI$1,0)),Data!$E$2:$E$51,DB!$B23),AVERAGEIFS(INDEX(Data!$A$2:$EI$51,0,MATCH(DB!DW$5,Data!$A$1:$EI$1,0)),Data!$E$2:$E$51,DB!$B23,Data!$F$2:$F$51,DB!$B$1)),"-")</f>
        <v>0.2052505966587112</v>
      </c>
      <c r="DX23" s="78">
        <f>IFERROR(IF($B$1="Total",AVERAGEIFS(INDEX(Data!$A$2:$EI$51,0,MATCH(DB!DX$5,Data!$A$1:$EI$1,0)),Data!$E$2:$E$51,DB!$B23),AVERAGEIFS(INDEX(Data!$A$2:$EI$51,0,MATCH(DB!DX$5,Data!$A$1:$EI$1,0)),Data!$E$2:$E$51,DB!$B23,Data!$F$2:$F$51,DB!$B$1)),"-")</f>
        <v>6.205250596658711E-2</v>
      </c>
      <c r="DY23" s="78">
        <f>IFERROR(IF($B$1="Total",AVERAGEIFS(INDEX(Data!$A$2:$EI$51,0,MATCH(DB!DY$5,Data!$A$1:$EI$1,0)),Data!$E$2:$E$51,DB!$B23),AVERAGEIFS(INDEX(Data!$A$2:$EI$51,0,MATCH(DB!DY$5,Data!$A$1:$EI$1,0)),Data!$E$2:$E$51,DB!$B23,Data!$F$2:$F$51,DB!$B$1)),"-")</f>
        <v>0.50238663484486878</v>
      </c>
    </row>
    <row r="24" spans="1:129" x14ac:dyDescent="0.25">
      <c r="B24" s="118" t="s">
        <v>343</v>
      </c>
      <c r="C24" s="78">
        <f>IFERROR(IF($B$1="Total",AVERAGEIFS(INDEX(Data!$A$2:$DJ$51,0,MATCH(DB!C$5,Data!$A$1:$DJ$1,0)),Data!$E$2:$E$51,DB!$B24),AVERAGEIFS(INDEX(Data!$A$2:$DJ$51,0,MATCH(DB!C$5,Data!$A$1:$DJ$1,0)),Data!$E$2:$E$51,DB!$B24,Data!$F$2:$F$51,DB!$B$1)),"-")</f>
        <v>0.70199999999999996</v>
      </c>
      <c r="D24" s="78">
        <f>IFERROR(IF($B$1="Total",AVERAGEIFS(INDEX(Data!$A$2:$DJ$51,0,MATCH(DB!D$5,Data!$A$1:$DJ$1,0)),Data!$E$2:$E$51,DB!$B24),AVERAGEIFS(INDEX(Data!$A$2:$DJ$51,0,MATCH(DB!D$5,Data!$A$1:$DJ$1,0)),Data!$E$2:$E$51,DB!$B24,Data!$F$2:$F$51,DB!$B$1)),"-")</f>
        <v>5.3999999999999999E-2</v>
      </c>
      <c r="E24" s="78">
        <f>IFERROR(IF($B$1="Total",AVERAGEIFS(INDEX(Data!$A$2:$DJ$51,0,MATCH(DB!E$5,Data!$A$1:$DJ$1,0)),Data!$E$2:$E$51,DB!$B24),AVERAGEIFS(INDEX(Data!$A$2:$DJ$51,0,MATCH(DB!E$5,Data!$A$1:$DJ$1,0)),Data!$E$2:$E$51,DB!$B24,Data!$F$2:$F$51,DB!$B$1)),"-")</f>
        <v>0.115</v>
      </c>
      <c r="F24" s="78">
        <f>IFERROR(IF($B$1="Total",AVERAGEIFS(INDEX(Data!$A$2:$DJ$51,0,MATCH(DB!F$5,Data!$A$1:$DJ$1,0)),Data!$E$2:$E$51,DB!$B24),AVERAGEIFS(INDEX(Data!$A$2:$DJ$51,0,MATCH(DB!F$5,Data!$A$1:$DJ$1,0)),Data!$E$2:$E$51,DB!$B24,Data!$F$2:$F$51,DB!$B$1)),"-")</f>
        <v>8.0000000000000002E-3</v>
      </c>
      <c r="G24" s="79"/>
      <c r="H24" s="78">
        <f>IFERROR(IF($B$1="Total",AVERAGEIFS(INDEX(Data!$A$2:$DJ$51,0,MATCH(DB!H$5,Data!$A$1:$DJ$1,0)),Data!$E$2:$E$51,DB!$B24),AVERAGEIFS(INDEX(Data!$A$2:$DJ$51,0,MATCH(DB!H$5,Data!$A$1:$DJ$1,0)),Data!$E$2:$E$51,DB!$B24,Data!$F$2:$F$51,DB!$B$1)),"-")</f>
        <v>0.63</v>
      </c>
      <c r="I24" s="78">
        <f>IFERROR(IF($B$1="Total",AVERAGEIFS(INDEX(Data!$A$2:$DJ$51,0,MATCH(DB!I$5,Data!$A$1:$DJ$1,0)),Data!$E$2:$E$51,DB!$B24),AVERAGEIFS(INDEX(Data!$A$2:$DJ$51,0,MATCH(DB!I$5,Data!$A$1:$DJ$1,0)),Data!$E$2:$E$51,DB!$B24,Data!$F$2:$F$51,DB!$B$1)),"-")</f>
        <v>0.157</v>
      </c>
      <c r="J24" s="78" t="str">
        <f>IFERROR(IF($B$1="Total",AVERAGEIFS(INDEX(Data!$A$2:$DJ$51,0,MATCH(DB!J$5,Data!$A$1:$DJ$1,0)),Data!$E$2:$E$51,DB!$B24),AVERAGEIFS(INDEX(Data!$A$2:$DJ$51,0,MATCH(DB!J$5,Data!$A$1:$DJ$1,0)),Data!$E$2:$E$51,DB!$B24,Data!$F$2:$F$51,DB!$B$1)),"-")</f>
        <v>-</v>
      </c>
      <c r="K24" s="78" t="str">
        <f>IFERROR(IF($B$1="Total",AVERAGEIFS(INDEX(Data!$A$2:$DJ$51,0,MATCH(DB!K$5,Data!$A$1:$DJ$1,0)),Data!$E$2:$E$51,DB!$B24),AVERAGEIFS(INDEX(Data!$A$2:$DJ$51,0,MATCH(DB!K$5,Data!$A$1:$DJ$1,0)),Data!$E$2:$E$51,DB!$B24,Data!$F$2:$F$51,DB!$B$1)),"-")</f>
        <v>-</v>
      </c>
      <c r="L24" s="78">
        <f>IFERROR(IF($B$1="Total",AVERAGEIFS(INDEX(Data!$A$2:$DJ$51,0,MATCH(DB!L$5,Data!$A$1:$DJ$1,0)),Data!$E$2:$E$51,DB!$B24),AVERAGEIFS(INDEX(Data!$A$2:$DJ$51,0,MATCH(DB!L$5,Data!$A$1:$DJ$1,0)),Data!$E$2:$E$51,DB!$B24,Data!$F$2:$F$51,DB!$B$1)),"-")</f>
        <v>2.7E-2</v>
      </c>
      <c r="M24" s="78">
        <f>IFERROR(IF($B$1="Total",AVERAGEIFS(INDEX(Data!$A$2:$DJ$51,0,MATCH(DB!M$5,Data!$A$1:$DJ$1,0)),Data!$E$2:$E$51,DB!$B24),AVERAGEIFS(INDEX(Data!$A$2:$DJ$51,0,MATCH(DB!M$5,Data!$A$1:$DJ$1,0)),Data!$E$2:$E$51,DB!$B24,Data!$F$2:$F$51,DB!$B$1)),"-")</f>
        <v>0.184</v>
      </c>
      <c r="N24" s="78">
        <f>IFERROR(IF($B$1="Total",AVERAGEIFS(INDEX(Data!$A$2:$DJ$51,0,MATCH(DB!N$5,Data!$A$1:$DJ$1,0)),Data!$E$2:$E$51,DB!$B24),AVERAGEIFS(INDEX(Data!$A$2:$DJ$51,0,MATCH(DB!N$5,Data!$A$1:$DJ$1,0)),Data!$E$2:$E$51,DB!$B24,Data!$F$2:$F$51,DB!$B$1)),"-")</f>
        <v>0</v>
      </c>
      <c r="O24" s="78" t="str">
        <f>IFERROR(IF($B$1="Total",AVERAGEIFS(INDEX(Data!$A$2:$DJ$51,0,MATCH(DB!O$5,Data!$A$1:$DJ$1,0)),Data!$E$2:$E$51,DB!$B24),AVERAGEIFS(INDEX(Data!$A$2:$DJ$51,0,MATCH(DB!O$5,Data!$A$1:$DJ$1,0)),Data!$E$2:$E$51,DB!$B24,Data!$F$2:$F$51,DB!$B$1)),"-")</f>
        <v>-</v>
      </c>
      <c r="P24" s="79"/>
      <c r="Q24" s="78">
        <f>IFERROR(IF($B$1="Total",AVERAGEIFS(INDEX(Data!$A$2:$DJ$51,0,MATCH(DB!Q$5,Data!$A$1:$DJ$1,0)),Data!$E$2:$E$51,DB!$B24),AVERAGEIFS(INDEX(Data!$A$2:$DJ$51,0,MATCH(DB!Q$5,Data!$A$1:$DJ$1,0)),Data!$E$2:$E$51,DB!$B24,Data!$F$2:$F$51,DB!$B$1)),"-")</f>
        <v>0.60299999999999998</v>
      </c>
      <c r="R24" s="78">
        <f>IFERROR(IF($B$1="Total",AVERAGEIFS(INDEX(Data!$A$2:$DJ$51,0,MATCH(DB!R$5,Data!$A$1:$DJ$1,0)),Data!$E$2:$E$51,DB!$B24),AVERAGEIFS(INDEX(Data!$A$2:$DJ$51,0,MATCH(DB!R$5,Data!$A$1:$DJ$1,0)),Data!$E$2:$E$51,DB!$B24,Data!$F$2:$F$51,DB!$B$1)),"-")</f>
        <v>4.5999999999999999E-2</v>
      </c>
      <c r="S24" s="78">
        <f>IFERROR(IF($B$1="Total",AVERAGEIFS(INDEX(Data!$A$2:$DJ$51,0,MATCH(DB!S$5,Data!$A$1:$DJ$1,0)),Data!$E$2:$E$51,DB!$B24),AVERAGEIFS(INDEX(Data!$A$2:$DJ$51,0,MATCH(DB!S$5,Data!$A$1:$DJ$1,0)),Data!$E$2:$E$51,DB!$B24,Data!$F$2:$F$51,DB!$B$1)),"-")</f>
        <v>0.01</v>
      </c>
      <c r="T24" s="78">
        <f>IFERROR(IF($B$1="Total",AVERAGEIFS(INDEX(Data!$A$2:$DJ$51,0,MATCH(DB!T$5,Data!$A$1:$DJ$1,0)),Data!$E$2:$E$51,DB!$B24),AVERAGEIFS(INDEX(Data!$A$2:$DJ$51,0,MATCH(DB!T$5,Data!$A$1:$DJ$1,0)),Data!$E$2:$E$51,DB!$B24,Data!$F$2:$F$51,DB!$B$1)),"-")</f>
        <v>3.5000000000000003E-2</v>
      </c>
      <c r="U24" s="78">
        <f>IFERROR(IF($B$1="Total",AVERAGEIFS(INDEX(Data!$A$2:$DJ$51,0,MATCH(DB!U$5,Data!$A$1:$DJ$1,0)),Data!$E$2:$E$51,DB!$B24),AVERAGEIFS(INDEX(Data!$A$2:$DJ$51,0,MATCH(DB!U$5,Data!$A$1:$DJ$1,0)),Data!$E$2:$E$51,DB!$B24,Data!$F$2:$F$51,DB!$B$1)),"-")</f>
        <v>1E-3</v>
      </c>
      <c r="V24" s="79"/>
      <c r="W24" s="78">
        <f>IFERROR(IF($B$1="Total",AVERAGEIFS(INDEX(Data!$A$2:$DJ$51,0,MATCH(DB!W$5,Data!$A$1:$DJ$1,0)),Data!$E$2:$E$51,DB!$B24),AVERAGEIFS(INDEX(Data!$A$2:$DJ$51,0,MATCH(DB!W$5,Data!$A$1:$DJ$1,0)),Data!$E$2:$E$51,DB!$B24,Data!$F$2:$F$51,DB!$B$1)),"-")</f>
        <v>1.9E-2</v>
      </c>
      <c r="X24" s="78">
        <f>IFERROR(IF($B$1="Total",AVERAGEIFS(INDEX(Data!$A$2:$DJ$51,0,MATCH(DB!X$5,Data!$A$1:$DJ$1,0)),Data!$E$2:$E$51,DB!$B24),AVERAGEIFS(INDEX(Data!$A$2:$DJ$51,0,MATCH(DB!X$5,Data!$A$1:$DJ$1,0)),Data!$E$2:$E$51,DB!$B24,Data!$F$2:$F$51,DB!$B$1)),"-")</f>
        <v>0.22600000000000001</v>
      </c>
      <c r="Y24" s="78">
        <f>IFERROR(IF($B$1="Total",AVERAGEIFS(INDEX(Data!$A$2:$DJ$51,0,MATCH(DB!Y$5,Data!$A$1:$DJ$1,0)),Data!$E$2:$E$51,DB!$B24),AVERAGEIFS(INDEX(Data!$A$2:$DJ$51,0,MATCH(DB!Y$5,Data!$A$1:$DJ$1,0)),Data!$E$2:$E$51,DB!$B24,Data!$F$2:$F$51,DB!$B$1)),"-")</f>
        <v>0.31</v>
      </c>
      <c r="Z24" s="78">
        <f>IFERROR(IF($B$1="Total",AVERAGEIFS(INDEX(Data!$A$2:$DJ$51,0,MATCH(DB!Z$5,Data!$A$1:$DJ$1,0)),Data!$E$2:$E$51,DB!$B24),AVERAGEIFS(INDEX(Data!$A$2:$DJ$51,0,MATCH(DB!Z$5,Data!$A$1:$DJ$1,0)),Data!$E$2:$E$51,DB!$B24,Data!$F$2:$F$51,DB!$B$1)),"-")</f>
        <v>0.26900000000000002</v>
      </c>
      <c r="AA24" s="78">
        <f>IFERROR(IF($B$1="Total",AVERAGEIFS(INDEX(Data!$A$2:$DJ$51,0,MATCH(DB!AA$5,Data!$A$1:$DJ$1,0)),Data!$E$2:$E$51,DB!$B24),AVERAGEIFS(INDEX(Data!$A$2:$DJ$51,0,MATCH(DB!AA$5,Data!$A$1:$DJ$1,0)),Data!$E$2:$E$51,DB!$B24,Data!$F$2:$F$51,DB!$B$1)),"-")</f>
        <v>0.16900000000000001</v>
      </c>
      <c r="AB24" s="78">
        <f>IFERROR(IF($B$1="Total",AVERAGEIFS(INDEX(Data!$A$2:$DJ$51,0,MATCH(DB!AB$5,Data!$A$1:$DJ$1,0)),Data!$E$2:$E$51,DB!$B24),AVERAGEIFS(INDEX(Data!$A$2:$DJ$51,0,MATCH(DB!AB$5,Data!$A$1:$DJ$1,0)),Data!$E$2:$E$51,DB!$B24,Data!$F$2:$F$51,DB!$B$1)),"-")</f>
        <v>7.1999999999999995E-2</v>
      </c>
      <c r="AC24" s="78">
        <f>IFERROR(IF($B$1="Total",AVERAGEIFS(INDEX(Data!$A$2:$DJ$51,0,MATCH(DB!AC$5,Data!$A$1:$DJ$1,0)),Data!$E$2:$E$51,DB!$B24),AVERAGEIFS(INDEX(Data!$A$2:$DJ$51,0,MATCH(DB!AC$5,Data!$A$1:$DJ$1,0)),Data!$E$2:$E$51,DB!$B24,Data!$F$2:$F$51,DB!$B$1)),"-")</f>
        <v>3.6999999999999998E-2</v>
      </c>
      <c r="AD24" s="78">
        <f>IFERROR(IF($B$1="Total",AVERAGEIFS(INDEX(Data!$A$2:$DJ$51,0,MATCH(DB!AD$5,Data!$A$1:$DJ$1,0)),Data!$E$2:$E$51,DB!$B24),AVERAGEIFS(INDEX(Data!$A$2:$DJ$51,0,MATCH(DB!AD$5,Data!$A$1:$DJ$1,0)),Data!$E$2:$E$51,DB!$B24,Data!$F$2:$F$51,DB!$B$1)),"-")</f>
        <v>1.4999999999999999E-2</v>
      </c>
      <c r="AE24" s="78">
        <f>IFERROR(IF($B$1="Total",AVERAGEIFS(INDEX(Data!$A$2:$DJ$51,0,MATCH(DB!AE$5,Data!$A$1:$DJ$1,0)),Data!$E$2:$E$51,DB!$B24),AVERAGEIFS(INDEX(Data!$A$2:$DJ$51,0,MATCH(DB!AE$5,Data!$A$1:$DJ$1,0)),Data!$E$2:$E$51,DB!$B24,Data!$F$2:$F$51,DB!$B$1)),"-")</f>
        <v>2.5000000000000001E-2</v>
      </c>
      <c r="AF24" s="79"/>
      <c r="AG24" s="78">
        <f>IFERROR(IF($B$1="Total",AVERAGEIFS(INDEX(Data!$A$2:$DJ$51,0,MATCH(DB!AG$5,Data!$A$1:$DJ$1,0)),Data!$E$2:$E$51,DB!$B24),AVERAGEIFS(INDEX(Data!$A$2:$DJ$51,0,MATCH(DB!AG$5,Data!$A$1:$DJ$1,0)),Data!$E$2:$E$51,DB!$B24,Data!$F$2:$F$51,DB!$B$1)),"-")</f>
        <v>0.872</v>
      </c>
      <c r="AH24" s="78">
        <f>IFERROR(IF($B$1="Total",AVERAGEIFS(INDEX(Data!$A$2:$DJ$51,0,MATCH(DB!AH$5,Data!$A$1:$DJ$1,0)),Data!$E$2:$E$51,DB!$B24),AVERAGEIFS(INDEX(Data!$A$2:$DJ$51,0,MATCH(DB!AH$5,Data!$A$1:$DJ$1,0)),Data!$E$2:$E$51,DB!$B24,Data!$F$2:$F$51,DB!$B$1)),"-")</f>
        <v>6.4000000000000001E-2</v>
      </c>
      <c r="AI24" s="78">
        <f>IFERROR(IF($B$1="Total",AVERAGEIFS(INDEX(Data!$A$2:$DJ$51,0,MATCH(DB!AI$5,Data!$A$1:$DJ$1,0)),Data!$E$2:$E$51,DB!$B24),AVERAGEIFS(INDEX(Data!$A$2:$DJ$51,0,MATCH(DB!AI$5,Data!$A$1:$DJ$1,0)),Data!$E$2:$E$51,DB!$B24,Data!$F$2:$F$51,DB!$B$1)),"-")</f>
        <v>4.4999999999999998E-2</v>
      </c>
      <c r="AJ24" s="78">
        <f>IFERROR(IF($B$1="Total",AVERAGEIFS(INDEX(Data!$A$2:$DJ$51,0,MATCH(DB!AJ$5,Data!$A$1:$DJ$1,0)),Data!$E$2:$E$51,DB!$B24),AVERAGEIFS(INDEX(Data!$A$2:$DJ$51,0,MATCH(DB!AJ$5,Data!$A$1:$DJ$1,0)),Data!$E$2:$E$51,DB!$B24,Data!$F$2:$F$51,DB!$B$1)),"-")</f>
        <v>1E-3</v>
      </c>
      <c r="AK24" s="78">
        <f>IFERROR(IF($B$1="Total",AVERAGEIFS(INDEX(Data!$A$2:$DJ$51,0,MATCH(DB!AK$5,Data!$A$1:$DJ$1,0)),Data!$E$2:$E$51,DB!$B24),AVERAGEIFS(INDEX(Data!$A$2:$DJ$51,0,MATCH(DB!AK$5,Data!$A$1:$DJ$1,0)),Data!$E$2:$E$51,DB!$B24,Data!$F$2:$F$51,DB!$B$1)),"-")</f>
        <v>3.3000000000000002E-2</v>
      </c>
      <c r="AL24" s="78">
        <f>IFERROR(IF($B$1="Total",AVERAGEIFS(INDEX(Data!$A$2:$DJ$51,0,MATCH(DB!AL$5,Data!$A$1:$DJ$1,0)),Data!$E$2:$E$51,DB!$B24),AVERAGEIFS(INDEX(Data!$A$2:$DJ$51,0,MATCH(DB!AL$5,Data!$A$1:$DJ$1,0)),Data!$E$2:$E$51,DB!$B24,Data!$F$2:$F$51,DB!$B$1)),"-")</f>
        <v>6.6000000000000003E-2</v>
      </c>
      <c r="AM24" s="78">
        <f>IFERROR(IF($B$1="Total",AVERAGEIFS(INDEX(Data!$A$2:$DJ$51,0,MATCH(DB!AM$5,Data!$A$1:$DJ$1,0)),Data!$E$2:$E$51,DB!$B24),AVERAGEIFS(INDEX(Data!$A$2:$DJ$51,0,MATCH(DB!AM$5,Data!$A$1:$DJ$1,0)),Data!$E$2:$E$51,DB!$B24,Data!$F$2:$F$51,DB!$B$1)),"-")</f>
        <v>8.0000000000000002E-3</v>
      </c>
      <c r="AN24" s="79"/>
      <c r="AO24" s="78">
        <f>IFERROR(IF($B$1="Total",AVERAGEIFS(INDEX(Data!$A$2:$DJ$51,0,MATCH(DB!AO$5,Data!$A$1:$DJ$1,0)),Data!$E$2:$E$51,DB!$B24),AVERAGEIFS(INDEX(Data!$A$2:$DJ$51,0,MATCH(DB!AO$5,Data!$A$1:$DJ$1,0)),Data!$E$2:$E$51,DB!$B24,Data!$F$2:$F$51,DB!$B$1)),"-")</f>
        <v>4.7E-2</v>
      </c>
      <c r="AP24" s="78">
        <f>IFERROR(IF($B$1="Total",AVERAGEIFS(INDEX(Data!$A$2:$DJ$51,0,MATCH(DB!AP$5,Data!$A$1:$DJ$1,0)),Data!$E$2:$E$51,DB!$B24),AVERAGEIFS(INDEX(Data!$A$2:$DJ$51,0,MATCH(DB!AP$5,Data!$A$1:$DJ$1,0)),Data!$E$2:$E$51,DB!$B24,Data!$F$2:$F$51,DB!$B$1)),"-")</f>
        <v>0.26</v>
      </c>
      <c r="AQ24" s="78">
        <f>IFERROR(IF($B$1="Total",AVERAGEIFS(INDEX(Data!$A$2:$DJ$51,0,MATCH(DB!AQ$5,Data!$A$1:$DJ$1,0)),Data!$E$2:$E$51,DB!$B24),AVERAGEIFS(INDEX(Data!$A$2:$DJ$51,0,MATCH(DB!AQ$5,Data!$A$1:$DJ$1,0)),Data!$E$2:$E$51,DB!$B24,Data!$F$2:$F$51,DB!$B$1)),"-")</f>
        <v>0.35399999999999998</v>
      </c>
      <c r="AR24" s="78">
        <f>IFERROR(IF($B$1="Total",AVERAGEIFS(INDEX(Data!$A$2:$DJ$51,0,MATCH(DB!AR$5,Data!$A$1:$DJ$1,0)),Data!$E$2:$E$51,DB!$B24),AVERAGEIFS(INDEX(Data!$A$2:$DJ$51,0,MATCH(DB!AR$5,Data!$A$1:$DJ$1,0)),Data!$E$2:$E$51,DB!$B24,Data!$F$2:$F$51,DB!$B$1)),"-")</f>
        <v>0.19400000000000001</v>
      </c>
      <c r="AS24" s="78">
        <f>IFERROR(IF($B$1="Total",AVERAGEIFS(INDEX(Data!$A$2:$DJ$51,0,MATCH(DB!AS$5,Data!$A$1:$DJ$1,0)),Data!$E$2:$E$51,DB!$B24),AVERAGEIFS(INDEX(Data!$A$2:$DJ$51,0,MATCH(DB!AS$5,Data!$A$1:$DJ$1,0)),Data!$E$2:$E$51,DB!$B24,Data!$F$2:$F$51,DB!$B$1)),"-")</f>
        <v>0.108</v>
      </c>
      <c r="AT24" s="78">
        <f>IFERROR(IF($B$1="Total",AVERAGEIFS(INDEX(Data!$A$2:$DJ$51,0,MATCH(DB!AT$5,Data!$A$1:$DJ$1,0)),Data!$E$2:$E$51,DB!$B24),AVERAGEIFS(INDEX(Data!$A$2:$DJ$51,0,MATCH(DB!AT$5,Data!$A$1:$DJ$1,0)),Data!$E$2:$E$51,DB!$B24,Data!$F$2:$F$51,DB!$B$1)),"-")</f>
        <v>2.9000000000000001E-2</v>
      </c>
      <c r="AU24" s="78">
        <f>IFERROR(IF($B$1="Total",AVERAGEIFS(INDEX(Data!$A$2:$DJ$51,0,MATCH(DB!AU$5,Data!$A$1:$DJ$1,0)),Data!$E$2:$E$51,DB!$B24),AVERAGEIFS(INDEX(Data!$A$2:$DJ$51,0,MATCH(DB!AU$5,Data!$A$1:$DJ$1,0)),Data!$E$2:$E$51,DB!$B24,Data!$F$2:$F$51,DB!$B$1)),"-")</f>
        <v>8.0000000000000002E-3</v>
      </c>
      <c r="AV24" s="78" t="str">
        <f>IFERROR(IF($B$1="Total",AVERAGEIFS(INDEX(Data!$A$2:$DJ$51,0,MATCH(DB!AV$5,Data!$A$1:$DJ$1,0)),Data!$E$2:$E$51,DB!$B24),AVERAGEIFS(INDEX(Data!$A$2:$DJ$51,0,MATCH(DB!AV$5,Data!$A$1:$DJ$1,0)),Data!$E$2:$E$51,DB!$B24,Data!$F$2:$F$51,DB!$B$1)),"-")</f>
        <v>-</v>
      </c>
      <c r="AW24" s="79"/>
      <c r="AX24" s="78">
        <f>IFERROR(IF($B$1="Total",AVERAGEIFS(INDEX(Data!$A$2:$DJ$51,0,MATCH(DB!AX$5,Data!$A$1:$DJ$1,0)),Data!$E$2:$E$51,DB!$B24),AVERAGEIFS(INDEX(Data!$A$2:$DJ$51,0,MATCH(DB!AX$5,Data!$A$1:$DJ$1,0)),Data!$E$2:$E$51,DB!$B24,Data!$F$2:$F$51,DB!$B$1)),"-")</f>
        <v>8.5000000000000006E-2</v>
      </c>
      <c r="AY24" s="78">
        <f>IFERROR(IF($B$1="Total",AVERAGEIFS(INDEX(Data!$A$2:$DJ$51,0,MATCH(DB!AY$5,Data!$A$1:$DJ$1,0)),Data!$E$2:$E$51,DB!$B24),AVERAGEIFS(INDEX(Data!$A$2:$DJ$51,0,MATCH(DB!AY$5,Data!$A$1:$DJ$1,0)),Data!$E$2:$E$51,DB!$B24,Data!$F$2:$F$51,DB!$B$1)),"-")</f>
        <v>0.38200000000000001</v>
      </c>
      <c r="AZ24" s="78">
        <f>IFERROR(IF($B$1="Total",AVERAGEIFS(INDEX(Data!$A$2:$DJ$51,0,MATCH(DB!AZ$5,Data!$A$1:$DJ$1,0)),Data!$E$2:$E$51,DB!$B24),AVERAGEIFS(INDEX(Data!$A$2:$DJ$51,0,MATCH(DB!AZ$5,Data!$A$1:$DJ$1,0)),Data!$E$2:$E$51,DB!$B24,Data!$F$2:$F$51,DB!$B$1)),"-")</f>
        <v>0.28699999999999998</v>
      </c>
      <c r="BA24" s="78">
        <f>IFERROR(IF($B$1="Total",AVERAGEIFS(INDEX(Data!$A$2:$DJ$51,0,MATCH(DB!BA$5,Data!$A$1:$DJ$1,0)),Data!$E$2:$E$51,DB!$B24),AVERAGEIFS(INDEX(Data!$A$2:$DJ$51,0,MATCH(DB!BA$5,Data!$A$1:$DJ$1,0)),Data!$E$2:$E$51,DB!$B24,Data!$F$2:$F$51,DB!$B$1)),"-")</f>
        <v>0.14899999999999999</v>
      </c>
      <c r="BB24" s="78">
        <f>IFERROR(IF($B$1="Total",AVERAGEIFS(INDEX(Data!$A$2:$DJ$51,0,MATCH(DB!BB$5,Data!$A$1:$DJ$1,0)),Data!$E$2:$E$51,DB!$B24),AVERAGEIFS(INDEX(Data!$A$2:$DJ$51,0,MATCH(DB!BB$5,Data!$A$1:$DJ$1,0)),Data!$E$2:$E$51,DB!$B24,Data!$F$2:$F$51,DB!$B$1)),"-")</f>
        <v>6.7000000000000004E-2</v>
      </c>
      <c r="BC24" s="78">
        <f>IFERROR(IF($B$1="Total",AVERAGEIFS(INDEX(Data!$A$2:$DJ$51,0,MATCH(DB!BC$5,Data!$A$1:$DJ$1,0)),Data!$E$2:$E$51,DB!$B24),AVERAGEIFS(INDEX(Data!$A$2:$DJ$51,0,MATCH(DB!BC$5,Data!$A$1:$DJ$1,0)),Data!$E$2:$E$51,DB!$B24,Data!$F$2:$F$51,DB!$B$1)),"-")</f>
        <v>0.03</v>
      </c>
      <c r="BD24" s="79"/>
      <c r="BE24" s="78">
        <f>IFERROR(IF($B$1="Total",AVERAGEIFS(INDEX(Data!$A$2:$DJ$51,0,MATCH(DB!BE$5,Data!$A$1:$DJ$1,0)),Data!$E$2:$E$51,DB!$B24),AVERAGEIFS(INDEX(Data!$A$2:$DJ$51,0,MATCH(DB!BE$5,Data!$A$1:$DJ$1,0)),Data!$E$2:$E$51,DB!$B24,Data!$F$2:$F$51,DB!$B$1)),"-")</f>
        <v>0.65500000000000003</v>
      </c>
      <c r="BF24" s="78">
        <f>IFERROR(IF($B$1="Total",AVERAGEIFS(INDEX(Data!$A$2:$DJ$51,0,MATCH(DB!BF$5,Data!$A$1:$DJ$1,0)),Data!$E$2:$E$51,DB!$B24),AVERAGEIFS(INDEX(Data!$A$2:$DJ$51,0,MATCH(DB!BF$5,Data!$A$1:$DJ$1,0)),Data!$E$2:$E$51,DB!$B24,Data!$F$2:$F$51,DB!$B$1)),"-")</f>
        <v>0.22800000000000001</v>
      </c>
      <c r="BG24" s="78">
        <f>IFERROR(IF($B$1="Total",AVERAGEIFS(INDEX(Data!$A$2:$DJ$51,0,MATCH(DB!BG$5,Data!$A$1:$DJ$1,0)),Data!$E$2:$E$51,DB!$B24),AVERAGEIFS(INDEX(Data!$A$2:$DJ$51,0,MATCH(DB!BG$5,Data!$A$1:$DJ$1,0)),Data!$E$2:$E$51,DB!$B24,Data!$F$2:$F$51,DB!$B$1)),"-")</f>
        <v>0.114</v>
      </c>
      <c r="BH24" s="78">
        <f>IFERROR(IF($B$1="Total",AVERAGEIFS(INDEX(Data!$A$2:$DJ$51,0,MATCH(DB!BH$5,Data!$A$1:$DJ$1,0)),Data!$E$2:$E$51,DB!$B24),AVERAGEIFS(INDEX(Data!$A$2:$DJ$51,0,MATCH(DB!BH$5,Data!$A$1:$DJ$1,0)),Data!$E$2:$E$51,DB!$B24,Data!$F$2:$F$51,DB!$B$1)),"-")</f>
        <v>1E-3</v>
      </c>
      <c r="BI24" s="78" t="str">
        <f>IFERROR(IF($B$1="Total",AVERAGEIFS(INDEX(Data!$A$2:$DJ$51,0,MATCH(DB!BI$5,Data!$A$1:$DJ$1,0)),Data!$E$2:$E$51,DB!$B24),AVERAGEIFS(INDEX(Data!$A$2:$DJ$51,0,MATCH(DB!BI$5,Data!$A$1:$DJ$1,0)),Data!$E$2:$E$51,DB!$B24,Data!$F$2:$F$51,DB!$B$1)),"-")</f>
        <v>-</v>
      </c>
      <c r="BJ24" s="78" t="str">
        <f>IFERROR(IF($B$1="Total",AVERAGEIFS(INDEX(Data!$A$2:$DJ$51,0,MATCH(DB!BJ$5,Data!$A$1:$DJ$1,0)),Data!$E$2:$E$51,DB!$B24),AVERAGEIFS(INDEX(Data!$A$2:$DJ$51,0,MATCH(DB!BJ$5,Data!$A$1:$DJ$1,0)),Data!$E$2:$E$51,DB!$B24,Data!$F$2:$F$51,DB!$B$1)),"-")</f>
        <v>-</v>
      </c>
      <c r="BK24" s="78">
        <f>IFERROR(IF($B$1="Total",AVERAGEIFS(INDEX(Data!$A$2:$DJ$51,0,MATCH(DB!BK$5,Data!$A$1:$DJ$1,0)),Data!$E$2:$E$51,DB!$B24),AVERAGEIFS(INDEX(Data!$A$2:$DJ$51,0,MATCH(DB!BK$5,Data!$A$1:$DJ$1,0)),Data!$E$2:$E$51,DB!$B24,Data!$F$2:$F$51,DB!$B$1)),"-")</f>
        <v>2E-3</v>
      </c>
      <c r="BL24" s="79"/>
      <c r="BM24" s="78">
        <f>IFERROR(IF($B$1="Total",AVERAGEIFS(INDEX(Data!$A$2:$DJ$51,0,MATCH(DB!BM$5,Data!$A$1:$DJ$1,0)),Data!$E$2:$E$51,DB!$B24),AVERAGEIFS(INDEX(Data!$A$2:$DJ$51,0,MATCH(DB!BM$5,Data!$A$1:$DJ$1,0)),Data!$E$2:$E$51,DB!$B24,Data!$F$2:$F$51,DB!$B$1)),"-")</f>
        <v>3.7999999999999999E-2</v>
      </c>
      <c r="BN24" s="78">
        <f>IFERROR(IF($B$1="Total",AVERAGEIFS(INDEX(Data!$A$2:$DJ$51,0,MATCH(DB!BN$5,Data!$A$1:$DJ$1,0)),Data!$E$2:$E$51,DB!$B24),AVERAGEIFS(INDEX(Data!$A$2:$DJ$51,0,MATCH(DB!BN$5,Data!$A$1:$DJ$1,0)),Data!$E$2:$E$51,DB!$B24,Data!$F$2:$F$51,DB!$B$1)),"-")</f>
        <v>0.54100000000000004</v>
      </c>
      <c r="BO24" s="78">
        <f>IFERROR(IF($B$1="Total",AVERAGEIFS(INDEX(Data!$A$2:$DJ$51,0,MATCH(DB!BO$5,Data!$A$1:$DJ$1,0)),Data!$E$2:$E$51,DB!$B24),AVERAGEIFS(INDEX(Data!$A$2:$DJ$51,0,MATCH(DB!BO$5,Data!$A$1:$DJ$1,0)),Data!$E$2:$E$51,DB!$B24,Data!$F$2:$F$51,DB!$B$1)),"-")</f>
        <v>0.39600000000000002</v>
      </c>
      <c r="BP24" s="78">
        <f>IFERROR(IF($B$1="Total",AVERAGEIFS(INDEX(Data!$A$2:$DJ$51,0,MATCH(DB!BP$5,Data!$A$1:$DJ$1,0)),Data!$E$2:$E$51,DB!$B24),AVERAGEIFS(INDEX(Data!$A$2:$DJ$51,0,MATCH(DB!BP$5,Data!$A$1:$DJ$1,0)),Data!$E$2:$E$51,DB!$B24,Data!$F$2:$F$51,DB!$B$1)),"-")</f>
        <v>2.5000000000000001E-2</v>
      </c>
      <c r="BQ24" s="79"/>
      <c r="BR24" s="78">
        <f>IFERROR(IF($B$1="Total",AVERAGEIFS(INDEX(Data!$A$2:$DJ$51,0,MATCH(DB!BR$5,Data!$A$1:$DJ$1,0)),Data!$E$2:$E$51,DB!$B24),AVERAGEIFS(INDEX(Data!$A$2:$DJ$51,0,MATCH(DB!BR$5,Data!$A$1:$DJ$1,0)),Data!$E$2:$E$51,DB!$B24,Data!$F$2:$F$51,DB!$B$1)),"-")</f>
        <v>0.17599999999999999</v>
      </c>
      <c r="BS24" s="78">
        <f>IFERROR(IF($B$1="Total",AVERAGEIFS(INDEX(Data!$A$2:$DJ$51,0,MATCH(DB!BS$5,Data!$A$1:$DJ$1,0)),Data!$E$2:$E$51,DB!$B24),AVERAGEIFS(INDEX(Data!$A$2:$DJ$51,0,MATCH(DB!BS$5,Data!$A$1:$DJ$1,0)),Data!$E$2:$E$51,DB!$B24,Data!$F$2:$F$51,DB!$B$1)),"-")</f>
        <v>0.73099999999999998</v>
      </c>
      <c r="BT24" s="78">
        <f>IFERROR(IF($B$1="Total",AVERAGEIFS(INDEX(Data!$A$2:$DJ$51,0,MATCH(DB!BT$5,Data!$A$1:$DJ$1,0)),Data!$E$2:$E$51,DB!$B24),AVERAGEIFS(INDEX(Data!$A$2:$DJ$51,0,MATCH(DB!BT$5,Data!$A$1:$DJ$1,0)),Data!$E$2:$E$51,DB!$B24,Data!$F$2:$F$51,DB!$B$1)),"-")</f>
        <v>9.1999999999999998E-2</v>
      </c>
      <c r="BU24" s="78" t="str">
        <f>IFERROR(IF($B$1="Total",AVERAGEIFS(INDEX(Data!$A$2:$DJ$51,0,MATCH(DB!BU$5,Data!$A$1:$DJ$1,0)),Data!$E$2:$E$51,DB!$B24),AVERAGEIFS(INDEX(Data!$A$2:$DJ$51,0,MATCH(DB!BU$5,Data!$A$1:$DJ$1,0)),Data!$E$2:$E$51,DB!$B24,Data!$F$2:$F$51,DB!$B$1)),"-")</f>
        <v>-</v>
      </c>
      <c r="BV24" s="79"/>
      <c r="BW24" s="78">
        <f>IFERROR(IF($B$1="Total",AVERAGEIFS(INDEX(Data!$A$2:$DJ$51,0,MATCH(DB!BW$5,Data!$A$1:$DJ$1,0)),Data!$E$2:$E$51,DB!$B24),AVERAGEIFS(INDEX(Data!$A$2:$DJ$51,0,MATCH(DB!BW$5,Data!$A$1:$DJ$1,0)),Data!$E$2:$E$51,DB!$B24,Data!$F$2:$F$51,DB!$B$1)),"-")</f>
        <v>0.81</v>
      </c>
      <c r="BX24" s="78">
        <f>IFERROR(IF($B$1="Total",AVERAGEIFS(INDEX(Data!$A$2:$DJ$51,0,MATCH(DB!BX$5,Data!$A$1:$DJ$1,0)),Data!$E$2:$E$51,DB!$B24),AVERAGEIFS(INDEX(Data!$A$2:$DJ$51,0,MATCH(DB!BX$5,Data!$A$1:$DJ$1,0)),Data!$E$2:$E$51,DB!$B24,Data!$F$2:$F$51,DB!$B$1)),"-")</f>
        <v>0.19</v>
      </c>
      <c r="BY24" s="79"/>
      <c r="BZ24" s="78">
        <f>IFERROR(IF($B$1="Total",AVERAGEIFS(INDEX(Data!$A$2:$DJ$51,0,MATCH(DB!BZ$5,Data!$A$1:$DJ$1,0)),Data!$E$2:$E$51,DB!$B24),AVERAGEIFS(INDEX(Data!$A$2:$DJ$51,0,MATCH(DB!BZ$5,Data!$A$1:$DJ$1,0)),Data!$E$2:$E$51,DB!$B24,Data!$F$2:$F$51,DB!$B$1)),"-")</f>
        <v>0.93</v>
      </c>
      <c r="CA24" s="78">
        <f>IFERROR(IF($B$1="Total",AVERAGEIFS(INDEX(Data!$A$2:$DJ$51,0,MATCH(DB!CA$5,Data!$A$1:$DJ$1,0)),Data!$E$2:$E$51,DB!$B24),AVERAGEIFS(INDEX(Data!$A$2:$DJ$51,0,MATCH(DB!CA$5,Data!$A$1:$DJ$1,0)),Data!$E$2:$E$51,DB!$B24,Data!$F$2:$F$51,DB!$B$1)),"-")</f>
        <v>7.0000000000000007E-2</v>
      </c>
      <c r="CB24" s="79"/>
      <c r="CC24" s="78">
        <f>IFERROR(IF($B$1="Total",AVERAGEIFS(INDEX(Data!$A$2:$DJ$51,0,MATCH(DB!CC$5,Data!$A$1:$DJ$1,0)),Data!$E$2:$E$51,DB!$B24),AVERAGEIFS(INDEX(Data!$A$2:$DJ$51,0,MATCH(DB!CC$5,Data!$A$1:$DJ$1,0)),Data!$E$2:$E$51,DB!$B24,Data!$F$2:$F$51,DB!$B$1)),"-")</f>
        <v>0</v>
      </c>
      <c r="CD24" s="78">
        <f>IFERROR(IF($B$1="Total",AVERAGEIFS(INDEX(Data!$A$2:$DJ$51,0,MATCH(DB!CD$5,Data!$A$1:$DJ$1,0)),Data!$E$2:$E$51,DB!$B24),AVERAGEIFS(INDEX(Data!$A$2:$DJ$51,0,MATCH(DB!CD$5,Data!$A$1:$DJ$1,0)),Data!$E$2:$E$51,DB!$B24,Data!$F$2:$F$51,DB!$B$1)),"-")</f>
        <v>1</v>
      </c>
      <c r="CE24" s="79"/>
      <c r="CF24" s="78">
        <f>IFERROR(IF($B$1="Total",AVERAGEIFS(INDEX(Data!$A$2:$DJ$51,0,MATCH(DB!CF$5,Data!$A$1:$DJ$1,0)),Data!$E$2:$E$51,DB!$B24),AVERAGEIFS(INDEX(Data!$A$2:$DJ$51,0,MATCH(DB!CF$5,Data!$A$1:$DJ$1,0)),Data!$E$2:$E$51,DB!$B24,Data!$F$2:$F$51,DB!$B$1)),"-")</f>
        <v>0.86199999999999999</v>
      </c>
      <c r="CG24" s="78">
        <f>IFERROR(IF($B$1="Total",AVERAGEIFS(INDEX(Data!$A$2:$DJ$51,0,MATCH(DB!CG$5,Data!$A$1:$DJ$1,0)),Data!$E$2:$E$51,DB!$B24),AVERAGEIFS(INDEX(Data!$A$2:$DJ$51,0,MATCH(DB!CG$5,Data!$A$1:$DJ$1,0)),Data!$E$2:$E$51,DB!$B24,Data!$F$2:$F$51,DB!$B$1)),"-")</f>
        <v>6.4000000000000001E-2</v>
      </c>
      <c r="CH24" s="78">
        <f>IFERROR(IF($B$1="Total",AVERAGEIFS(INDEX(Data!$A$2:$DJ$51,0,MATCH(DB!CH$5,Data!$A$1:$DJ$1,0)),Data!$E$2:$E$51,DB!$B24),AVERAGEIFS(INDEX(Data!$A$2:$DJ$51,0,MATCH(DB!CH$5,Data!$A$1:$DJ$1,0)),Data!$E$2:$E$51,DB!$B24,Data!$F$2:$F$51,DB!$B$1)),"-")</f>
        <v>6.0000000000000001E-3</v>
      </c>
      <c r="CI24" s="78">
        <f>IFERROR(IF($B$1="Total",AVERAGEIFS(INDEX(Data!$A$2:$DJ$51,0,MATCH(DB!CI$5,Data!$A$1:$DJ$1,0)),Data!$E$2:$E$51,DB!$B24),AVERAGEIFS(INDEX(Data!$A$2:$DJ$51,0,MATCH(DB!CI$5,Data!$A$1:$DJ$1,0)),Data!$E$2:$E$51,DB!$B24,Data!$F$2:$F$51,DB!$B$1)),"-")</f>
        <v>1.2E-2</v>
      </c>
      <c r="CJ24" s="78" t="str">
        <f>IFERROR(IF($B$1="Total",AVERAGEIFS(INDEX(Data!$A$2:$DJ$51,0,MATCH(DB!CJ$5,Data!$A$1:$DJ$1,0)),Data!$E$2:$E$51,DB!$B24),AVERAGEIFS(INDEX(Data!$A$2:$DJ$51,0,MATCH(DB!CJ$5,Data!$A$1:$DJ$1,0)),Data!$E$2:$E$51,DB!$B24,Data!$F$2:$F$51,DB!$B$1)),"-")</f>
        <v>-</v>
      </c>
      <c r="CK24" s="78" t="str">
        <f>IFERROR(IF($B$1="Total",AVERAGEIFS(INDEX(Data!$A$2:$DJ$51,0,MATCH(DB!CK$5,Data!$A$1:$DJ$1,0)),Data!$E$2:$E$51,DB!$B24),AVERAGEIFS(INDEX(Data!$A$2:$DJ$51,0,MATCH(DB!CK$5,Data!$A$1:$DJ$1,0)),Data!$E$2:$E$51,DB!$B24,Data!$F$2:$F$51,DB!$B$1)),"-")</f>
        <v>-</v>
      </c>
      <c r="CL24" s="78" t="str">
        <f>IFERROR(IF($B$1="Total",AVERAGEIFS(INDEX(Data!$A$2:$DJ$51,0,MATCH(DB!CL$5,Data!$A$1:$DJ$1,0)),Data!$E$2:$E$51,DB!$B24),AVERAGEIFS(INDEX(Data!$A$2:$DJ$51,0,MATCH(DB!CL$5,Data!$A$1:$DJ$1,0)),Data!$E$2:$E$51,DB!$B24,Data!$F$2:$F$51,DB!$B$1)),"-")</f>
        <v>-</v>
      </c>
      <c r="CM24" s="78" t="str">
        <f>IFERROR(IF($B$1="Total",AVERAGEIFS(INDEX(Data!$A$2:$DJ$51,0,MATCH(DB!CM$5,Data!$A$1:$DJ$1,0)),Data!$E$2:$E$51,DB!$B24),AVERAGEIFS(INDEX(Data!$A$2:$DJ$51,0,MATCH(DB!CM$5,Data!$A$1:$DJ$1,0)),Data!$E$2:$E$51,DB!$B24,Data!$F$2:$F$51,DB!$B$1)),"-")</f>
        <v>-</v>
      </c>
      <c r="CN24" s="78">
        <f>IFERROR(IF($B$1="Total",AVERAGEIFS(INDEX(Data!$A$2:$DJ$51,0,MATCH(DB!CN$5,Data!$A$1:$DJ$1,0)),Data!$E$2:$E$51,DB!$B24),AVERAGEIFS(INDEX(Data!$A$2:$DJ$51,0,MATCH(DB!CN$5,Data!$A$1:$DJ$1,0)),Data!$E$2:$E$51,DB!$B24,Data!$F$2:$F$51,DB!$B$1)),"-")</f>
        <v>1E-3</v>
      </c>
      <c r="CO24" s="78">
        <f>IFERROR(IF($B$1="Total",AVERAGEIFS(INDEX(Data!$A$2:$DJ$51,0,MATCH(DB!CO$5,Data!$A$1:$DJ$1,0)),Data!$E$2:$E$51,DB!$B24),AVERAGEIFS(INDEX(Data!$A$2:$DJ$51,0,MATCH(DB!CO$5,Data!$A$1:$DJ$1,0)),Data!$E$2:$E$51,DB!$B24,Data!$F$2:$F$51,DB!$B$1)),"-")</f>
        <v>3.6999999999999998E-2</v>
      </c>
      <c r="CP24" s="78">
        <f>IFERROR(IF($B$1="Total",AVERAGEIFS(INDEX(Data!$A$2:$DJ$51,0,MATCH(DB!CP$5,Data!$A$1:$DJ$1,0)),Data!$E$2:$E$51,DB!$B24),AVERAGEIFS(INDEX(Data!$A$2:$DJ$51,0,MATCH(DB!CP$5,Data!$A$1:$DJ$1,0)),Data!$E$2:$E$51,DB!$B24,Data!$F$2:$F$51,DB!$B$1)),"-")</f>
        <v>1.4E-2</v>
      </c>
      <c r="CQ24" s="78">
        <f>IFERROR(IF($B$1="Total",AVERAGEIFS(INDEX(Data!$A$2:$DJ$51,0,MATCH(DB!CQ$5,Data!$A$1:$DJ$1,0)),Data!$E$2:$E$51,DB!$B24),AVERAGEIFS(INDEX(Data!$A$2:$DJ$51,0,MATCH(DB!CQ$5,Data!$A$1:$DJ$1,0)),Data!$E$2:$E$51,DB!$B24,Data!$F$2:$F$51,DB!$B$1)),"-")</f>
        <v>2E-3</v>
      </c>
      <c r="CR24" s="78" t="str">
        <f>IFERROR(IF($B$1="Total",AVERAGEIFS(INDEX(Data!$A$2:$DJ$51,0,MATCH(DB!CR$5,Data!$A$1:$DJ$1,0)),Data!$E$2:$E$51,DB!$B24),AVERAGEIFS(INDEX(Data!$A$2:$DJ$51,0,MATCH(DB!CR$5,Data!$A$1:$DJ$1,0)),Data!$E$2:$E$51,DB!$B24,Data!$F$2:$F$51,DB!$B$1)),"-")</f>
        <v>-</v>
      </c>
      <c r="CS24" s="79"/>
      <c r="CT24" s="78">
        <f>IFERROR(IF($B$1="Total",AVERAGEIFS(INDEX(Data!$A$2:$DJ$51,0,MATCH(DB!CT$5,Data!$A$1:$DJ$1,0)),Data!$E$2:$E$51,DB!$B24),AVERAGEIFS(INDEX(Data!$A$2:$DJ$51,0,MATCH(DB!CT$5,Data!$A$1:$DJ$1,0)),Data!$E$2:$E$51,DB!$B24,Data!$F$2:$F$51,DB!$B$1)),"-")</f>
        <v>0.13900000000000001</v>
      </c>
      <c r="CU24" s="78">
        <f>IFERROR(IF($B$1="Total",AVERAGEIFS(INDEX(Data!$A$2:$DJ$51,0,MATCH(DB!CU$5,Data!$A$1:$DJ$1,0)),Data!$E$2:$E$51,DB!$B24),AVERAGEIFS(INDEX(Data!$A$2:$DJ$51,0,MATCH(DB!CU$5,Data!$A$1:$DJ$1,0)),Data!$E$2:$E$51,DB!$B24,Data!$F$2:$F$51,DB!$B$1)),"-")</f>
        <v>0.39600000000000002</v>
      </c>
      <c r="CV24" s="78">
        <f>IFERROR(IF($B$1="Total",AVERAGEIFS(INDEX(Data!$A$2:$DJ$51,0,MATCH(DB!CV$5,Data!$A$1:$DJ$1,0)),Data!$E$2:$E$51,DB!$B24),AVERAGEIFS(INDEX(Data!$A$2:$DJ$51,0,MATCH(DB!CV$5,Data!$A$1:$DJ$1,0)),Data!$E$2:$E$51,DB!$B24,Data!$F$2:$F$51,DB!$B$1)),"-")</f>
        <v>0.24399999999999999</v>
      </c>
      <c r="CW24" s="78">
        <f>IFERROR(IF($B$1="Total",AVERAGEIFS(INDEX(Data!$A$2:$DJ$51,0,MATCH(DB!CW$5,Data!$A$1:$DJ$1,0)),Data!$E$2:$E$51,DB!$B24),AVERAGEIFS(INDEX(Data!$A$2:$DJ$51,0,MATCH(DB!CW$5,Data!$A$1:$DJ$1,0)),Data!$E$2:$E$51,DB!$B24,Data!$F$2:$F$51,DB!$B$1)),"-")</f>
        <v>7.2999999999999995E-2</v>
      </c>
      <c r="CX24" s="78">
        <f>IFERROR(IF($B$1="Total",AVERAGEIFS(INDEX(Data!$A$2:$DJ$51,0,MATCH(DB!CX$5,Data!$A$1:$DJ$1,0)),Data!$E$2:$E$51,DB!$B24),AVERAGEIFS(INDEX(Data!$A$2:$DJ$51,0,MATCH(DB!CX$5,Data!$A$1:$DJ$1,0)),Data!$E$2:$E$51,DB!$B24,Data!$F$2:$F$51,DB!$B$1)),"-")</f>
        <v>6.7000000000000004E-2</v>
      </c>
      <c r="CY24" s="78">
        <f>IFERROR(IF($B$1="Total",AVERAGEIFS(INDEX(Data!$A$2:$DJ$51,0,MATCH(DB!CY$5,Data!$A$1:$DJ$1,0)),Data!$E$2:$E$51,DB!$B24),AVERAGEIFS(INDEX(Data!$A$2:$DJ$51,0,MATCH(DB!CY$5,Data!$A$1:$DJ$1,0)),Data!$E$2:$E$51,DB!$B24,Data!$F$2:$F$51,DB!$B$1)),"-")</f>
        <v>4.5999999999999999E-2</v>
      </c>
      <c r="CZ24" s="78">
        <f>IFERROR(IF($B$1="Total",AVERAGEIFS(INDEX(Data!$A$2:$DJ$51,0,MATCH(DB!CZ$5,Data!$A$1:$DJ$1,0)),Data!$E$2:$E$51,DB!$B24),AVERAGEIFS(INDEX(Data!$A$2:$DJ$51,0,MATCH(DB!CZ$5,Data!$A$1:$DJ$1,0)),Data!$E$2:$E$51,DB!$B24,Data!$F$2:$F$51,DB!$B$1)),"-")</f>
        <v>3.4000000000000002E-2</v>
      </c>
      <c r="DB24" s="78">
        <f>IFERROR(IF($B$1="Total",AVERAGEIFS(INDEX(Data!$A$2:$EI$51,0,MATCH(DB!DB$5,Data!$A$1:$EI$1,0)),Data!$E$2:$E$51,DB!$B24),AVERAGEIFS(INDEX(Data!$A$2:$EI$51,0,MATCH(DB!DB$5,Data!$A$1:$EI$1,0)),Data!$E$2:$E$51,DB!$B24,Data!$F$2:$F$51,DB!$B$1)),"-")</f>
        <v>1.2422360248447205E-3</v>
      </c>
      <c r="DC24" s="78">
        <f>IFERROR(IF($B$1="Total",AVERAGEIFS(INDEX(Data!$A$2:$EI$51,0,MATCH(DB!DC$5,Data!$A$1:$EI$1,0)),Data!$E$2:$E$51,DB!$B24),AVERAGEIFS(INDEX(Data!$A$2:$EI$51,0,MATCH(DB!DC$5,Data!$A$1:$EI$1,0)),Data!$E$2:$E$51,DB!$B24,Data!$F$2:$F$51,DB!$B$1)),"-")</f>
        <v>0.34534161490683229</v>
      </c>
      <c r="DD24" s="78">
        <f>IFERROR(IF($B$1="Total",AVERAGEIFS(INDEX(Data!$A$2:$EI$51,0,MATCH(DB!DD$5,Data!$A$1:$EI$1,0)),Data!$E$2:$E$51,DB!$B24),AVERAGEIFS(INDEX(Data!$A$2:$EI$51,0,MATCH(DB!DD$5,Data!$A$1:$EI$1,0)),Data!$E$2:$E$51,DB!$B24,Data!$F$2:$F$51,DB!$B$1)),"-")</f>
        <v>0.38260869565217392</v>
      </c>
      <c r="DE24" s="78">
        <f>IFERROR(IF($B$1="Total",AVERAGEIFS(INDEX(Data!$A$2:$EI$51,0,MATCH(DB!DE$5,Data!$A$1:$EI$1,0)),Data!$E$2:$E$51,DB!$B24),AVERAGEIFS(INDEX(Data!$A$2:$EI$51,0,MATCH(DB!DE$5,Data!$A$1:$EI$1,0)),Data!$E$2:$E$51,DB!$B24,Data!$F$2:$F$51,DB!$B$1)),"-")</f>
        <v>0.27080745341614909</v>
      </c>
      <c r="DG24" s="78">
        <f>IFERROR(IF($B$1="Total",AVERAGEIFS(INDEX(Data!$A$2:$EI$51,0,MATCH(DB!DG$5,Data!$A$1:$EI$1,0)),Data!$E$2:$E$51,DB!$B24),AVERAGEIFS(INDEX(Data!$A$2:$EI$51,0,MATCH(DB!DG$5,Data!$A$1:$EI$1,0)),Data!$E$2:$E$51,DB!$B24,Data!$F$2:$F$51,DB!$B$1)),"-")</f>
        <v>1</v>
      </c>
      <c r="DH24" s="78">
        <f>IFERROR(IF($B$1="Total",AVERAGEIFS(INDEX(Data!$A$2:$EI$51,0,MATCH(DB!DH$5,Data!$A$1:$EI$1,0)),Data!$E$2:$E$51,DB!$B24),AVERAGEIFS(INDEX(Data!$A$2:$EI$51,0,MATCH(DB!DH$5,Data!$A$1:$EI$1,0)),Data!$E$2:$E$51,DB!$B24,Data!$F$2:$F$51,DB!$B$1)),"-")</f>
        <v>0</v>
      </c>
      <c r="DJ24" s="78">
        <f>IFERROR(IF($B$1="Total",AVERAGEIFS(INDEX(Data!$A$2:$EI$51,0,MATCH(DB!DJ$5,Data!$A$1:$EI$1,0)),Data!$E$2:$E$51,DB!$B24),AVERAGEIFS(INDEX(Data!$A$2:$EI$51,0,MATCH(DB!DJ$5,Data!$A$1:$EI$1,0)),Data!$E$2:$E$51,DB!$B24,Data!$F$2:$F$51,DB!$B$1)),"-")</f>
        <v>0.23478260869565218</v>
      </c>
      <c r="DK24" s="78">
        <f>IFERROR(IF($B$1="Total",AVERAGEIFS(INDEX(Data!$A$2:$EI$51,0,MATCH(DB!DK$5,Data!$A$1:$EI$1,0)),Data!$E$2:$E$51,DB!$B24),AVERAGEIFS(INDEX(Data!$A$2:$EI$51,0,MATCH(DB!DK$5,Data!$A$1:$EI$1,0)),Data!$E$2:$E$51,DB!$B24,Data!$F$2:$F$51,DB!$B$1)),"-")</f>
        <v>4.2236024844720499E-2</v>
      </c>
      <c r="DL24" s="78">
        <f>IFERROR(IF($B$1="Total",AVERAGEIFS(INDEX(Data!$A$2:$EI$51,0,MATCH(DB!DL$5,Data!$A$1:$EI$1,0)),Data!$E$2:$E$51,DB!$B24),AVERAGEIFS(INDEX(Data!$A$2:$EI$51,0,MATCH(DB!DL$5,Data!$A$1:$EI$1,0)),Data!$E$2:$E$51,DB!$B24,Data!$F$2:$F$51,DB!$B$1)),"-")</f>
        <v>7.4534161490683228E-3</v>
      </c>
      <c r="DM24" s="78">
        <f>IFERROR(IF($B$1="Total",AVERAGEIFS(INDEX(Data!$A$2:$EI$51,0,MATCH(DB!DM$5,Data!$A$1:$EI$1,0)),Data!$E$2:$E$51,DB!$B24),AVERAGEIFS(INDEX(Data!$A$2:$EI$51,0,MATCH(DB!DM$5,Data!$A$1:$EI$1,0)),Data!$E$2:$E$51,DB!$B24,Data!$F$2:$F$51,DB!$B$1)),"-")</f>
        <v>0.52919254658385095</v>
      </c>
      <c r="DN24" s="78">
        <f>IFERROR(IF($B$1="Total",AVERAGEIFS(INDEX(Data!$A$2:$EI$51,0,MATCH(DB!DN$5,Data!$A$1:$EI$1,0)),Data!$E$2:$E$51,DB!$B24),AVERAGEIFS(INDEX(Data!$A$2:$EI$51,0,MATCH(DB!DN$5,Data!$A$1:$EI$1,0)),Data!$E$2:$E$51,DB!$B24,Data!$F$2:$F$51,DB!$B$1)),"-")</f>
        <v>0.18633540372670807</v>
      </c>
      <c r="DP24" s="78">
        <f>IFERROR(IF($B$1="Total",AVERAGEIFS(INDEX(Data!$A$2:$EI$51,0,MATCH(DB!DP$5,Data!$A$1:$EI$1,0)),Data!$E$2:$E$51,DB!$B24),AVERAGEIFS(INDEX(Data!$A$2:$EI$51,0,MATCH(DB!DP$5,Data!$A$1:$EI$1,0)),Data!$E$2:$E$51,DB!$B24,Data!$F$2:$F$51,DB!$B$1)),"-")</f>
        <v>0.15279503105590062</v>
      </c>
      <c r="DQ24" s="78">
        <f>IFERROR(IF($B$1="Total",AVERAGEIFS(INDEX(Data!$A$2:$EI$51,0,MATCH(DB!DQ$5,Data!$A$1:$EI$1,0)),Data!$E$2:$E$51,DB!$B24),AVERAGEIFS(INDEX(Data!$A$2:$EI$51,0,MATCH(DB!DQ$5,Data!$A$1:$EI$1,0)),Data!$E$2:$E$51,DB!$B24,Data!$F$2:$F$51,DB!$B$1)),"-")</f>
        <v>0.23975155279503105</v>
      </c>
      <c r="DR24" s="78">
        <f>IFERROR(IF($B$1="Total",AVERAGEIFS(INDEX(Data!$A$2:$EI$51,0,MATCH(DB!DR$5,Data!$A$1:$EI$1,0)),Data!$E$2:$E$51,DB!$B24),AVERAGEIFS(INDEX(Data!$A$2:$EI$51,0,MATCH(DB!DR$5,Data!$A$1:$EI$1,0)),Data!$E$2:$E$51,DB!$B24,Data!$F$2:$F$51,DB!$B$1)),"-")</f>
        <v>8.9440993788819881E-2</v>
      </c>
      <c r="DS24" s="78">
        <f>IFERROR(IF($B$1="Total",AVERAGEIFS(INDEX(Data!$A$2:$EI$51,0,MATCH(DB!DS$5,Data!$A$1:$EI$1,0)),Data!$E$2:$E$51,DB!$B24),AVERAGEIFS(INDEX(Data!$A$2:$EI$51,0,MATCH(DB!DS$5,Data!$A$1:$EI$1,0)),Data!$E$2:$E$51,DB!$B24,Data!$F$2:$F$51,DB!$B$1)),"-")</f>
        <v>0.51180124223602486</v>
      </c>
      <c r="DT24" s="78">
        <f>IFERROR(IF($B$1="Total",AVERAGEIFS(INDEX(Data!$A$2:$EI$51,0,MATCH(DB!DT$5,Data!$A$1:$EI$1,0)),Data!$E$2:$E$51,DB!$B24),AVERAGEIFS(INDEX(Data!$A$2:$EI$51,0,MATCH(DB!DT$5,Data!$A$1:$EI$1,0)),Data!$E$2:$E$51,DB!$B24,Data!$F$2:$F$51,DB!$B$1)),"-")</f>
        <v>6.2111801242236021E-3</v>
      </c>
      <c r="DV24" s="78">
        <f>IFERROR(IF($B$1="Total",AVERAGEIFS(INDEX(Data!$A$2:$EI$51,0,MATCH(DB!DV$5,Data!$A$1:$EI$1,0)),Data!$E$2:$E$51,DB!$B24),AVERAGEIFS(INDEX(Data!$A$2:$EI$51,0,MATCH(DB!DV$5,Data!$A$1:$EI$1,0)),Data!$E$2:$E$51,DB!$B24,Data!$F$2:$F$51,DB!$B$1)),"-")</f>
        <v>4.2236024844720499E-2</v>
      </c>
      <c r="DW24" s="78">
        <f>IFERROR(IF($B$1="Total",AVERAGEIFS(INDEX(Data!$A$2:$EI$51,0,MATCH(DB!DW$5,Data!$A$1:$EI$1,0)),Data!$E$2:$E$51,DB!$B24),AVERAGEIFS(INDEX(Data!$A$2:$EI$51,0,MATCH(DB!DW$5,Data!$A$1:$EI$1,0)),Data!$E$2:$E$51,DB!$B24,Data!$F$2:$F$51,DB!$B$1)),"-")</f>
        <v>9.6894409937888198E-2</v>
      </c>
      <c r="DX24" s="78">
        <f>IFERROR(IF($B$1="Total",AVERAGEIFS(INDEX(Data!$A$2:$EI$51,0,MATCH(DB!DX$5,Data!$A$1:$EI$1,0)),Data!$E$2:$E$51,DB!$B24),AVERAGEIFS(INDEX(Data!$A$2:$EI$51,0,MATCH(DB!DX$5,Data!$A$1:$EI$1,0)),Data!$E$2:$E$51,DB!$B24,Data!$F$2:$F$51,DB!$B$1)),"-")</f>
        <v>2.4844720496894411E-3</v>
      </c>
      <c r="DY24" s="78">
        <f>IFERROR(IF($B$1="Total",AVERAGEIFS(INDEX(Data!$A$2:$EI$51,0,MATCH(DB!DY$5,Data!$A$1:$EI$1,0)),Data!$E$2:$E$51,DB!$B24),AVERAGEIFS(INDEX(Data!$A$2:$EI$51,0,MATCH(DB!DY$5,Data!$A$1:$EI$1,0)),Data!$E$2:$E$51,DB!$B24,Data!$F$2:$F$51,DB!$B$1)),"-")</f>
        <v>0.85838509316770184</v>
      </c>
    </row>
    <row r="25" spans="1:129" s="16" customFormat="1" x14ac:dyDescent="0.25">
      <c r="A25" s="16" t="s">
        <v>63</v>
      </c>
      <c r="B25" s="119" t="s">
        <v>71</v>
      </c>
      <c r="C25" s="46" t="str">
        <f>IFERROR(IF($B$1="DT",INDEX(Data!$B$1:$DJ$54,MATCH(DB!$B$25,Data!$C$1:$C$54,0),MATCH(DB!C$5,Data!$B$1:$DJ$1,0)),AVERAGEIFS(INDEX(Data!$A$2:$DJ$50,0,MATCH(DB!C$5,Data!$A$1:$DJ$1,0)),Data!$F$2:$F$50,DB!$B$1)),"-")</f>
        <v>-</v>
      </c>
      <c r="D25" s="46" t="str">
        <f>IFERROR(IF($B$1="DT",INDEX(Data!$B$1:$DJ$54,MATCH(DB!$B$25,Data!$C$1:$C$54,0),MATCH(DB!D$5,Data!$B$1:$DJ$1,0)),AVERAGEIFS(INDEX(Data!$A$2:$DJ$50,0,MATCH(DB!D$5,Data!$A$1:$DJ$1,0)),Data!$F$2:$F$50,DB!$B$1)),"-")</f>
        <v>-</v>
      </c>
      <c r="E25" s="46" t="str">
        <f>IFERROR(IF($B$1="DT",INDEX(Data!$B$1:$DJ$54,MATCH(DB!$B$25,Data!$C$1:$C$54,0),MATCH(DB!E$5,Data!$B$1:$DJ$1,0)),AVERAGEIFS(INDEX(Data!$A$2:$DJ$50,0,MATCH(DB!E$5,Data!$A$1:$DJ$1,0)),Data!$F$2:$F$50,DB!$B$1)),"-")</f>
        <v>-</v>
      </c>
      <c r="F25" s="46" t="str">
        <f>IFERROR(IF($B$1="DT",INDEX(Data!$B$1:$DJ$54,MATCH(DB!$B$25,Data!$C$1:$C$54,0),MATCH(DB!F$5,Data!$B$1:$DJ$1,0)),AVERAGEIFS(INDEX(Data!$A$2:$DJ$50,0,MATCH(DB!F$5,Data!$A$1:$DJ$1,0)),Data!$F$2:$F$50,DB!$B$1)),"-")</f>
        <v>-</v>
      </c>
      <c r="H25" s="46" t="str">
        <f>IFERROR(IF($B$1="DT",INDEX(Data!$B$1:$DJ$54,MATCH(DB!$B$25,Data!$C$1:$C$54,0),MATCH(DB!H$5,Data!$B$1:$DJ$1,0)),AVERAGEIFS(INDEX(Data!$A$2:$DJ$50,0,MATCH(DB!H$5,Data!$A$1:$DJ$1,0)),Data!$F$2:$F$50,DB!$B$1)),"-")</f>
        <v>-</v>
      </c>
      <c r="I25" s="46" t="str">
        <f>IFERROR(IF($B$1="DT",INDEX(Data!$B$1:$DJ$54,MATCH(DB!$B$25,Data!$C$1:$C$54,0),MATCH(DB!I$5,Data!$B$1:$DJ$1,0)),AVERAGEIFS(INDEX(Data!$A$2:$DJ$50,0,MATCH(DB!I$5,Data!$A$1:$DJ$1,0)),Data!$F$2:$F$50,DB!$B$1)),"-")</f>
        <v>-</v>
      </c>
      <c r="J25" s="46" t="str">
        <f>IFERROR(IF($B$1="DT",INDEX(Data!$B$1:$DJ$54,MATCH(DB!$B$25,Data!$C$1:$C$54,0),MATCH(DB!J$5,Data!$B$1:$DJ$1,0)),AVERAGEIFS(INDEX(Data!$A$2:$DJ$50,0,MATCH(DB!J$5,Data!$A$1:$DJ$1,0)),Data!$F$2:$F$50,DB!$B$1)),"-")</f>
        <v>-</v>
      </c>
      <c r="K25" s="46" t="str">
        <f>IFERROR(IF($B$1="DT",INDEX(Data!$B$1:$DJ$54,MATCH(DB!$B$25,Data!$C$1:$C$54,0),MATCH(DB!K$5,Data!$B$1:$DJ$1,0)),AVERAGEIFS(INDEX(Data!$A$2:$DJ$50,0,MATCH(DB!K$5,Data!$A$1:$DJ$1,0)),Data!$F$2:$F$50,DB!$B$1)),"-")</f>
        <v>-</v>
      </c>
      <c r="L25" s="46" t="str">
        <f>IFERROR(IF($B$1="DT",INDEX(Data!$B$1:$DJ$54,MATCH(DB!$B$25,Data!$C$1:$C$54,0),MATCH(DB!L$5,Data!$B$1:$DJ$1,0)),AVERAGEIFS(INDEX(Data!$A$2:$DJ$50,0,MATCH(DB!L$5,Data!$A$1:$DJ$1,0)),Data!$F$2:$F$50,DB!$B$1)),"-")</f>
        <v>-</v>
      </c>
      <c r="M25" s="46" t="str">
        <f>IFERROR(IF($B$1="DT",INDEX(Data!$B$1:$DJ$54,MATCH(DB!$B$25,Data!$C$1:$C$54,0),MATCH(DB!M$5,Data!$B$1:$DJ$1,0)),AVERAGEIFS(INDEX(Data!$A$2:$DJ$50,0,MATCH(DB!M$5,Data!$A$1:$DJ$1,0)),Data!$F$2:$F$50,DB!$B$1)),"-")</f>
        <v>-</v>
      </c>
      <c r="N25" s="46" t="str">
        <f>IFERROR(IF($B$1="DT",INDEX(Data!$B$1:$DJ$54,MATCH(DB!$B$25,Data!$C$1:$C$54,0),MATCH(DB!N$5,Data!$B$1:$DJ$1,0)),AVERAGEIFS(INDEX(Data!$A$2:$DJ$50,0,MATCH(DB!N$5,Data!$A$1:$DJ$1,0)),Data!$F$2:$F$50,DB!$B$1)),"-")</f>
        <v>-</v>
      </c>
      <c r="O25" s="46" t="str">
        <f>IFERROR(IF($B$1="DT",INDEX(Data!$B$1:$DJ$54,MATCH(DB!$B$25,Data!$C$1:$C$54,0),MATCH(DB!O$5,Data!$B$1:$DJ$1,0)),AVERAGEIFS(INDEX(Data!$A$2:$DJ$50,0,MATCH(DB!O$5,Data!$A$1:$DJ$1,0)),Data!$F$2:$F$50,DB!$B$1)),"-")</f>
        <v>-</v>
      </c>
      <c r="P25" s="47"/>
      <c r="Q25" s="46" t="str">
        <f>IFERROR(AVERAGEIFS(INDEX(Data!$A$2:$DJ$50,0,MATCH(DB!Q$5,Data!$A$1:$DJ$1,0)),Data!$F$2:$F$50,DB!$B$1),"-")</f>
        <v>-</v>
      </c>
      <c r="R25" s="46" t="str">
        <f>IFERROR(AVERAGEIFS(INDEX(Data!$A$2:$DJ$50,0,MATCH(DB!R$5,Data!$A$1:$DJ$1,0)),Data!$F$2:$F$50,DB!$B$1),"-")</f>
        <v>-</v>
      </c>
      <c r="S25" s="46" t="str">
        <f>IFERROR(AVERAGEIFS(INDEX(Data!$A$2:$DJ$50,0,MATCH(DB!S$5,Data!$A$1:$DJ$1,0)),Data!$F$2:$F$50,DB!$B$1),"-")</f>
        <v>-</v>
      </c>
      <c r="T25" s="46" t="str">
        <f>IFERROR(AVERAGEIFS(INDEX(Data!$A$2:$DJ$50,0,MATCH(DB!T$5,Data!$A$1:$DJ$1,0)),Data!$F$2:$F$50,DB!$B$1),"-")</f>
        <v>-</v>
      </c>
      <c r="U25" s="46" t="str">
        <f>IFERROR(AVERAGEIFS(INDEX(Data!$A$2:$DJ$50,0,MATCH(DB!U$5,Data!$A$1:$DJ$1,0)),Data!$F$2:$F$50,DB!$B$1),"-")</f>
        <v>-</v>
      </c>
      <c r="V25" s="47"/>
      <c r="W25" s="46" t="str">
        <f>IFERROR(AVERAGEIFS(INDEX(Data!$A$2:$DJ$50,0,MATCH(DB!W$5,Data!$A$1:$DJ$1,0)),Data!$F$2:$F$50,DB!$B$1),"-")</f>
        <v>-</v>
      </c>
      <c r="X25" s="46" t="str">
        <f>IFERROR(AVERAGEIFS(INDEX(Data!$A$2:$DJ$50,0,MATCH(DB!X$5,Data!$A$1:$DJ$1,0)),Data!$F$2:$F$50,DB!$B$1),"-")</f>
        <v>-</v>
      </c>
      <c r="Y25" s="46" t="str">
        <f>IFERROR(AVERAGEIFS(INDEX(Data!$A$2:$DJ$50,0,MATCH(DB!Y$5,Data!$A$1:$DJ$1,0)),Data!$F$2:$F$50,DB!$B$1),"-")</f>
        <v>-</v>
      </c>
      <c r="Z25" s="46" t="str">
        <f>IFERROR(AVERAGEIFS(INDEX(Data!$A$2:$DJ$50,0,MATCH(DB!Z$5,Data!$A$1:$DJ$1,0)),Data!$F$2:$F$50,DB!$B$1),"-")</f>
        <v>-</v>
      </c>
      <c r="AA25" s="46" t="str">
        <f>IFERROR(AVERAGEIFS(INDEX(Data!$A$2:$DJ$50,0,MATCH(DB!AA$5,Data!$A$1:$DJ$1,0)),Data!$F$2:$F$50,DB!$B$1),"-")</f>
        <v>-</v>
      </c>
      <c r="AB25" s="46" t="str">
        <f>IFERROR(AVERAGEIFS(INDEX(Data!$A$2:$DJ$50,0,MATCH(DB!AB$5,Data!$A$1:$DJ$1,0)),Data!$F$2:$F$50,DB!$B$1),"-")</f>
        <v>-</v>
      </c>
      <c r="AC25" s="46" t="str">
        <f>IFERROR(AVERAGEIFS(INDEX(Data!$A$2:$DJ$50,0,MATCH(DB!AC$5,Data!$A$1:$DJ$1,0)),Data!$F$2:$F$50,DB!$B$1),"-")</f>
        <v>-</v>
      </c>
      <c r="AD25" s="46" t="str">
        <f>IFERROR(AVERAGEIFS(INDEX(Data!$A$2:$DJ$50,0,MATCH(DB!AD$5,Data!$A$1:$DJ$1,0)),Data!$F$2:$F$50,DB!$B$1),"-")</f>
        <v>-</v>
      </c>
      <c r="AE25" s="46" t="str">
        <f>IFERROR(AVERAGEIFS(INDEX(Data!$A$2:$DJ$50,0,MATCH(DB!AE$5,Data!$A$1:$DJ$1,0)),Data!$F$2:$F$50,DB!$B$1),"-")</f>
        <v>-</v>
      </c>
      <c r="AF25" s="47" t="str">
        <f>IFERROR(AVERAGEIFS(INDEX(Data!$A$2:$DJ$50,0,MATCH(DB!AF$5,Data!$A$1:$DJ$1,0)),Data!$F$2:$F$50,DB!$B$1),"-")</f>
        <v>-</v>
      </c>
      <c r="AG25" s="46" t="str">
        <f>IFERROR(AVERAGEIFS(INDEX(Data!$A$2:$DJ$50,0,MATCH(DB!AG$5,Data!$A$1:$DJ$1,0)),Data!$F$2:$F$50,DB!$B$1),"-")</f>
        <v>-</v>
      </c>
      <c r="AH25" s="46" t="str">
        <f>IFERROR(AVERAGEIFS(INDEX(Data!$A$2:$DJ$50,0,MATCH(DB!AH$5,Data!$A$1:$DJ$1,0)),Data!$F$2:$F$50,DB!$B$1),"-")</f>
        <v>-</v>
      </c>
      <c r="AI25" s="46" t="str">
        <f>IFERROR(AVERAGEIFS(INDEX(Data!$A$2:$DJ$50,0,MATCH(DB!AI$5,Data!$A$1:$DJ$1,0)),Data!$F$2:$F$50,DB!$B$1),"-")</f>
        <v>-</v>
      </c>
      <c r="AJ25" s="46" t="str">
        <f>IFERROR(AVERAGEIFS(INDEX(Data!$A$2:$DJ$50,0,MATCH(DB!AJ$5,Data!$A$1:$DJ$1,0)),Data!$F$2:$F$50,DB!$B$1),"-")</f>
        <v>-</v>
      </c>
      <c r="AK25" s="46" t="str">
        <f>IFERROR(AVERAGEIFS(INDEX(Data!$A$2:$DJ$50,0,MATCH(DB!AK$5,Data!$A$1:$DJ$1,0)),Data!$F$2:$F$50,DB!$B$1),"-")</f>
        <v>-</v>
      </c>
      <c r="AL25" s="46" t="str">
        <f>IFERROR(AVERAGEIFS(INDEX(Data!$A$2:$DJ$50,0,MATCH(DB!AL$5,Data!$A$1:$DJ$1,0)),Data!$F$2:$F$50,DB!$B$1),"-")</f>
        <v>-</v>
      </c>
      <c r="AM25" s="46" t="str">
        <f>IFERROR(AVERAGEIFS(INDEX(Data!$A$2:$DJ$50,0,MATCH(DB!AM$5,Data!$A$1:$DJ$1,0)),Data!$F$2:$F$50,DB!$B$1),"-")</f>
        <v>-</v>
      </c>
      <c r="AN25" s="47" t="str">
        <f>IFERROR(AVERAGEIFS(INDEX(Data!$A$2:$DJ$50,0,MATCH(DB!AN$5,Data!$A$1:$DJ$1,0)),Data!$F$2:$F$50,DB!$B$1),"-")</f>
        <v>-</v>
      </c>
      <c r="AO25" s="46" t="str">
        <f>IFERROR(AVERAGEIFS(INDEX(Data!$A$2:$DJ$50,0,MATCH(DB!AO$5,Data!$A$1:$DJ$1,0)),Data!$F$2:$F$50,DB!$B$1),"-")</f>
        <v>-</v>
      </c>
      <c r="AP25" s="46" t="str">
        <f>IFERROR(AVERAGEIFS(INDEX(Data!$A$2:$DJ$50,0,MATCH(DB!AP$5,Data!$A$1:$DJ$1,0)),Data!$F$2:$F$50,DB!$B$1),"-")</f>
        <v>-</v>
      </c>
      <c r="AQ25" s="46" t="str">
        <f>IFERROR(AVERAGEIFS(INDEX(Data!$A$2:$DJ$50,0,MATCH(DB!AQ$5,Data!$A$1:$DJ$1,0)),Data!$F$2:$F$50,DB!$B$1),"-")</f>
        <v>-</v>
      </c>
      <c r="AR25" s="46" t="str">
        <f>IFERROR(AVERAGEIFS(INDEX(Data!$A$2:$DJ$50,0,MATCH(DB!AR$5,Data!$A$1:$DJ$1,0)),Data!$F$2:$F$50,DB!$B$1),"-")</f>
        <v>-</v>
      </c>
      <c r="AS25" s="46" t="str">
        <f>IFERROR(AVERAGEIFS(INDEX(Data!$A$2:$DJ$50,0,MATCH(DB!AS$5,Data!$A$1:$DJ$1,0)),Data!$F$2:$F$50,DB!$B$1),"-")</f>
        <v>-</v>
      </c>
      <c r="AT25" s="46" t="str">
        <f>IFERROR(AVERAGEIFS(INDEX(Data!$A$2:$DJ$50,0,MATCH(DB!AT$5,Data!$A$1:$DJ$1,0)),Data!$F$2:$F$50,DB!$B$1),"-")</f>
        <v>-</v>
      </c>
      <c r="AU25" s="46" t="str">
        <f>IFERROR(AVERAGEIFS(INDEX(Data!$A$2:$DJ$50,0,MATCH(DB!AU$5,Data!$A$1:$DJ$1,0)),Data!$F$2:$F$50,DB!$B$1),"-")</f>
        <v>-</v>
      </c>
      <c r="AV25" s="46" t="str">
        <f>IFERROR(AVERAGEIFS(INDEX(Data!$A$2:$DJ$50,0,MATCH(DB!AV$5,Data!$A$1:$DJ$1,0)),Data!$F$2:$F$50,DB!$B$1),"-")</f>
        <v>-</v>
      </c>
      <c r="AW25" s="47" t="str">
        <f>IFERROR(AVERAGEIFS(INDEX(Data!$A$2:$DJ$50,0,MATCH(DB!AW$5,Data!$A$1:$DJ$1,0)),Data!$F$2:$F$50,DB!$B$1),"-")</f>
        <v>-</v>
      </c>
      <c r="AX25" s="46" t="str">
        <f>IFERROR(AVERAGEIFS(INDEX(Data!$A$2:$DJ$50,0,MATCH(DB!AX$5,Data!$A$1:$DJ$1,0)),Data!$F$2:$F$50,DB!$B$1),"-")</f>
        <v>-</v>
      </c>
      <c r="AY25" s="46" t="str">
        <f>IFERROR(AVERAGEIFS(INDEX(Data!$A$2:$DJ$50,0,MATCH(DB!AY$5,Data!$A$1:$DJ$1,0)),Data!$F$2:$F$50,DB!$B$1),"-")</f>
        <v>-</v>
      </c>
      <c r="AZ25" s="46" t="str">
        <f>IFERROR(AVERAGEIFS(INDEX(Data!$A$2:$DJ$50,0,MATCH(DB!AZ$5,Data!$A$1:$DJ$1,0)),Data!$F$2:$F$50,DB!$B$1),"-")</f>
        <v>-</v>
      </c>
      <c r="BA25" s="46" t="str">
        <f>IFERROR(AVERAGEIFS(INDEX(Data!$A$2:$DJ$50,0,MATCH(DB!BA$5,Data!$A$1:$DJ$1,0)),Data!$F$2:$F$50,DB!$B$1),"-")</f>
        <v>-</v>
      </c>
      <c r="BB25" s="46" t="str">
        <f>IFERROR(AVERAGEIFS(INDEX(Data!$A$2:$DJ$50,0,MATCH(DB!BB$5,Data!$A$1:$DJ$1,0)),Data!$F$2:$F$50,DB!$B$1),"-")</f>
        <v>-</v>
      </c>
      <c r="BC25" s="46" t="str">
        <f>IFERROR(AVERAGEIFS(INDEX(Data!$A$2:$DJ$50,0,MATCH(DB!BC$5,Data!$A$1:$DJ$1,0)),Data!$F$2:$F$50,DB!$B$1),"-")</f>
        <v>-</v>
      </c>
      <c r="BD25" s="47" t="str">
        <f>IFERROR(AVERAGEIFS(INDEX(Data!$A$2:$DJ$50,0,MATCH(DB!BD$5,Data!$A$1:$DJ$1,0)),Data!$F$2:$F$50,DB!$B$1),"-")</f>
        <v>-</v>
      </c>
      <c r="BE25" s="46" t="str">
        <f>IFERROR(AVERAGEIFS(INDEX(Data!$A$2:$DJ$50,0,MATCH(DB!BE$5,Data!$A$1:$DJ$1,0)),Data!$F$2:$F$50,DB!$B$1),"-")</f>
        <v>-</v>
      </c>
      <c r="BF25" s="46" t="str">
        <f>IFERROR(AVERAGEIFS(INDEX(Data!$A$2:$DJ$50,0,MATCH(DB!BF$5,Data!$A$1:$DJ$1,0)),Data!$F$2:$F$50,DB!$B$1),"-")</f>
        <v>-</v>
      </c>
      <c r="BG25" s="46" t="str">
        <f>IFERROR(AVERAGEIFS(INDEX(Data!$A$2:$DJ$50,0,MATCH(DB!BG$5,Data!$A$1:$DJ$1,0)),Data!$F$2:$F$50,DB!$B$1),"-")</f>
        <v>-</v>
      </c>
      <c r="BH25" s="46" t="str">
        <f>IFERROR(AVERAGEIFS(INDEX(Data!$A$2:$DJ$50,0,MATCH(DB!BH$5,Data!$A$1:$DJ$1,0)),Data!$F$2:$F$50,DB!$B$1),"-")</f>
        <v>-</v>
      </c>
      <c r="BI25" s="46" t="str">
        <f>IFERROR(AVERAGEIFS(INDEX(Data!$A$2:$DJ$50,0,MATCH(DB!BI$5,Data!$A$1:$DJ$1,0)),Data!$F$2:$F$50,DB!$B$1),"-")</f>
        <v>-</v>
      </c>
      <c r="BJ25" s="46" t="str">
        <f>IFERROR(AVERAGEIFS(INDEX(Data!$A$2:$DJ$50,0,MATCH(DB!BJ$5,Data!$A$1:$DJ$1,0)),Data!$F$2:$F$50,DB!$B$1),"-")</f>
        <v>-</v>
      </c>
      <c r="BK25" s="46" t="str">
        <f>IFERROR(AVERAGEIFS(INDEX(Data!$A$2:$DJ$50,0,MATCH(DB!BK$5,Data!$A$1:$DJ$1,0)),Data!$F$2:$F$50,DB!$B$1),"-")</f>
        <v>-</v>
      </c>
      <c r="BL25" s="47" t="str">
        <f>IFERROR(AVERAGEIFS(INDEX(Data!$A$2:$DJ$50,0,MATCH(DB!BL$5,Data!$A$1:$DJ$1,0)),Data!$F$2:$F$50,DB!$B$1),"-")</f>
        <v>-</v>
      </c>
      <c r="BM25" s="46" t="str">
        <f>IFERROR(AVERAGEIFS(INDEX(Data!$A$2:$DJ$50,0,MATCH(DB!BM$5,Data!$A$1:$DJ$1,0)),Data!$F$2:$F$50,DB!$B$1),"-")</f>
        <v>-</v>
      </c>
      <c r="BN25" s="46" t="str">
        <f>IFERROR(AVERAGEIFS(INDEX(Data!$A$2:$DJ$50,0,MATCH(DB!BN$5,Data!$A$1:$DJ$1,0)),Data!$F$2:$F$50,DB!$B$1),"-")</f>
        <v>-</v>
      </c>
      <c r="BO25" s="46" t="str">
        <f>IFERROR(AVERAGEIFS(INDEX(Data!$A$2:$DJ$50,0,MATCH(DB!BO$5,Data!$A$1:$DJ$1,0)),Data!$F$2:$F$50,DB!$B$1),"-")</f>
        <v>-</v>
      </c>
      <c r="BP25" s="46" t="str">
        <f>IFERROR(AVERAGEIFS(INDEX(Data!$A$2:$DJ$50,0,MATCH(DB!BP$5,Data!$A$1:$DJ$1,0)),Data!$F$2:$F$50,DB!$B$1),"-")</f>
        <v>-</v>
      </c>
      <c r="BQ25" s="47"/>
      <c r="BR25" s="46" t="str">
        <f>IFERROR(AVERAGEIFS(INDEX(Data!$A$2:$DJ$50,0,MATCH(DB!BR$5,Data!$A$1:$DJ$1,0)),Data!$F$2:$F$50,DB!$B$1),"-")</f>
        <v>-</v>
      </c>
      <c r="BS25" s="46" t="str">
        <f>IFERROR(AVERAGEIFS(INDEX(Data!$A$2:$DJ$50,0,MATCH(DB!BS$5,Data!$A$1:$DJ$1,0)),Data!$F$2:$F$50,DB!$B$1),"-")</f>
        <v>-</v>
      </c>
      <c r="BT25" s="46" t="str">
        <f>IFERROR(AVERAGEIFS(INDEX(Data!$A$2:$DJ$50,0,MATCH(DB!BT$5,Data!$A$1:$DJ$1,0)),Data!$F$2:$F$50,DB!$B$1),"-")</f>
        <v>-</v>
      </c>
      <c r="BU25" s="46" t="str">
        <f>IFERROR(AVERAGEIFS(INDEX(Data!$A$2:$DJ$50,0,MATCH(DB!BU$5,Data!$A$1:$DJ$1,0)),Data!$F$2:$F$50,DB!$B$1),"-")</f>
        <v>-</v>
      </c>
      <c r="BV25" s="47"/>
      <c r="BW25" s="46" t="str">
        <f>IFERROR(AVERAGEIFS(INDEX(Data!$A$2:$DJ$50,0,MATCH(DB!BW$5,Data!$A$1:$DJ$1,0)),Data!$F$2:$F$50,DB!$B$1),"-")</f>
        <v>-</v>
      </c>
      <c r="BX25" s="46" t="str">
        <f>IFERROR(AVERAGEIFS(INDEX(Data!$A$2:$DJ$50,0,MATCH(DB!BX$5,Data!$A$1:$DJ$1,0)),Data!$F$2:$F$50,DB!$B$1),"-")</f>
        <v>-</v>
      </c>
      <c r="BY25" s="47"/>
      <c r="BZ25" s="46" t="str">
        <f>IFERROR(AVERAGEIFS(INDEX(Data!$A$2:$DJ$50,0,MATCH(DB!BZ$5,Data!$A$1:$DJ$1,0)),Data!$F$2:$F$50,DB!$B$1),"-")</f>
        <v>-</v>
      </c>
      <c r="CA25" s="46" t="str">
        <f>IFERROR(AVERAGEIFS(INDEX(Data!$A$2:$DJ$50,0,MATCH(DB!CA$5,Data!$A$1:$DJ$1,0)),Data!$F$2:$F$50,DB!$B$1),"-")</f>
        <v>-</v>
      </c>
      <c r="CB25" s="47"/>
      <c r="CC25" s="46" t="str">
        <f>IFERROR(AVERAGEIFS(INDEX(Data!$A$2:$DJ$50,0,MATCH(DB!CC$5,Data!$A$1:$DJ$1,0)),Data!$F$2:$F$50,DB!$B$1),"-")</f>
        <v>-</v>
      </c>
      <c r="CD25" s="46" t="str">
        <f>IFERROR(AVERAGEIFS(INDEX(Data!$A$2:$DJ$50,0,MATCH(DB!CD$5,Data!$A$1:$DJ$1,0)),Data!$F$2:$F$50,DB!$B$1),"-")</f>
        <v>-</v>
      </c>
      <c r="CE25" s="47"/>
      <c r="CF25" s="46" t="str">
        <f>IFERROR(AVERAGEIFS(INDEX(Data!$A$2:$DJ$50,0,MATCH(DB!CF$5,Data!$A$1:$DJ$1,0)),Data!$F$2:$F$50,DB!$B$1),"-")</f>
        <v>-</v>
      </c>
      <c r="CG25" s="46" t="str">
        <f>IFERROR(AVERAGEIFS(INDEX(Data!$A$2:$DJ$50,0,MATCH(DB!CG$5,Data!$A$1:$DJ$1,0)),Data!$F$2:$F$50,DB!$B$1),"-")</f>
        <v>-</v>
      </c>
      <c r="CH25" s="46" t="str">
        <f>IFERROR(AVERAGEIFS(INDEX(Data!$A$2:$DJ$50,0,MATCH(DB!CH$5,Data!$A$1:$DJ$1,0)),Data!$F$2:$F$50,DB!$B$1),"-")</f>
        <v>-</v>
      </c>
      <c r="CI25" s="46" t="str">
        <f>IFERROR(AVERAGEIFS(INDEX(Data!$A$2:$DJ$50,0,MATCH(DB!CI$5,Data!$A$1:$DJ$1,0)),Data!$F$2:$F$50,DB!$B$1),"-")</f>
        <v>-</v>
      </c>
      <c r="CJ25" s="46" t="str">
        <f>IFERROR(AVERAGEIFS(INDEX(Data!$A$2:$DJ$50,0,MATCH(DB!CJ$5,Data!$A$1:$DJ$1,0)),Data!$F$2:$F$50,DB!$B$1),"-")</f>
        <v>-</v>
      </c>
      <c r="CK25" s="46" t="str">
        <f>IFERROR(AVERAGEIFS(INDEX(Data!$A$2:$DJ$50,0,MATCH(DB!CK$5,Data!$A$1:$DJ$1,0)),Data!$F$2:$F$50,DB!$B$1),"-")</f>
        <v>-</v>
      </c>
      <c r="CL25" s="46" t="str">
        <f>IFERROR(AVERAGEIFS(INDEX(Data!$A$2:$DJ$50,0,MATCH(DB!CL$5,Data!$A$1:$DJ$1,0)),Data!$F$2:$F$50,DB!$B$1),"-")</f>
        <v>-</v>
      </c>
      <c r="CM25" s="46" t="str">
        <f>IFERROR(AVERAGEIFS(INDEX(Data!$A$2:$DJ$50,0,MATCH(DB!CM$5,Data!$A$1:$DJ$1,0)),Data!$F$2:$F$50,DB!$B$1),"-")</f>
        <v>-</v>
      </c>
      <c r="CN25" s="46" t="str">
        <f>IFERROR(AVERAGEIFS(INDEX(Data!$A$2:$DJ$50,0,MATCH(DB!CN$5,Data!$A$1:$DJ$1,0)),Data!$F$2:$F$50,DB!$B$1),"-")</f>
        <v>-</v>
      </c>
      <c r="CO25" s="46" t="str">
        <f>IFERROR(AVERAGEIFS(INDEX(Data!$A$2:$DJ$50,0,MATCH(DB!CO$5,Data!$A$1:$DJ$1,0)),Data!$F$2:$F$50,DB!$B$1),"-")</f>
        <v>-</v>
      </c>
      <c r="CP25" s="46" t="str">
        <f>IFERROR(AVERAGEIFS(INDEX(Data!$A$2:$DJ$50,0,MATCH(DB!CP$5,Data!$A$1:$DJ$1,0)),Data!$F$2:$F$50,DB!$B$1),"-")</f>
        <v>-</v>
      </c>
      <c r="CQ25" s="46" t="str">
        <f>IFERROR(AVERAGEIFS(INDEX(Data!$A$2:$DJ$50,0,MATCH(DB!CQ$5,Data!$A$1:$DJ$1,0)),Data!$F$2:$F$50,DB!$B$1),"-")</f>
        <v>-</v>
      </c>
      <c r="CR25" s="46" t="str">
        <f>IFERROR(AVERAGEIFS(INDEX(Data!$A$2:$DJ$50,0,MATCH(DB!CR$5,Data!$A$1:$DJ$1,0)),Data!$F$2:$F$50,DB!$B$1),"-")</f>
        <v>-</v>
      </c>
      <c r="CS25" s="47"/>
      <c r="CT25" s="46" t="str">
        <f>IFERROR(AVERAGEIFS(INDEX(Data!$A$2:$DJ$50,0,MATCH(DB!CT$5,Data!$A$1:$DJ$1,0)),Data!$F$2:$F$50,DB!$B$1),"-")</f>
        <v>-</v>
      </c>
      <c r="CU25" s="46" t="str">
        <f>IFERROR(AVERAGEIFS(INDEX(Data!$A$2:$DJ$50,0,MATCH(DB!CU$5,Data!$A$1:$DJ$1,0)),Data!$F$2:$F$50,DB!$B$1),"-")</f>
        <v>-</v>
      </c>
      <c r="CV25" s="46" t="str">
        <f>IFERROR(AVERAGEIFS(INDEX(Data!$A$2:$DJ$50,0,MATCH(DB!CV$5,Data!$A$1:$DJ$1,0)),Data!$F$2:$F$50,DB!$B$1),"-")</f>
        <v>-</v>
      </c>
      <c r="CW25" s="46" t="str">
        <f>IFERROR(AVERAGEIFS(INDEX(Data!$A$2:$DJ$50,0,MATCH(DB!CW$5,Data!$A$1:$DJ$1,0)),Data!$F$2:$F$50,DB!$B$1),"-")</f>
        <v>-</v>
      </c>
      <c r="CX25" s="46" t="str">
        <f>IFERROR(AVERAGEIFS(INDEX(Data!$A$2:$DJ$50,0,MATCH(DB!CX$5,Data!$A$1:$DJ$1,0)),Data!$F$2:$F$50,DB!$B$1),"-")</f>
        <v>-</v>
      </c>
      <c r="CY25" s="46" t="str">
        <f>IFERROR(AVERAGEIFS(INDEX(Data!$A$2:$DJ$50,0,MATCH(DB!CY$5,Data!$A$1:$DJ$1,0)),Data!$F$2:$F$50,DB!$B$1),"-")</f>
        <v>-</v>
      </c>
      <c r="CZ25" s="46" t="str">
        <f>IFERROR(AVERAGEIFS(INDEX(Data!$A$2:$DJ$50,0,MATCH(DB!CZ$5,Data!$A$1:$DJ$1,0)),Data!$F$2:$F$50,DB!$B$1),"-")</f>
        <v>-</v>
      </c>
      <c r="DB25" s="46" t="str">
        <f>IFERROR(AVERAGEIFS(INDEX(Data!$A$2:$EI$50,0,MATCH(DB!DB$5,Data!$A$1:$EI$1,0)),Data!$F$2:$F$50,DB!$B$1),"-")</f>
        <v>-</v>
      </c>
      <c r="DC25" s="46" t="str">
        <f>IFERROR(AVERAGEIFS(INDEX(Data!$A$2:$EI$50,0,MATCH(DB!DC$5,Data!$A$1:$EI$1,0)),Data!$F$2:$F$50,DB!$B$1),"-")</f>
        <v>-</v>
      </c>
      <c r="DD25" s="46" t="str">
        <f>IFERROR(AVERAGEIFS(INDEX(Data!$A$2:$EI$50,0,MATCH(DB!DD$5,Data!$A$1:$EI$1,0)),Data!$F$2:$F$50,DB!$B$1),"-")</f>
        <v>-</v>
      </c>
      <c r="DE25" s="46" t="str">
        <f>IFERROR(AVERAGEIFS(INDEX(Data!$A$2:$EI$50,0,MATCH(DB!DE$5,Data!$A$1:$EI$1,0)),Data!$F$2:$F$50,DB!$B$1),"-")</f>
        <v>-</v>
      </c>
      <c r="DG25" s="46" t="str">
        <f>IFERROR(AVERAGEIFS(INDEX(Data!$A$2:$EI$50,0,MATCH(DB!DG$5,Data!$A$1:$EI$1,0)),Data!$F$2:$F$50,DB!$B$1),"-")</f>
        <v>-</v>
      </c>
      <c r="DH25" s="46" t="str">
        <f>IFERROR(AVERAGEIFS(INDEX(Data!$A$2:$EI$50,0,MATCH(DB!DH$5,Data!$A$1:$EI$1,0)),Data!$F$2:$F$50,DB!$B$1),"-")</f>
        <v>-</v>
      </c>
      <c r="DJ25" s="46" t="str">
        <f>IFERROR(AVERAGEIFS(INDEX(Data!$A$2:$EI$50,0,MATCH(DB!DJ$5,Data!$A$1:$EI$1,0)),Data!$F$2:$F$50,DB!$B$1),"-")</f>
        <v>-</v>
      </c>
      <c r="DK25" s="46" t="str">
        <f>IFERROR(AVERAGEIFS(INDEX(Data!$A$2:$EI$50,0,MATCH(DB!DK$5,Data!$A$1:$EI$1,0)),Data!$F$2:$F$50,DB!$B$1),"-")</f>
        <v>-</v>
      </c>
      <c r="DL25" s="46" t="str">
        <f>IFERROR(AVERAGEIFS(INDEX(Data!$A$2:$EI$50,0,MATCH(DB!DL$5,Data!$A$1:$EI$1,0)),Data!$F$2:$F$50,DB!$B$1),"-")</f>
        <v>-</v>
      </c>
      <c r="DM25" s="46" t="str">
        <f>IFERROR(AVERAGEIFS(INDEX(Data!$A$2:$EI$50,0,MATCH(DB!DM$5,Data!$A$1:$EI$1,0)),Data!$F$2:$F$50,DB!$B$1),"-")</f>
        <v>-</v>
      </c>
      <c r="DN25" s="46" t="str">
        <f>IFERROR(AVERAGEIFS(INDEX(Data!$A$2:$EI$50,0,MATCH(DB!DN$5,Data!$A$1:$EI$1,0)),Data!$F$2:$F$50,DB!$B$1),"-")</f>
        <v>-</v>
      </c>
      <c r="DP25" s="46" t="str">
        <f>IFERROR(AVERAGEIFS(INDEX(Data!$A$2:$EI$50,0,MATCH(DB!DP$5,Data!$A$1:$EI$1,0)),Data!$F$2:$F$50,DB!$B$1),"-")</f>
        <v>-</v>
      </c>
      <c r="DQ25" s="46" t="str">
        <f>IFERROR(AVERAGEIFS(INDEX(Data!$A$2:$EI$50,0,MATCH(DB!DQ$5,Data!$A$1:$EI$1,0)),Data!$F$2:$F$50,DB!$B$1),"-")</f>
        <v>-</v>
      </c>
      <c r="DR25" s="46" t="str">
        <f>IFERROR(AVERAGEIFS(INDEX(Data!$A$2:$EI$50,0,MATCH(DB!DR$5,Data!$A$1:$EI$1,0)),Data!$F$2:$F$50,DB!$B$1),"-")</f>
        <v>-</v>
      </c>
      <c r="DS25" s="46" t="str">
        <f>IFERROR(AVERAGEIFS(INDEX(Data!$A$2:$EI$50,0,MATCH(DB!DS$5,Data!$A$1:$EI$1,0)),Data!$F$2:$F$50,DB!$B$1),"-")</f>
        <v>-</v>
      </c>
      <c r="DT25" s="46" t="str">
        <f>IFERROR(AVERAGEIFS(INDEX(Data!$A$2:$EI$50,0,MATCH(DB!DT$5,Data!$A$1:$EI$1,0)),Data!$F$2:$F$50,DB!$B$1),"-")</f>
        <v>-</v>
      </c>
      <c r="DV25" s="46" t="str">
        <f>IFERROR(AVERAGEIFS(INDEX(Data!$A$2:$EI$50,0,MATCH(DB!DV$5,Data!$A$1:$EI$1,0)),Data!$F$2:$F$50,DB!$B$1),"-")</f>
        <v>-</v>
      </c>
      <c r="DW25" s="46" t="str">
        <f>IFERROR(AVERAGEIFS(INDEX(Data!$A$2:$EI$50,0,MATCH(DB!DW$5,Data!$A$1:$EI$1,0)),Data!$F$2:$F$50,DB!$B$1),"-")</f>
        <v>-</v>
      </c>
      <c r="DX25" s="46" t="str">
        <f>IFERROR(AVERAGEIFS(INDEX(Data!$A$2:$EI$50,0,MATCH(DB!DX$5,Data!$A$1:$EI$1,0)),Data!$F$2:$F$50,DB!$B$1),"-")</f>
        <v>-</v>
      </c>
      <c r="DY25" s="46" t="str">
        <f>IFERROR(AVERAGEIFS(INDEX(Data!$A$2:$EI$50,0,MATCH(DB!DY$5,Data!$A$1:$EI$1,0)),Data!$F$2:$F$50,DB!$B$1),"-")</f>
        <v>-</v>
      </c>
    </row>
    <row r="26" spans="1:129" s="16" customFormat="1" x14ac:dyDescent="0.25">
      <c r="B26" s="119" t="s">
        <v>12</v>
      </c>
      <c r="C26" s="46">
        <f>Data!M54</f>
        <v>0.63100000000000001</v>
      </c>
      <c r="D26" s="46">
        <f>Data!N54</f>
        <v>9.7000000000000003E-2</v>
      </c>
      <c r="E26" s="46">
        <f>Data!O54</f>
        <v>0.124</v>
      </c>
      <c r="F26" s="46">
        <f>Data!P54</f>
        <v>4.8000000000000001E-2</v>
      </c>
      <c r="H26" s="46">
        <f>Data!R54</f>
        <v>0.29099999999999998</v>
      </c>
      <c r="I26" s="46">
        <f>Data!S54</f>
        <v>0.25600000000000001</v>
      </c>
      <c r="J26" s="46">
        <f>Data!T54</f>
        <v>2.4E-2</v>
      </c>
      <c r="K26" s="46">
        <f>Data!U54</f>
        <v>7.0999999999999994E-2</v>
      </c>
      <c r="L26" s="46">
        <f>Data!V54</f>
        <v>9.8000000000000004E-2</v>
      </c>
      <c r="M26" s="46">
        <f>Data!W54</f>
        <v>0.249</v>
      </c>
      <c r="N26" s="46">
        <f>Data!X54</f>
        <v>0.01</v>
      </c>
      <c r="O26" s="46">
        <f>Data!Y54</f>
        <v>1E-3</v>
      </c>
      <c r="P26" s="47"/>
      <c r="Q26" s="46">
        <f>Data!AA54</f>
        <v>0.38900000000000001</v>
      </c>
      <c r="R26" s="46">
        <f>Data!AB54</f>
        <v>0.1</v>
      </c>
      <c r="S26" s="46">
        <f>Data!AC54</f>
        <v>0.104</v>
      </c>
      <c r="T26" s="46">
        <f>Data!AD54</f>
        <v>0.17399999999999999</v>
      </c>
      <c r="U26" s="46">
        <f>Data!AE54</f>
        <v>2.5999999999999999E-2</v>
      </c>
      <c r="V26" s="47"/>
      <c r="W26" s="46">
        <f>Data!AG54</f>
        <v>4.1000000000000002E-2</v>
      </c>
      <c r="X26" s="46">
        <f>Data!AH54</f>
        <v>0.214</v>
      </c>
      <c r="Y26" s="46">
        <f>Data!AI54</f>
        <v>0.23899999999999999</v>
      </c>
      <c r="Z26" s="46">
        <f>Data!AJ54</f>
        <v>0.19</v>
      </c>
      <c r="AA26" s="46">
        <f>Data!AK54</f>
        <v>0.14799999999999999</v>
      </c>
      <c r="AB26" s="46">
        <f>Data!AL54</f>
        <v>7.1999999999999995E-2</v>
      </c>
      <c r="AC26" s="46">
        <f>Data!AM54</f>
        <v>3.9E-2</v>
      </c>
      <c r="AD26" s="46">
        <f>Data!AN54</f>
        <v>2.1000000000000001E-2</v>
      </c>
      <c r="AE26" s="46">
        <f>Data!AO54</f>
        <v>3.7999999999999999E-2</v>
      </c>
      <c r="AF26" s="47"/>
      <c r="AG26" s="46">
        <f>Data!AQ54</f>
        <v>0.67600000000000005</v>
      </c>
      <c r="AH26" s="46">
        <f>Data!AR54</f>
        <v>0.08</v>
      </c>
      <c r="AI26" s="46">
        <f>Data!AS54</f>
        <v>0.05</v>
      </c>
      <c r="AJ26" s="46">
        <f>Data!AT54</f>
        <v>1.4E-2</v>
      </c>
      <c r="AK26" s="46">
        <f>Data!AU54</f>
        <v>3.9E-2</v>
      </c>
      <c r="AL26" s="46">
        <f>Data!AV54</f>
        <v>9.1999999999999998E-2</v>
      </c>
      <c r="AM26" s="46">
        <f>Data!AW54</f>
        <v>0.05</v>
      </c>
      <c r="AN26" s="47"/>
      <c r="AO26" s="46">
        <f>Data!AY54</f>
        <v>4.9000000000000002E-2</v>
      </c>
      <c r="AP26" s="46">
        <f>Data!AZ54</f>
        <v>0.29699999999999999</v>
      </c>
      <c r="AQ26" s="46">
        <f>Data!BA54</f>
        <v>0.33600000000000002</v>
      </c>
      <c r="AR26" s="46">
        <f>Data!BB54</f>
        <v>0.185</v>
      </c>
      <c r="AS26" s="46">
        <f>Data!BC54</f>
        <v>0.10199999999999999</v>
      </c>
      <c r="AT26" s="46">
        <f>Data!BD54</f>
        <v>2.7E-2</v>
      </c>
      <c r="AU26" s="46">
        <f>Data!BE54</f>
        <v>4.0000000000000001E-3</v>
      </c>
      <c r="AV26" s="46">
        <f>Data!BF54</f>
        <v>1E-3</v>
      </c>
      <c r="AW26" s="47"/>
      <c r="AX26" s="46">
        <f>Data!BH54</f>
        <v>0.159</v>
      </c>
      <c r="AY26" s="46">
        <f>Data!BI54</f>
        <v>0.48399999999999999</v>
      </c>
      <c r="AZ26" s="46">
        <f>Data!BJ54</f>
        <v>0.22800000000000001</v>
      </c>
      <c r="BA26" s="46">
        <f>Data!BK54</f>
        <v>9.0999999999999998E-2</v>
      </c>
      <c r="BB26" s="46">
        <f>Data!BL54</f>
        <v>2.4E-2</v>
      </c>
      <c r="BC26" s="46">
        <f>Data!BM54</f>
        <v>1.2999999999999999E-2</v>
      </c>
      <c r="BD26" s="47"/>
      <c r="BE26" s="46">
        <f>Data!BO54</f>
        <v>0.98299999999999998</v>
      </c>
      <c r="BF26" s="46">
        <f>Data!BP54</f>
        <v>1.2999999999999999E-2</v>
      </c>
      <c r="BG26" s="46">
        <f>Data!BQ54</f>
        <v>3.2000000000000001E-2</v>
      </c>
      <c r="BH26" s="46">
        <f>Data!BR54</f>
        <v>1E-3</v>
      </c>
      <c r="BI26" s="46">
        <f>Data!BS54</f>
        <v>8.0000000000000002E-3</v>
      </c>
      <c r="BJ26" s="46">
        <f>Data!BT54</f>
        <v>5.0000000000000001E-3</v>
      </c>
      <c r="BK26" s="46">
        <f>Data!BU54</f>
        <v>1E-3</v>
      </c>
      <c r="BL26" s="47"/>
      <c r="BM26" s="46">
        <f>Data!BW54</f>
        <v>7.0999999999999994E-2</v>
      </c>
      <c r="BN26" s="46">
        <f>Data!BX54</f>
        <v>0.34200000000000003</v>
      </c>
      <c r="BO26" s="46">
        <f>Data!BY54</f>
        <v>0.49</v>
      </c>
      <c r="BP26" s="46">
        <f>Data!BZ54</f>
        <v>9.7000000000000003E-2</v>
      </c>
      <c r="BQ26" s="47"/>
      <c r="BR26" s="46">
        <f>Data!CB54</f>
        <v>0.17</v>
      </c>
      <c r="BS26" s="46">
        <f>Data!CC54</f>
        <v>0.55500000000000005</v>
      </c>
      <c r="BT26" s="46">
        <f>Data!CD54</f>
        <v>0.26</v>
      </c>
      <c r="BU26" s="46">
        <f>Data!CE54</f>
        <v>1.4999999999999999E-2</v>
      </c>
      <c r="BV26" s="47"/>
      <c r="BW26" s="46">
        <f>Data!CG54</f>
        <v>0.66500000000000004</v>
      </c>
      <c r="BX26" s="46">
        <f>Data!CH54</f>
        <v>0.33500000000000002</v>
      </c>
      <c r="BY26" s="47"/>
      <c r="BZ26" s="46">
        <f>Data!CJ54</f>
        <v>0.85199999999999998</v>
      </c>
      <c r="CA26" s="46">
        <f>Data!CK54</f>
        <v>0.14799999999999999</v>
      </c>
      <c r="CB26" s="47"/>
      <c r="CC26" s="46">
        <f>Data!CM54</f>
        <v>0.46100000000000002</v>
      </c>
      <c r="CD26" s="46">
        <f>Data!CN54</f>
        <v>0.53900000000000003</v>
      </c>
      <c r="CE26" s="47"/>
      <c r="CF26" s="46">
        <f>Data!CP54</f>
        <v>0.89100000000000001</v>
      </c>
      <c r="CG26" s="46">
        <f>Data!CQ54</f>
        <v>1.6E-2</v>
      </c>
      <c r="CH26" s="46">
        <f>Data!CR54</f>
        <v>8.9999999999999993E-3</v>
      </c>
      <c r="CI26" s="46">
        <f>Data!CS54</f>
        <v>8.9999999999999993E-3</v>
      </c>
      <c r="CJ26" s="46">
        <f>Data!CT54</f>
        <v>2E-3</v>
      </c>
      <c r="CK26" s="46">
        <f>Data!CU54</f>
        <v>0</v>
      </c>
      <c r="CL26" s="46">
        <f>Data!CV54</f>
        <v>0</v>
      </c>
      <c r="CM26" s="46">
        <f>Data!CW54</f>
        <v>0</v>
      </c>
      <c r="CN26" s="46">
        <f>Data!CX54</f>
        <v>2E-3</v>
      </c>
      <c r="CO26" s="46">
        <f>Data!CY54</f>
        <v>2.5999999999999999E-2</v>
      </c>
      <c r="CP26" s="46">
        <f>Data!CZ54</f>
        <v>4.1000000000000002E-2</v>
      </c>
      <c r="CQ26" s="46">
        <f>Data!DA54</f>
        <v>1E-3</v>
      </c>
      <c r="CR26" s="46">
        <f>Data!DB54</f>
        <v>2E-3</v>
      </c>
      <c r="CS26" s="47"/>
      <c r="CT26" s="46">
        <f>Data!DD54</f>
        <v>0.17100000000000001</v>
      </c>
      <c r="CU26" s="46">
        <f>Data!DE54</f>
        <v>0.25700000000000001</v>
      </c>
      <c r="CV26" s="46">
        <f>Data!DF54</f>
        <v>0.193</v>
      </c>
      <c r="CW26" s="46">
        <f>Data!DG54</f>
        <v>0.13699999999999998</v>
      </c>
      <c r="CX26" s="46">
        <f>Data!DH54</f>
        <v>7.400000000000001E-2</v>
      </c>
      <c r="CY26" s="46">
        <f>Data!DI54</f>
        <v>5.7000000000000002E-2</v>
      </c>
      <c r="CZ26" s="46">
        <f>Data!DJ54</f>
        <v>0.109</v>
      </c>
      <c r="DB26" s="46">
        <f>Data!DL54</f>
        <v>7.0000000000000001E-3</v>
      </c>
      <c r="DC26" s="46">
        <f>Data!DM54</f>
        <v>0.53600000000000003</v>
      </c>
      <c r="DD26" s="46">
        <f>Data!DN54</f>
        <v>0.314</v>
      </c>
      <c r="DE26" s="46">
        <f>Data!DO54</f>
        <v>0.14299999999999999</v>
      </c>
      <c r="DG26" s="46">
        <f>Data!DQ54</f>
        <v>4.8000000000000001E-2</v>
      </c>
      <c r="DH26" s="46">
        <f>Data!DR54</f>
        <v>0.95199999999999996</v>
      </c>
      <c r="DJ26" s="46">
        <f>Data!DT54</f>
        <v>0.14599999999999999</v>
      </c>
      <c r="DK26" s="46">
        <f>Data!DU54</f>
        <v>7.0000000000000007E-2</v>
      </c>
      <c r="DL26" s="46">
        <f>Data!DV54</f>
        <v>3.0000000000000001E-3</v>
      </c>
      <c r="DM26" s="46">
        <f>Data!DW54</f>
        <v>0.47099999999999997</v>
      </c>
      <c r="DN26" s="46">
        <f>Data!DX54</f>
        <v>0.31</v>
      </c>
      <c r="DP26" s="46">
        <f>Data!DZ54</f>
        <v>0.13251731449185292</v>
      </c>
      <c r="DQ26" s="46">
        <f>Data!EA54</f>
        <v>0.15547383712726159</v>
      </c>
      <c r="DR26" s="46">
        <f>Data!EB54</f>
        <v>5.8080230804707235E-2</v>
      </c>
      <c r="DS26" s="46">
        <f>Data!EC54</f>
        <v>0.65134309350055219</v>
      </c>
      <c r="DT26" s="46">
        <f>Data!ED54</f>
        <v>2.5855240756259938E-3</v>
      </c>
      <c r="DV26" s="46">
        <f>Data!EF54</f>
        <v>0.186924932631959</v>
      </c>
      <c r="DW26" s="46">
        <f>Data!EG54</f>
        <v>0.12974767929595399</v>
      </c>
      <c r="DX26" s="46">
        <f>Data!EH54</f>
        <v>3.8498453545189687E-2</v>
      </c>
      <c r="DY26" s="46">
        <f>Data!EI54</f>
        <v>0.64482893452689738</v>
      </c>
    </row>
    <row r="27" spans="1:129" s="16" customFormat="1" x14ac:dyDescent="0.25">
      <c r="B27" s="120" t="s">
        <v>181</v>
      </c>
      <c r="C27" s="48">
        <f>IFERROR(AVERAGEIFS(INDEX(Data!$A$2:$DJ$52,0,MATCH(DB!C$5,Data!$A$1:$DJ$1,0)),Data!$E$2:$E$52,DB!$B27),"-")</f>
        <v>0.62845999999999991</v>
      </c>
      <c r="D27" s="48">
        <f>IFERROR(AVERAGEIFS(INDEX(Data!$A$2:$DJ$52,0,MATCH(DB!D$5,Data!$A$1:$DJ$1,0)),Data!$E$2:$E$52,DB!$B27),"-")</f>
        <v>0.10163999999999998</v>
      </c>
      <c r="E27" s="48">
        <f>IFERROR(AVERAGEIFS(INDEX(Data!$A$2:$DJ$52,0,MATCH(DB!E$5,Data!$A$1:$DJ$1,0)),Data!$E$2:$E$52,DB!$B27),"-")</f>
        <v>0.11562000000000001</v>
      </c>
      <c r="F27" s="48">
        <f>IFERROR(AVERAGEIFS(INDEX(Data!$A$2:$DJ$52,0,MATCH(DB!F$5,Data!$A$1:$DJ$1,0)),Data!$E$2:$E$52,DB!$B27),"-")</f>
        <v>4.5780000000000001E-2</v>
      </c>
      <c r="H27" s="48">
        <f>IFERROR(AVERAGEIFS(INDEX(Data!$A$2:$DJ$52,0,MATCH(DB!H$5,Data!$A$1:$DJ$1,0)),Data!$E$2:$E$52,DB!$B27),"-")</f>
        <v>0.36664000000000002</v>
      </c>
      <c r="I27" s="48">
        <f>IFERROR(AVERAGEIFS(INDEX(Data!$A$2:$DJ$52,0,MATCH(DB!I$5,Data!$A$1:$DJ$1,0)),Data!$E$2:$E$52,DB!$B27),"-")</f>
        <v>0.23979591836734698</v>
      </c>
      <c r="J27" s="48">
        <f>IFERROR(AVERAGEIFS(INDEX(Data!$A$2:$DJ$52,0,MATCH(DB!J$5,Data!$A$1:$DJ$1,0)),Data!$E$2:$E$52,DB!$B27),"-")</f>
        <v>5.43125E-2</v>
      </c>
      <c r="K27" s="48">
        <f>IFERROR(AVERAGEIFS(INDEX(Data!$A$2:$DJ$52,0,MATCH(DB!K$5,Data!$A$1:$DJ$1,0)),Data!$E$2:$E$52,DB!$B27),"-")</f>
        <v>0.13386363636363632</v>
      </c>
      <c r="L27" s="48">
        <f>IFERROR(AVERAGEIFS(INDEX(Data!$A$2:$DJ$52,0,MATCH(DB!L$5,Data!$A$1:$DJ$1,0)),Data!$E$2:$E$52,DB!$B27),"-")</f>
        <v>8.8200000000000001E-2</v>
      </c>
      <c r="M27" s="48">
        <f>IFERROR(AVERAGEIFS(INDEX(Data!$A$2:$DJ$52,0,MATCH(DB!M$5,Data!$A$1:$DJ$1,0)),Data!$E$2:$E$52,DB!$B27),"-")</f>
        <v>0.22959999999999997</v>
      </c>
      <c r="N27" s="48">
        <f>IFERROR(AVERAGEIFS(INDEX(Data!$A$2:$DJ$52,0,MATCH(DB!N$5,Data!$A$1:$DJ$1,0)),Data!$E$2:$E$52,DB!$B27),"-")</f>
        <v>9.6000000000000009E-3</v>
      </c>
      <c r="O27" s="48">
        <f>IFERROR(AVERAGEIFS(INDEX(Data!$A$2:$DJ$52,0,MATCH(DB!O$5,Data!$A$1:$DJ$1,0)),Data!$E$2:$E$52,DB!$B27),"-")</f>
        <v>1.9E-2</v>
      </c>
      <c r="Q27" s="48">
        <f>IFERROR(AVERAGEIFS(INDEX(Data!$A$2:$DJ$52,0,MATCH(DB!Q$5,Data!$A$1:$DJ$1,0)),Data!$E$2:$E$52,DB!$B27),"-")</f>
        <v>0.41915999999999998</v>
      </c>
      <c r="R27" s="48">
        <f>IFERROR(AVERAGEIFS(INDEX(Data!$A$2:$DJ$52,0,MATCH(DB!R$5,Data!$A$1:$DJ$1,0)),Data!$E$2:$E$52,DB!$B27),"-")</f>
        <v>9.7920000000000021E-2</v>
      </c>
      <c r="S27" s="48">
        <f>IFERROR(AVERAGEIFS(INDEX(Data!$A$2:$DJ$52,0,MATCH(DB!S$5,Data!$A$1:$DJ$1,0)),Data!$E$2:$E$52,DB!$B27),"-")</f>
        <v>9.8779999999999979E-2</v>
      </c>
      <c r="T27" s="48">
        <f>IFERROR(AVERAGEIFS(INDEX(Data!$A$2:$DJ$52,0,MATCH(DB!T$5,Data!$A$1:$DJ$1,0)),Data!$E$2:$E$52,DB!$B27),"-")</f>
        <v>0.15465400000000001</v>
      </c>
      <c r="U27" s="48">
        <f>IFERROR(AVERAGEIFS(INDEX(Data!$A$2:$DJ$52,0,MATCH(DB!U$5,Data!$A$1:$DJ$1,0)),Data!$E$2:$E$52,DB!$B27),"-")</f>
        <v>2.4687500000000001E-2</v>
      </c>
      <c r="W27" s="48">
        <f>IFERROR(AVERAGEIFS(INDEX(Data!$A$2:$DJ$52,0,MATCH(DB!W$5,Data!$A$1:$DJ$1,0)),Data!$E$2:$E$52,DB!$B27),"-")</f>
        <v>4.1166666666666664E-2</v>
      </c>
      <c r="X27" s="48">
        <f>IFERROR(AVERAGEIFS(INDEX(Data!$A$2:$DJ$52,0,MATCH(DB!X$5,Data!$A$1:$DJ$1,0)),Data!$E$2:$E$52,DB!$B27),"-")</f>
        <v>0.21062000000000006</v>
      </c>
      <c r="Y27" s="48">
        <f>IFERROR(AVERAGEIFS(INDEX(Data!$A$2:$DJ$52,0,MATCH(DB!Y$5,Data!$A$1:$DJ$1,0)),Data!$E$2:$E$52,DB!$B27),"-")</f>
        <v>0.23550000000000001</v>
      </c>
      <c r="Z27" s="48">
        <f>IFERROR(AVERAGEIFS(INDEX(Data!$A$2:$DJ$52,0,MATCH(DB!Z$5,Data!$A$1:$DJ$1,0)),Data!$E$2:$E$52,DB!$B27),"-")</f>
        <v>0.19682000000000002</v>
      </c>
      <c r="AA27" s="48">
        <f>IFERROR(AVERAGEIFS(INDEX(Data!$A$2:$DJ$52,0,MATCH(DB!AA$5,Data!$A$1:$DJ$1,0)),Data!$E$2:$E$52,DB!$B27),"-")</f>
        <v>0.15356000000000003</v>
      </c>
      <c r="AB27" s="48">
        <f>IFERROR(AVERAGEIFS(INDEX(Data!$A$2:$DJ$52,0,MATCH(DB!AB$5,Data!$A$1:$DJ$1,0)),Data!$E$2:$E$52,DB!$B27),"-")</f>
        <v>7.4306122448979578E-2</v>
      </c>
      <c r="AC27" s="48">
        <f>IFERROR(AVERAGEIFS(INDEX(Data!$A$2:$DJ$52,0,MATCH(DB!AC$5,Data!$A$1:$DJ$1,0)),Data!$E$2:$E$52,DB!$B27),"-")</f>
        <v>3.8799999999999973E-2</v>
      </c>
      <c r="AD27" s="48">
        <f>IFERROR(AVERAGEIFS(INDEX(Data!$A$2:$DJ$52,0,MATCH(DB!AD$5,Data!$A$1:$DJ$1,0)),Data!$E$2:$E$52,DB!$B27),"-")</f>
        <v>2.0530612244897967E-2</v>
      </c>
      <c r="AE27" s="48">
        <f>IFERROR(AVERAGEIFS(INDEX(Data!$A$2:$DJ$52,0,MATCH(DB!AE$5,Data!$A$1:$DJ$1,0)),Data!$E$2:$E$52,DB!$B27),"-")</f>
        <v>3.5857142857142844E-2</v>
      </c>
      <c r="AG27" s="48">
        <f>IFERROR(AVERAGEIFS(INDEX(Data!$A$2:$DJ$52,0,MATCH(DB!AG$5,Data!$A$1:$DJ$1,0)),Data!$E$2:$E$52,DB!$B27),"-")</f>
        <v>0.69648000000000021</v>
      </c>
      <c r="AH27" s="48">
        <f>IFERROR(AVERAGEIFS(INDEX(Data!$A$2:$DJ$52,0,MATCH(DB!AH$5,Data!$A$1:$DJ$1,0)),Data!$E$2:$E$52,DB!$B27),"-")</f>
        <v>7.8880000000000006E-2</v>
      </c>
      <c r="AI27" s="48">
        <f>IFERROR(AVERAGEIFS(INDEX(Data!$A$2:$DJ$52,0,MATCH(DB!AI$5,Data!$A$1:$DJ$1,0)),Data!$E$2:$E$52,DB!$B27),"-")</f>
        <v>7.963333333333332E-2</v>
      </c>
      <c r="AJ27" s="48">
        <f>IFERROR(AVERAGEIFS(INDEX(Data!$A$2:$DJ$52,0,MATCH(DB!AJ$5,Data!$A$1:$DJ$1,0)),Data!$E$2:$E$52,DB!$B27),"-")</f>
        <v>1.3875000000000005E-2</v>
      </c>
      <c r="AK27" s="48">
        <f>IFERROR(AVERAGEIFS(INDEX(Data!$A$2:$DJ$52,0,MATCH(DB!AK$5,Data!$A$1:$DJ$1,0)),Data!$E$2:$E$52,DB!$B27),"-")</f>
        <v>3.8079999999999989E-2</v>
      </c>
      <c r="AL27" s="48">
        <f>IFERROR(AVERAGEIFS(INDEX(Data!$A$2:$DJ$52,0,MATCH(DB!AL$5,Data!$A$1:$DJ$1,0)),Data!$E$2:$E$52,DB!$B27),"-")</f>
        <v>8.7099999999999969E-2</v>
      </c>
      <c r="AM27" s="48">
        <f>IFERROR(AVERAGEIFS(INDEX(Data!$A$2:$DJ$52,0,MATCH(DB!AM$5,Data!$A$1:$DJ$1,0)),Data!$E$2:$E$52,DB!$B27),"-")</f>
        <v>5.4189189189189163E-2</v>
      </c>
      <c r="AO27" s="48">
        <f>IFERROR(AVERAGEIFS(INDEX(Data!$A$2:$DJ$52,0,MATCH(DB!AO$5,Data!$A$1:$DJ$1,0)),Data!$E$2:$E$52,DB!$B27),"-")</f>
        <v>4.5159999999999999E-2</v>
      </c>
      <c r="AP27" s="48">
        <f>IFERROR(AVERAGEIFS(INDEX(Data!$A$2:$DJ$52,0,MATCH(DB!AP$5,Data!$A$1:$DJ$1,0)),Data!$E$2:$E$52,DB!$B27),"-")</f>
        <v>0.28365999999999997</v>
      </c>
      <c r="AQ27" s="48">
        <f>IFERROR(AVERAGEIFS(INDEX(Data!$A$2:$DJ$52,0,MATCH(DB!AQ$5,Data!$A$1:$DJ$1,0)),Data!$E$2:$E$52,DB!$B27),"-")</f>
        <v>0.34730000000000005</v>
      </c>
      <c r="AR27" s="48">
        <f>IFERROR(AVERAGEIFS(INDEX(Data!$A$2:$DJ$52,0,MATCH(DB!AR$5,Data!$A$1:$DJ$1,0)),Data!$E$2:$E$52,DB!$B27),"-")</f>
        <v>0.19191999999999998</v>
      </c>
      <c r="AS27" s="48">
        <f>IFERROR(AVERAGEIFS(INDEX(Data!$A$2:$DJ$52,0,MATCH(DB!AS$5,Data!$A$1:$DJ$1,0)),Data!$E$2:$E$52,DB!$B27),"-")</f>
        <v>0.10077999999999998</v>
      </c>
      <c r="AT27" s="48">
        <f>IFERROR(AVERAGEIFS(INDEX(Data!$A$2:$DJ$52,0,MATCH(DB!AT$5,Data!$A$1:$DJ$1,0)),Data!$E$2:$E$52,DB!$B27),"-")</f>
        <v>2.6440000000000002E-2</v>
      </c>
      <c r="AU27" s="48">
        <f>IFERROR(AVERAGEIFS(INDEX(Data!$A$2:$DJ$52,0,MATCH(DB!AU$5,Data!$A$1:$DJ$1,0)),Data!$E$2:$E$52,DB!$B27),"-")</f>
        <v>4.047619047619049E-3</v>
      </c>
      <c r="AV27" s="48">
        <f>IFERROR(AVERAGEIFS(INDEX(Data!$A$2:$DJ$52,0,MATCH(DB!AV$5,Data!$A$1:$DJ$1,0)),Data!$E$2:$E$52,DB!$B27),"-")</f>
        <v>2.2222222222222227E-3</v>
      </c>
      <c r="AX27" s="48">
        <f>IFERROR(AVERAGEIFS(INDEX(Data!$A$2:$DJ$52,0,MATCH(DB!AX$5,Data!$A$1:$DJ$1,0)),Data!$E$2:$E$52,DB!$B27),"-")</f>
        <v>0.15840000000000001</v>
      </c>
      <c r="AY27" s="48">
        <f>IFERROR(AVERAGEIFS(INDEX(Data!$A$2:$DJ$52,0,MATCH(DB!AY$5,Data!$A$1:$DJ$1,0)),Data!$E$2:$E$52,DB!$B27),"-")</f>
        <v>0.47652000000000005</v>
      </c>
      <c r="AZ27" s="48">
        <f>IFERROR(AVERAGEIFS(INDEX(Data!$A$2:$DJ$52,0,MATCH(DB!AZ$5,Data!$A$1:$DJ$1,0)),Data!$E$2:$E$52,DB!$B27),"-")</f>
        <v>0.22856000000000001</v>
      </c>
      <c r="BA27" s="48">
        <f>IFERROR(AVERAGEIFS(INDEX(Data!$A$2:$DJ$52,0,MATCH(DB!BA$5,Data!$A$1:$DJ$1,0)),Data!$E$2:$E$52,DB!$B27),"-")</f>
        <v>9.5560000000000006E-2</v>
      </c>
      <c r="BB27" s="48">
        <f>IFERROR(AVERAGEIFS(INDEX(Data!$A$2:$DJ$52,0,MATCH(DB!BB$5,Data!$A$1:$DJ$1,0)),Data!$E$2:$E$52,DB!$B27),"-")</f>
        <v>2.7265306122448985E-2</v>
      </c>
      <c r="BC27" s="48">
        <f>IFERROR(AVERAGEIFS(INDEX(Data!$A$2:$DJ$52,0,MATCH(DB!BC$5,Data!$A$1:$DJ$1,0)),Data!$E$2:$E$52,DB!$B27),"-")</f>
        <v>1.4428571428571435E-2</v>
      </c>
      <c r="BE27" s="48">
        <f>IFERROR(AVERAGEIFS(INDEX(Data!$A$2:$DJ$52,0,MATCH(DB!BE$5,Data!$A$1:$DJ$1,0)),Data!$E$2:$E$52,DB!$B27),"-")</f>
        <v>0.85369999999999979</v>
      </c>
      <c r="BF27" s="48">
        <f>IFERROR(AVERAGEIFS(INDEX(Data!$A$2:$DJ$52,0,MATCH(DB!BF$5,Data!$A$1:$DJ$1,0)),Data!$E$2:$E$52,DB!$B27),"-")</f>
        <v>0.12622222222222221</v>
      </c>
      <c r="BG27" s="48">
        <f>IFERROR(AVERAGEIFS(INDEX(Data!$A$2:$DJ$52,0,MATCH(DB!BG$5,Data!$A$1:$DJ$1,0)),Data!$E$2:$E$52,DB!$B27),"-")</f>
        <v>7.7729729729729719E-2</v>
      </c>
      <c r="BH27" s="48">
        <f>IFERROR(AVERAGEIFS(INDEX(Data!$A$2:$DJ$52,0,MATCH(DB!BH$5,Data!$A$1:$DJ$1,0)),Data!$E$2:$E$52,DB!$B27),"-")</f>
        <v>8.7999999999999988E-3</v>
      </c>
      <c r="BI27" s="48">
        <f>IFERROR(AVERAGEIFS(INDEX(Data!$A$2:$DJ$52,0,MATCH(DB!BI$5,Data!$A$1:$DJ$1,0)),Data!$E$2:$E$52,DB!$B27),"-")</f>
        <v>1.1131578947368423E-2</v>
      </c>
      <c r="BJ27" s="48">
        <f>IFERROR(AVERAGEIFS(INDEX(Data!$A$2:$DJ$52,0,MATCH(DB!BJ$5,Data!$A$1:$DJ$1,0)),Data!$E$2:$E$52,DB!$B27),"-")</f>
        <v>2.3749999999999997E-2</v>
      </c>
      <c r="BK27" s="48">
        <f>IFERROR(AVERAGEIFS(INDEX(Data!$A$2:$DJ$52,0,MATCH(DB!BK$5,Data!$A$1:$DJ$1,0)),Data!$E$2:$E$52,DB!$B27),"-")</f>
        <v>8.0652173913043513E-3</v>
      </c>
      <c r="BM27" s="48">
        <f>IFERROR(AVERAGEIFS(INDEX(Data!$A$2:$DJ$52,0,MATCH(DB!BM$5,Data!$A$1:$DJ$1,0)),Data!$E$2:$E$52,DB!$B27),"-")</f>
        <v>8.1000000000000016E-2</v>
      </c>
      <c r="BN27" s="48">
        <f>IFERROR(AVERAGEIFS(INDEX(Data!$A$2:$DJ$52,0,MATCH(DB!BN$5,Data!$A$1:$DJ$1,0)),Data!$E$2:$E$52,DB!$B27),"-")</f>
        <v>0.37309999999999993</v>
      </c>
      <c r="BO27" s="48">
        <f>IFERROR(AVERAGEIFS(INDEX(Data!$A$2:$DJ$52,0,MATCH(DB!BO$5,Data!$A$1:$DJ$1,0)),Data!$E$2:$E$52,DB!$B27),"-")</f>
        <v>0.46014000000000016</v>
      </c>
      <c r="BP27" s="48">
        <f>IFERROR(AVERAGEIFS(INDEX(Data!$A$2:$DJ$52,0,MATCH(DB!BP$5,Data!$A$1:$DJ$1,0)),Data!$E$2:$E$52,DB!$B27),"-")</f>
        <v>8.5679999999999992E-2</v>
      </c>
      <c r="BR27" s="48">
        <f>IFERROR(AVERAGEIFS(INDEX(Data!$A$2:$DJ$52,0,MATCH(DB!BR$5,Data!$A$1:$DJ$1,0)),Data!$E$2:$E$52,DB!$B27),"-")</f>
        <v>0.19701999999999997</v>
      </c>
      <c r="BS27" s="48">
        <f>IFERROR(AVERAGEIFS(INDEX(Data!$A$2:$DJ$52,0,MATCH(DB!BS$5,Data!$A$1:$DJ$1,0)),Data!$E$2:$E$52,DB!$B27),"-")</f>
        <v>0.55976000000000004</v>
      </c>
      <c r="BT27" s="48">
        <f>IFERROR(AVERAGEIFS(INDEX(Data!$A$2:$DJ$52,0,MATCH(DB!BT$5,Data!$A$1:$DJ$1,0)),Data!$E$2:$E$52,DB!$B27),"-")</f>
        <v>0.23150000000000009</v>
      </c>
      <c r="BU27" s="48">
        <f>IFERROR(AVERAGEIFS(INDEX(Data!$A$2:$DJ$52,0,MATCH(DB!BU$5,Data!$A$1:$DJ$1,0)),Data!$E$2:$E$52,DB!$B27),"-")</f>
        <v>1.7147058823529415E-2</v>
      </c>
      <c r="BW27" s="48">
        <f>IFERROR(AVERAGEIFS(INDEX(Data!$A$2:$DJ$52,0,MATCH(DB!BW$5,Data!$A$1:$DJ$1,0)),Data!$E$2:$E$52,DB!$B27),"-")</f>
        <v>0.68236000000000019</v>
      </c>
      <c r="BX27" s="48">
        <f>IFERROR(AVERAGEIFS(INDEX(Data!$A$2:$DJ$52,0,MATCH(DB!BX$5,Data!$A$1:$DJ$1,0)),Data!$E$2:$E$52,DB!$B27),"-")</f>
        <v>0.31716000000000005</v>
      </c>
      <c r="BZ27" s="48">
        <f>IFERROR(AVERAGEIFS(INDEX(Data!$A$2:$DJ$52,0,MATCH(DB!BZ$5,Data!$A$1:$DJ$1,0)),Data!$E$2:$E$52,DB!$B27),"-")</f>
        <v>0.85248000000000002</v>
      </c>
      <c r="CA27" s="48">
        <f>IFERROR(AVERAGEIFS(INDEX(Data!$A$2:$DJ$52,0,MATCH(DB!CA$5,Data!$A$1:$DJ$1,0)),Data!$E$2:$E$52,DB!$B27),"-")</f>
        <v>0.14752000000000001</v>
      </c>
      <c r="CC27" s="48">
        <f>IFERROR(AVERAGEIFS(INDEX(Data!$A$2:$DJ$52,0,MATCH(DB!CC$5,Data!$A$1:$DJ$1,0)),Data!$E$2:$E$52,DB!$B27),"-")</f>
        <v>0.45006250000000003</v>
      </c>
      <c r="CD27" s="48">
        <f>IFERROR(AVERAGEIFS(INDEX(Data!$A$2:$DJ$52,0,MATCH(DB!CD$5,Data!$A$1:$DJ$1,0)),Data!$E$2:$E$52,DB!$B27),"-")</f>
        <v>0.56794</v>
      </c>
      <c r="CF27" s="48">
        <f>IFERROR(AVERAGEIFS(INDEX(Data!$A$2:$DJ$52,0,MATCH(DB!CF$5,Data!$A$1:$DJ$1,0)),Data!$E$2:$E$52,DB!$B27),"-")</f>
        <v>0.89426000000000005</v>
      </c>
      <c r="CG27" s="48">
        <f>IFERROR(AVERAGEIFS(INDEX(Data!$A$2:$DJ$52,0,MATCH(DB!CG$5,Data!$A$1:$DJ$1,0)),Data!$E$2:$E$52,DB!$B27),"-")</f>
        <v>1.8163265306122455E-2</v>
      </c>
      <c r="CH27" s="48">
        <f>IFERROR(AVERAGEIFS(INDEX(Data!$A$2:$DJ$52,0,MATCH(DB!CH$5,Data!$A$1:$DJ$1,0)),Data!$E$2:$E$52,DB!$B27),"-")</f>
        <v>9.4255319148936201E-3</v>
      </c>
      <c r="CI27" s="48">
        <f>IFERROR(AVERAGEIFS(INDEX(Data!$A$2:$DJ$52,0,MATCH(DB!CI$5,Data!$A$1:$DJ$1,0)),Data!$E$2:$E$52,DB!$B27),"-")</f>
        <v>1.1459459459459462E-2</v>
      </c>
      <c r="CJ27" s="48">
        <f>IFERROR(AVERAGEIFS(INDEX(Data!$A$2:$DJ$52,0,MATCH(DB!CJ$5,Data!$A$1:$DJ$1,0)),Data!$E$2:$E$52,DB!$B27),"-")</f>
        <v>2.8928571428571436E-3</v>
      </c>
      <c r="CK27" s="48">
        <f>IFERROR(AVERAGEIFS(INDEX(Data!$A$2:$DJ$52,0,MATCH(DB!CK$5,Data!$A$1:$DJ$1,0)),Data!$E$2:$E$52,DB!$B27),"-")</f>
        <v>1.9090909090909095E-3</v>
      </c>
      <c r="CL27" s="48">
        <f>IFERROR(AVERAGEIFS(INDEX(Data!$A$2:$DJ$52,0,MATCH(DB!CL$5,Data!$A$1:$DJ$1,0)),Data!$E$2:$E$52,DB!$B27),"-")</f>
        <v>1E-3</v>
      </c>
      <c r="CM27" s="48">
        <f>IFERROR(AVERAGEIFS(INDEX(Data!$A$2:$DJ$52,0,MATCH(DB!CM$5,Data!$A$1:$DJ$1,0)),Data!$E$2:$E$52,DB!$B27),"-")</f>
        <v>1E-3</v>
      </c>
      <c r="CN27" s="48">
        <f>IFERROR(AVERAGEIFS(INDEX(Data!$A$2:$DJ$52,0,MATCH(DB!CN$5,Data!$A$1:$DJ$1,0)),Data!$E$2:$E$52,DB!$B27),"-")</f>
        <v>3.7142857142857147E-3</v>
      </c>
      <c r="CO27" s="48">
        <f>IFERROR(AVERAGEIFS(INDEX(Data!$A$2:$DJ$52,0,MATCH(DB!CO$5,Data!$A$1:$DJ$1,0)),Data!$E$2:$E$52,DB!$B27),"-")</f>
        <v>2.6224489795918366E-2</v>
      </c>
      <c r="CP27" s="48">
        <f>IFERROR(AVERAGEIFS(INDEX(Data!$A$2:$DJ$52,0,MATCH(DB!CP$5,Data!$A$1:$DJ$1,0)),Data!$E$2:$E$52,DB!$B27),"-")</f>
        <v>3.7759999999999995E-2</v>
      </c>
      <c r="CQ27" s="48">
        <f>IFERROR(AVERAGEIFS(INDEX(Data!$A$2:$DJ$52,0,MATCH(DB!CQ$5,Data!$A$1:$DJ$1,0)),Data!$E$2:$E$52,DB!$B27),"-")</f>
        <v>3.6250000000000011E-3</v>
      </c>
      <c r="CR27" s="48">
        <f>IFERROR(AVERAGEIFS(INDEX(Data!$A$2:$DJ$52,0,MATCH(DB!CR$5,Data!$A$1:$DJ$1,0)),Data!$E$2:$E$52,DB!$B27),"-")</f>
        <v>3.5263157894736851E-3</v>
      </c>
      <c r="CT27" s="48">
        <f>IFERROR(AVERAGEIFS(INDEX(Data!$A$2:$DJ$52,0,MATCH(DB!CT$5,Data!$A$1:$DJ$1,0)),Data!$E$2:$E$52,DB!$B27),"-")</f>
        <v>0.18843999999999994</v>
      </c>
      <c r="CU27" s="48">
        <f>IFERROR(AVERAGEIFS(INDEX(Data!$A$2:$DJ$52,0,MATCH(DB!CU$5,Data!$A$1:$DJ$1,0)),Data!$E$2:$E$52,DB!$B27),"-")</f>
        <v>0.2632000000000001</v>
      </c>
      <c r="CV27" s="48">
        <f>IFERROR(AVERAGEIFS(INDEX(Data!$A$2:$DJ$52,0,MATCH(DB!CV$5,Data!$A$1:$DJ$1,0)),Data!$E$2:$E$52,DB!$B27),"-")</f>
        <v>0.1964199999999999</v>
      </c>
      <c r="CW27" s="48">
        <f>IFERROR(AVERAGEIFS(INDEX(Data!$A$2:$DJ$52,0,MATCH(DB!CW$5,Data!$A$1:$DJ$1,0)),Data!$E$2:$E$52,DB!$B27),"-")</f>
        <v>0.13053999999999996</v>
      </c>
      <c r="CX27" s="48">
        <f>IFERROR(AVERAGEIFS(INDEX(Data!$A$2:$DJ$52,0,MATCH(DB!CX$5,Data!$A$1:$DJ$1,0)),Data!$E$2:$E$52,DB!$B27),"-")</f>
        <v>7.1859999999999979E-2</v>
      </c>
      <c r="CY27" s="48">
        <f>IFERROR(AVERAGEIFS(INDEX(Data!$A$2:$DJ$52,0,MATCH(DB!CY$5,Data!$A$1:$DJ$1,0)),Data!$E$2:$E$52,DB!$B27),"-")</f>
        <v>5.387999999999997E-2</v>
      </c>
      <c r="CZ27" s="48">
        <f>IFERROR(AVERAGEIFS(INDEX(Data!$A$2:$DJ$52,0,MATCH(DB!CZ$5,Data!$A$1:$DJ$1,0)),Data!$E$2:$E$52,DB!$B27),"-")</f>
        <v>9.5740000000000033E-2</v>
      </c>
      <c r="DB27" s="48">
        <f>IFERROR(AVERAGEIFS(INDEX(Data!$A$2:$EI$52,0,MATCH(DB!DB$5,Data!$A$1:$EI$1,0)),Data!$E$2:$E$52,DB!$B27),"-")</f>
        <v>6.8825794587226811E-3</v>
      </c>
      <c r="DC27" s="48">
        <f>IFERROR(AVERAGEIFS(INDEX(Data!$A$2:$EI$52,0,MATCH(DB!DC$5,Data!$A$1:$EI$1,0)),Data!$E$2:$E$52,DB!$B27),"-")</f>
        <v>0.51660807182683677</v>
      </c>
      <c r="DD27" s="48">
        <f>IFERROR(AVERAGEIFS(INDEX(Data!$A$2:$EI$52,0,MATCH(DB!DD$5,Data!$A$1:$EI$1,0)),Data!$E$2:$E$52,DB!$B27),"-")</f>
        <v>0.31189954251906138</v>
      </c>
      <c r="DE27" s="48">
        <f>IFERROR(AVERAGEIFS(INDEX(Data!$A$2:$EI$52,0,MATCH(DB!DE$5,Data!$A$1:$EI$1,0)),Data!$E$2:$E$52,DB!$B27),"-")</f>
        <v>0.16460980619537918</v>
      </c>
      <c r="DG27" s="48">
        <f>IFERROR(AVERAGEIFS(INDEX(Data!$A$2:$EI$52,0,MATCH(DB!DG$5,Data!$A$1:$EI$1,0)),Data!$E$2:$E$52,DB!$B27),"-")</f>
        <v>0.95209195451418482</v>
      </c>
      <c r="DH27" s="48">
        <f>IFERROR(AVERAGEIFS(INDEX(Data!$A$2:$EI$52,0,MATCH(DB!DH$5,Data!$A$1:$EI$1,0)),Data!$E$2:$E$52,DB!$B27),"-")</f>
        <v>4.7908045485815426E-2</v>
      </c>
      <c r="DJ27" s="48">
        <f>IFERROR(AVERAGEIFS(INDEX(Data!$A$2:$EI$52,0,MATCH(DB!DJ$5,Data!$A$1:$EI$1,0)),Data!$E$2:$E$52,DB!$B27),"-")</f>
        <v>0.16712323154449005</v>
      </c>
      <c r="DK27" s="48">
        <f>IFERROR(AVERAGEIFS(INDEX(Data!$A$2:$EI$52,0,MATCH(DB!DK$5,Data!$A$1:$EI$1,0)),Data!$E$2:$E$52,DB!$B27),"-")</f>
        <v>6.6058885105056767E-2</v>
      </c>
      <c r="DL27" s="48">
        <f>IFERROR(AVERAGEIFS(INDEX(Data!$A$2:$EI$52,0,MATCH(DB!DL$5,Data!$A$1:$EI$1,0)),Data!$E$2:$E$52,DB!$B27),"-")</f>
        <v>2.9006478898059157E-3</v>
      </c>
      <c r="DM27" s="48">
        <f>IFERROR(AVERAGEIFS(INDEX(Data!$A$2:$EI$52,0,MATCH(DB!DM$5,Data!$A$1:$EI$1,0)),Data!$E$2:$E$52,DB!$B27),"-")</f>
        <v>0.47816356106590924</v>
      </c>
      <c r="DN27" s="48">
        <f>IFERROR(AVERAGEIFS(INDEX(Data!$A$2:$EI$52,0,MATCH(DB!DN$5,Data!$A$1:$EI$1,0)),Data!$E$2:$E$52,DB!$B27),"-")</f>
        <v>0.28575367439473803</v>
      </c>
      <c r="DP27" s="48">
        <f>IFERROR(AVERAGEIFS(INDEX(Data!$A$2:$EI$52,0,MATCH(DB!DP$5,Data!$A$1:$EI$1,0)),Data!$E$2:$E$52,DB!$B27),"-")</f>
        <v>0.14383928557327064</v>
      </c>
      <c r="DQ27" s="48">
        <f>IFERROR(AVERAGEIFS(INDEX(Data!$A$2:$EI$52,0,MATCH(DB!DQ$5,Data!$A$1:$EI$1,0)),Data!$E$2:$E$52,DB!$B27),"-")</f>
        <v>0.16406280066965589</v>
      </c>
      <c r="DR27" s="48">
        <f>IFERROR(AVERAGEIFS(INDEX(Data!$A$2:$EI$52,0,MATCH(DB!DR$5,Data!$A$1:$EI$1,0)),Data!$E$2:$E$52,DB!$B27),"-")</f>
        <v>6.2465682843484638E-2</v>
      </c>
      <c r="DS27" s="48">
        <f>IFERROR(AVERAGEIFS(INDEX(Data!$A$2:$EI$52,0,MATCH(DB!DS$5,Data!$A$1:$EI$1,0)),Data!$E$2:$E$52,DB!$B27),"-")</f>
        <v>0.62601940698901948</v>
      </c>
      <c r="DT27" s="48">
        <f>IFERROR(AVERAGEIFS(INDEX(Data!$A$2:$EI$52,0,MATCH(DB!DT$5,Data!$A$1:$EI$1,0)),Data!$E$2:$E$52,DB!$B27),"-")</f>
        <v>3.6128239245694716E-3</v>
      </c>
      <c r="DV27" s="48">
        <f>IFERROR(AVERAGEIFS(INDEX(Data!$A$2:$EI$52,0,MATCH(DB!DV$5,Data!$A$1:$EI$1,0)),Data!$E$2:$E$52,DB!$B27),"-")</f>
        <v>0.16766894341263103</v>
      </c>
      <c r="DW27" s="48">
        <f>IFERROR(AVERAGEIFS(INDEX(Data!$A$2:$EI$52,0,MATCH(DB!DW$5,Data!$A$1:$EI$1,0)),Data!$E$2:$E$52,DB!$B27),"-")</f>
        <v>0.14365139178737407</v>
      </c>
      <c r="DX27" s="48">
        <f>IFERROR(AVERAGEIFS(INDEX(Data!$A$2:$EI$52,0,MATCH(DB!DX$5,Data!$A$1:$EI$1,0)),Data!$E$2:$E$52,DB!$B27),"-")</f>
        <v>3.2473573733727251E-2</v>
      </c>
      <c r="DY27" s="48">
        <f>IFERROR(AVERAGEIFS(INDEX(Data!$A$2:$EI$52,0,MATCH(DB!DY$5,Data!$A$1:$EI$1,0)),Data!$E$2:$E$52,DB!$B27),"-")</f>
        <v>0.6562060910662677</v>
      </c>
    </row>
    <row r="29" spans="1:129" ht="14.4" hidden="1" x14ac:dyDescent="0.3">
      <c r="B29" s="81">
        <v>1</v>
      </c>
      <c r="C29" t="s">
        <v>257</v>
      </c>
      <c r="G29" s="81">
        <v>1</v>
      </c>
      <c r="H29" t="s">
        <v>259</v>
      </c>
      <c r="P29" s="81">
        <v>1</v>
      </c>
      <c r="Q29" t="s">
        <v>268</v>
      </c>
      <c r="V29" s="17">
        <v>1</v>
      </c>
      <c r="W29" t="s">
        <v>262</v>
      </c>
      <c r="AF29" s="81">
        <v>1</v>
      </c>
      <c r="AG29" t="s">
        <v>346</v>
      </c>
      <c r="AN29" s="17">
        <v>1</v>
      </c>
      <c r="AO29" t="s">
        <v>266</v>
      </c>
      <c r="AW29" s="81">
        <v>1</v>
      </c>
      <c r="AX29" t="s">
        <v>278</v>
      </c>
      <c r="BD29" s="81">
        <v>1</v>
      </c>
      <c r="BE29" t="s">
        <v>276</v>
      </c>
      <c r="BL29" s="17">
        <v>1</v>
      </c>
      <c r="BM29" t="s">
        <v>282</v>
      </c>
      <c r="BQ29" s="17">
        <v>1</v>
      </c>
      <c r="BR29" t="s">
        <v>283</v>
      </c>
      <c r="BV29" s="81">
        <v>1</v>
      </c>
      <c r="BW29" t="s">
        <v>280</v>
      </c>
      <c r="CB29" s="81">
        <v>1</v>
      </c>
      <c r="CC29" t="s">
        <v>347</v>
      </c>
      <c r="CE29" s="81">
        <v>1</v>
      </c>
      <c r="CF29" t="s">
        <v>348</v>
      </c>
      <c r="CS29" s="17">
        <v>1</v>
      </c>
      <c r="CT29" t="s">
        <v>272</v>
      </c>
      <c r="DA29" s="17">
        <v>1</v>
      </c>
      <c r="DB29" t="s">
        <v>330</v>
      </c>
      <c r="DF29" s="17">
        <v>1</v>
      </c>
      <c r="DG29" t="s">
        <v>349</v>
      </c>
      <c r="DI29" s="17">
        <v>1</v>
      </c>
      <c r="DJ29" t="s">
        <v>350</v>
      </c>
      <c r="DO29" s="17">
        <v>1</v>
      </c>
      <c r="DP29" t="s">
        <v>334</v>
      </c>
      <c r="DU29" s="17">
        <v>1</v>
      </c>
      <c r="DV29" t="s">
        <v>337</v>
      </c>
      <c r="DW29"/>
    </row>
    <row r="30" spans="1:129" ht="14.4" hidden="1" x14ac:dyDescent="0.3">
      <c r="B30" s="81">
        <v>2</v>
      </c>
      <c r="C30" t="s">
        <v>258</v>
      </c>
      <c r="G30" s="81">
        <v>2</v>
      </c>
      <c r="H30" t="s">
        <v>260</v>
      </c>
      <c r="P30" s="81">
        <v>2</v>
      </c>
      <c r="Q30" t="s">
        <v>345</v>
      </c>
      <c r="V30" s="17">
        <v>2</v>
      </c>
      <c r="W30" t="s">
        <v>263</v>
      </c>
      <c r="AF30" s="81">
        <v>2</v>
      </c>
      <c r="AG30" t="s">
        <v>265</v>
      </c>
      <c r="AN30" s="17">
        <v>2</v>
      </c>
      <c r="AO30" t="s">
        <v>267</v>
      </c>
      <c r="AW30" s="81">
        <v>2</v>
      </c>
      <c r="AX30" t="s">
        <v>279</v>
      </c>
      <c r="BD30" s="81">
        <v>2</v>
      </c>
      <c r="BE30" t="s">
        <v>277</v>
      </c>
      <c r="BL30" s="17">
        <v>2</v>
      </c>
      <c r="BQ30" s="17">
        <v>2</v>
      </c>
      <c r="BV30" s="81">
        <v>2</v>
      </c>
      <c r="BW30" t="s">
        <v>281</v>
      </c>
      <c r="CB30" s="81">
        <v>2</v>
      </c>
      <c r="CC30" t="s">
        <v>275</v>
      </c>
      <c r="CE30" s="81">
        <v>2</v>
      </c>
      <c r="CF30" t="s">
        <v>271</v>
      </c>
      <c r="CS30" s="17">
        <v>2</v>
      </c>
      <c r="CT30" t="s">
        <v>273</v>
      </c>
      <c r="DA30" s="17">
        <v>2</v>
      </c>
      <c r="DB30" t="s">
        <v>331</v>
      </c>
      <c r="DF30" s="17">
        <v>2</v>
      </c>
      <c r="DG30" t="s">
        <v>332</v>
      </c>
      <c r="DI30" s="17">
        <v>2</v>
      </c>
      <c r="DJ30" t="s">
        <v>333</v>
      </c>
      <c r="DO30" s="17">
        <v>2</v>
      </c>
      <c r="DP30" t="s">
        <v>335</v>
      </c>
      <c r="DU30" s="17">
        <v>2</v>
      </c>
      <c r="DV30" t="s">
        <v>338</v>
      </c>
      <c r="DW30"/>
    </row>
    <row r="31" spans="1:129" ht="14.4" hidden="1" x14ac:dyDescent="0.3">
      <c r="B31" s="81">
        <v>3</v>
      </c>
      <c r="C31" t="s">
        <v>344</v>
      </c>
      <c r="G31" s="81">
        <v>3</v>
      </c>
      <c r="H31" t="s">
        <v>261</v>
      </c>
      <c r="P31" s="81">
        <v>3</v>
      </c>
      <c r="Q31" t="s">
        <v>269</v>
      </c>
      <c r="V31" s="17">
        <v>3</v>
      </c>
      <c r="W31" t="s">
        <v>264</v>
      </c>
      <c r="AN31" s="17">
        <v>3</v>
      </c>
      <c r="AO31" t="s">
        <v>270</v>
      </c>
      <c r="AW31" s="81"/>
      <c r="AX31"/>
      <c r="DG31" s="1"/>
      <c r="DI31" s="17">
        <v>3</v>
      </c>
      <c r="DJ31"/>
      <c r="DO31" s="17">
        <v>3</v>
      </c>
      <c r="DP31" t="s">
        <v>336</v>
      </c>
      <c r="DU31" s="17">
        <v>3</v>
      </c>
      <c r="DV31" t="s">
        <v>339</v>
      </c>
      <c r="DW31"/>
    </row>
    <row r="32" spans="1:129" ht="14.4" x14ac:dyDescent="0.3">
      <c r="W32"/>
      <c r="AX32"/>
      <c r="DU32" s="17">
        <v>4</v>
      </c>
      <c r="DV32" t="s">
        <v>340</v>
      </c>
    </row>
    <row r="33" spans="2:50" ht="14.4" x14ac:dyDescent="0.3">
      <c r="B33" s="80"/>
      <c r="D33" s="80"/>
      <c r="W33"/>
      <c r="AX33"/>
    </row>
  </sheetData>
  <sheetProtection algorithmName="SHA-512" hashValue="eic4ObZmg8rnNKiEdY+Olw8WEMmn13HvBj0qvuNWoxUaxNhAldHLZ3kHTHoEPsVWuo22owyIEox/tAJQaEJ5Ww==" saltValue="+wAPfoT28rFodqXkdSQhjA==" spinCount="100000" sheet="1" objects="1" scenarios="1" formatCells="0" formatColumns="0" formatRows="0" insertColumns="0" insertRows="0" deleteColumns="0" deleteRows="0"/>
  <conditionalFormatting sqref="C6:C24">
    <cfRule type="top10" dxfId="212" priority="212" rank="5"/>
  </conditionalFormatting>
  <conditionalFormatting sqref="C6:F24">
    <cfRule type="top10" dxfId="211" priority="221" rank="2"/>
  </conditionalFormatting>
  <conditionalFormatting sqref="D6:D24">
    <cfRule type="top10" dxfId="210" priority="211" rank="5"/>
  </conditionalFormatting>
  <conditionalFormatting sqref="E6:E24">
    <cfRule type="top10" dxfId="209" priority="210" rank="5"/>
  </conditionalFormatting>
  <conditionalFormatting sqref="F6:F24">
    <cfRule type="top10" dxfId="208" priority="209" rank="5"/>
  </conditionalFormatting>
  <conditionalFormatting sqref="H6:H24">
    <cfRule type="top10" dxfId="207" priority="208" rank="2"/>
    <cfRule type="top10" dxfId="206" priority="207" rank="5"/>
  </conditionalFormatting>
  <conditionalFormatting sqref="I6:I24">
    <cfRule type="top10" dxfId="205" priority="206" rank="2"/>
    <cfRule type="top10" dxfId="204" priority="205" rank="5"/>
  </conditionalFormatting>
  <conditionalFormatting sqref="J6:J24">
    <cfRule type="top10" dxfId="203" priority="204" rank="2"/>
    <cfRule type="top10" dxfId="202" priority="203" rank="5"/>
  </conditionalFormatting>
  <conditionalFormatting sqref="K6:K24">
    <cfRule type="top10" dxfId="201" priority="201" rank="5"/>
    <cfRule type="top10" dxfId="200" priority="202" rank="2"/>
  </conditionalFormatting>
  <conditionalFormatting sqref="L6:L24">
    <cfRule type="top10" dxfId="199" priority="200" rank="2"/>
    <cfRule type="top10" dxfId="198" priority="199" rank="5"/>
  </conditionalFormatting>
  <conditionalFormatting sqref="M6:M24">
    <cfRule type="top10" dxfId="197" priority="198" rank="2"/>
    <cfRule type="top10" dxfId="196" priority="197" rank="5"/>
  </conditionalFormatting>
  <conditionalFormatting sqref="N6:N24">
    <cfRule type="top10" dxfId="195" priority="196" rank="2"/>
    <cfRule type="top10" dxfId="194" priority="195" rank="5"/>
  </conditionalFormatting>
  <conditionalFormatting sqref="O6:O24">
    <cfRule type="top10" dxfId="193" priority="194" rank="2"/>
    <cfRule type="top10" dxfId="192" priority="193" rank="5"/>
  </conditionalFormatting>
  <conditionalFormatting sqref="Q6:Q24">
    <cfRule type="top10" dxfId="191" priority="191" rank="5"/>
    <cfRule type="top10" dxfId="190" priority="192" rank="2"/>
  </conditionalFormatting>
  <conditionalFormatting sqref="R6:R24">
    <cfRule type="top10" dxfId="189" priority="189" rank="5"/>
    <cfRule type="top10" dxfId="188" priority="190" rank="2"/>
  </conditionalFormatting>
  <conditionalFormatting sqref="S6:S24">
    <cfRule type="top10" dxfId="187" priority="187" rank="5"/>
    <cfRule type="top10" dxfId="186" priority="188" rank="2"/>
  </conditionalFormatting>
  <conditionalFormatting sqref="T6:T24">
    <cfRule type="top10" dxfId="185" priority="186" rank="2"/>
    <cfRule type="top10" dxfId="184" priority="185" rank="5"/>
  </conditionalFormatting>
  <conditionalFormatting sqref="U6:U24">
    <cfRule type="top10" dxfId="183" priority="184" rank="2"/>
    <cfRule type="top10" dxfId="182" priority="183" rank="5"/>
  </conditionalFormatting>
  <conditionalFormatting sqref="W6:W24">
    <cfRule type="top10" dxfId="181" priority="182" rank="2"/>
    <cfRule type="top10" dxfId="180" priority="181" rank="5"/>
  </conditionalFormatting>
  <conditionalFormatting sqref="X6:X24">
    <cfRule type="top10" dxfId="179" priority="180" rank="2"/>
    <cfRule type="top10" dxfId="178" priority="179" rank="5"/>
  </conditionalFormatting>
  <conditionalFormatting sqref="Y6:Y24">
    <cfRule type="top10" dxfId="177" priority="178" rank="2"/>
    <cfRule type="top10" dxfId="176" priority="177" rank="5"/>
  </conditionalFormatting>
  <conditionalFormatting sqref="Z6:Z24">
    <cfRule type="top10" dxfId="175" priority="176" rank="2"/>
    <cfRule type="top10" dxfId="174" priority="175" rank="5"/>
  </conditionalFormatting>
  <conditionalFormatting sqref="AA6:AA24">
    <cfRule type="top10" dxfId="173" priority="174" rank="2"/>
    <cfRule type="top10" dxfId="172" priority="173" rank="5"/>
  </conditionalFormatting>
  <conditionalFormatting sqref="AB6:AB24">
    <cfRule type="top10" dxfId="171" priority="172" rank="2"/>
    <cfRule type="top10" dxfId="170" priority="171" rank="5"/>
  </conditionalFormatting>
  <conditionalFormatting sqref="AC6:AC24">
    <cfRule type="top10" dxfId="169" priority="170" rank="2"/>
    <cfRule type="top10" dxfId="168" priority="169" rank="5"/>
  </conditionalFormatting>
  <conditionalFormatting sqref="AD6:AD24">
    <cfRule type="top10" dxfId="167" priority="168" rank="2"/>
    <cfRule type="top10" dxfId="166" priority="167" rank="5"/>
  </conditionalFormatting>
  <conditionalFormatting sqref="AE6:AE24">
    <cfRule type="top10" dxfId="165" priority="166" rank="2"/>
    <cfRule type="top10" dxfId="164" priority="165" rank="5"/>
  </conditionalFormatting>
  <conditionalFormatting sqref="AG6:AG24">
    <cfRule type="top10" dxfId="163" priority="163" rank="5"/>
    <cfRule type="top10" dxfId="162" priority="164" rank="2"/>
  </conditionalFormatting>
  <conditionalFormatting sqref="AH6:AH24">
    <cfRule type="top10" dxfId="161" priority="161" rank="5"/>
    <cfRule type="top10" dxfId="160" priority="162" rank="2"/>
  </conditionalFormatting>
  <conditionalFormatting sqref="AI6:AI24">
    <cfRule type="top10" dxfId="159" priority="160" rank="2"/>
    <cfRule type="top10" dxfId="158" priority="159" rank="5"/>
  </conditionalFormatting>
  <conditionalFormatting sqref="AJ6:AJ24">
    <cfRule type="top10" dxfId="157" priority="158" rank="2"/>
    <cfRule type="top10" dxfId="156" priority="157" rank="5"/>
  </conditionalFormatting>
  <conditionalFormatting sqref="AK6:AK24">
    <cfRule type="top10" dxfId="155" priority="155" rank="5"/>
    <cfRule type="top10" dxfId="154" priority="156" rank="2"/>
  </conditionalFormatting>
  <conditionalFormatting sqref="AL6:AL24">
    <cfRule type="top10" dxfId="153" priority="154" rank="2"/>
    <cfRule type="top10" dxfId="152" priority="153" rank="5"/>
  </conditionalFormatting>
  <conditionalFormatting sqref="AM6:AM24">
    <cfRule type="top10" dxfId="151" priority="152" rank="2"/>
    <cfRule type="top10" dxfId="150" priority="151" rank="5"/>
  </conditionalFormatting>
  <conditionalFormatting sqref="AO6:AO24">
    <cfRule type="top10" dxfId="149" priority="149" rank="5"/>
    <cfRule type="top10" dxfId="148" priority="150" rank="2"/>
  </conditionalFormatting>
  <conditionalFormatting sqref="AP6:AP24">
    <cfRule type="top10" dxfId="147" priority="148" rank="2"/>
    <cfRule type="top10" dxfId="146" priority="147" rank="5"/>
  </conditionalFormatting>
  <conditionalFormatting sqref="AQ6:AQ24">
    <cfRule type="top10" dxfId="145" priority="146" rank="2"/>
    <cfRule type="top10" dxfId="144" priority="145" rank="5"/>
  </conditionalFormatting>
  <conditionalFormatting sqref="AR6:AR24">
    <cfRule type="top10" dxfId="143" priority="144" rank="2"/>
    <cfRule type="top10" dxfId="142" priority="143" rank="5"/>
  </conditionalFormatting>
  <conditionalFormatting sqref="AS6:AS24">
    <cfRule type="top10" dxfId="141" priority="142" rank="2"/>
    <cfRule type="top10" dxfId="140" priority="141" rank="5"/>
  </conditionalFormatting>
  <conditionalFormatting sqref="AT6:AT24">
    <cfRule type="top10" dxfId="139" priority="140" rank="2"/>
    <cfRule type="top10" dxfId="138" priority="139" rank="5"/>
  </conditionalFormatting>
  <conditionalFormatting sqref="AU6:AU24">
    <cfRule type="top10" dxfId="137" priority="137" rank="5"/>
    <cfRule type="top10" dxfId="136" priority="138" rank="2"/>
  </conditionalFormatting>
  <conditionalFormatting sqref="AV6:AV24">
    <cfRule type="top10" dxfId="135" priority="135" rank="5"/>
    <cfRule type="top10" dxfId="134" priority="136" rank="2"/>
  </conditionalFormatting>
  <conditionalFormatting sqref="AX6:AX24">
    <cfRule type="top10" dxfId="133" priority="133" rank="5"/>
    <cfRule type="top10" dxfId="132" priority="134" rank="2"/>
  </conditionalFormatting>
  <conditionalFormatting sqref="AY6:AY24">
    <cfRule type="top10" dxfId="131" priority="132" rank="2"/>
    <cfRule type="top10" dxfId="130" priority="131" rank="5"/>
  </conditionalFormatting>
  <conditionalFormatting sqref="AZ6:AZ24">
    <cfRule type="top10" dxfId="129" priority="130" rank="2"/>
    <cfRule type="top10" dxfId="128" priority="129" rank="5"/>
  </conditionalFormatting>
  <conditionalFormatting sqref="BA6:BA24">
    <cfRule type="top10" dxfId="127" priority="128" rank="2"/>
    <cfRule type="top10" dxfId="126" priority="127" rank="5"/>
  </conditionalFormatting>
  <conditionalFormatting sqref="BB6:BB24">
    <cfRule type="top10" dxfId="125" priority="126" rank="2"/>
    <cfRule type="top10" dxfId="124" priority="125" rank="5"/>
  </conditionalFormatting>
  <conditionalFormatting sqref="BC6:BC24">
    <cfRule type="top10" dxfId="123" priority="124" rank="2"/>
    <cfRule type="top10" dxfId="122" priority="123" rank="5"/>
  </conditionalFormatting>
  <conditionalFormatting sqref="BE6:BE24">
    <cfRule type="top10" dxfId="121" priority="122" rank="2"/>
    <cfRule type="top10" dxfId="120" priority="121" rank="5"/>
  </conditionalFormatting>
  <conditionalFormatting sqref="BF6:BF24">
    <cfRule type="top10" dxfId="119" priority="120" rank="2"/>
    <cfRule type="top10" dxfId="118" priority="119" rank="5"/>
  </conditionalFormatting>
  <conditionalFormatting sqref="BG6:BG24">
    <cfRule type="top10" dxfId="117" priority="118" rank="2"/>
    <cfRule type="top10" dxfId="116" priority="117" rank="5"/>
  </conditionalFormatting>
  <conditionalFormatting sqref="BH6:BH24">
    <cfRule type="top10" dxfId="115" priority="116" rank="2"/>
    <cfRule type="top10" dxfId="114" priority="115" rank="5"/>
  </conditionalFormatting>
  <conditionalFormatting sqref="BI6:BI24">
    <cfRule type="top10" dxfId="113" priority="114" rank="2"/>
    <cfRule type="top10" dxfId="112" priority="113" rank="5"/>
  </conditionalFormatting>
  <conditionalFormatting sqref="BJ6:BJ24">
    <cfRule type="top10" dxfId="111" priority="112" rank="2"/>
    <cfRule type="top10" dxfId="110" priority="111" rank="5"/>
  </conditionalFormatting>
  <conditionalFormatting sqref="BK6:BK24">
    <cfRule type="top10" dxfId="109" priority="109" rank="5"/>
    <cfRule type="top10" dxfId="108" priority="110" rank="2"/>
  </conditionalFormatting>
  <conditionalFormatting sqref="BM6:BM24">
    <cfRule type="top10" dxfId="107" priority="108" rank="2"/>
    <cfRule type="top10" dxfId="106" priority="107" rank="5"/>
  </conditionalFormatting>
  <conditionalFormatting sqref="BN6:BN24">
    <cfRule type="top10" dxfId="105" priority="106" rank="2"/>
    <cfRule type="top10" dxfId="104" priority="105" rank="5"/>
  </conditionalFormatting>
  <conditionalFormatting sqref="BO6:BO24">
    <cfRule type="top10" dxfId="103" priority="104" rank="2"/>
    <cfRule type="top10" dxfId="102" priority="103" rank="5"/>
  </conditionalFormatting>
  <conditionalFormatting sqref="BP6:BP24">
    <cfRule type="top10" dxfId="101" priority="101" rank="5"/>
    <cfRule type="top10" dxfId="100" priority="102" rank="2"/>
  </conditionalFormatting>
  <conditionalFormatting sqref="BR6:BR24">
    <cfRule type="top10" dxfId="99" priority="100" rank="2"/>
    <cfRule type="top10" dxfId="98" priority="99" rank="5"/>
  </conditionalFormatting>
  <conditionalFormatting sqref="BS6:BS24">
    <cfRule type="top10" dxfId="97" priority="98" rank="2"/>
    <cfRule type="top10" dxfId="96" priority="97" rank="5"/>
  </conditionalFormatting>
  <conditionalFormatting sqref="BT6:BT24">
    <cfRule type="top10" dxfId="95" priority="95" rank="5"/>
    <cfRule type="top10" dxfId="94" priority="96" rank="2"/>
  </conditionalFormatting>
  <conditionalFormatting sqref="BU6:BU24">
    <cfRule type="top10" dxfId="93" priority="94" rank="2"/>
    <cfRule type="top10" dxfId="92" priority="93" rank="5"/>
  </conditionalFormatting>
  <conditionalFormatting sqref="BW6:BW24">
    <cfRule type="top10" dxfId="91" priority="92" rank="2"/>
    <cfRule type="top10" dxfId="90" priority="91" rank="5"/>
  </conditionalFormatting>
  <conditionalFormatting sqref="BX6:BX24">
    <cfRule type="top10" dxfId="89" priority="90" rank="2"/>
    <cfRule type="top10" dxfId="88" priority="89" rank="5"/>
  </conditionalFormatting>
  <conditionalFormatting sqref="BZ6:BZ24">
    <cfRule type="top10" dxfId="87" priority="88" rank="2"/>
    <cfRule type="top10" dxfId="86" priority="87" rank="5"/>
  </conditionalFormatting>
  <conditionalFormatting sqref="CA6:CA24">
    <cfRule type="top10" dxfId="85" priority="86" rank="2"/>
    <cfRule type="top10" dxfId="84" priority="85" rank="5"/>
  </conditionalFormatting>
  <conditionalFormatting sqref="CC6:CC24">
    <cfRule type="top10" dxfId="83" priority="84" rank="2"/>
    <cfRule type="top10" dxfId="82" priority="83" rank="5"/>
  </conditionalFormatting>
  <conditionalFormatting sqref="CD6:CD24">
    <cfRule type="top10" dxfId="81" priority="82" rank="2"/>
    <cfRule type="top10" dxfId="80" priority="81" rank="5"/>
  </conditionalFormatting>
  <conditionalFormatting sqref="CF6:CF24">
    <cfRule type="top10" dxfId="79" priority="80" rank="2"/>
    <cfRule type="top10" dxfId="78" priority="79" rank="5"/>
  </conditionalFormatting>
  <conditionalFormatting sqref="CG6:CG24">
    <cfRule type="top10" dxfId="77" priority="78" rank="2"/>
    <cfRule type="top10" dxfId="76" priority="77" rank="5"/>
  </conditionalFormatting>
  <conditionalFormatting sqref="CH6:CH24">
    <cfRule type="top10" dxfId="75" priority="75" rank="5"/>
    <cfRule type="top10" dxfId="74" priority="76" rank="2"/>
  </conditionalFormatting>
  <conditionalFormatting sqref="CI6:CI24">
    <cfRule type="top10" dxfId="73" priority="74" rank="2"/>
    <cfRule type="top10" dxfId="72" priority="73" rank="5"/>
  </conditionalFormatting>
  <conditionalFormatting sqref="CJ6:CJ24">
    <cfRule type="top10" dxfId="71" priority="72" rank="2"/>
    <cfRule type="top10" dxfId="70" priority="71" rank="5"/>
  </conditionalFormatting>
  <conditionalFormatting sqref="CK6:CK24">
    <cfRule type="top10" dxfId="69" priority="70" rank="2"/>
    <cfRule type="top10" dxfId="68" priority="69" rank="5"/>
  </conditionalFormatting>
  <conditionalFormatting sqref="CL6:CL24">
    <cfRule type="top10" dxfId="67" priority="68" rank="2"/>
    <cfRule type="top10" dxfId="66" priority="67" rank="5"/>
  </conditionalFormatting>
  <conditionalFormatting sqref="CM6:CM24">
    <cfRule type="top10" dxfId="65" priority="66" rank="2"/>
    <cfRule type="top10" dxfId="64" priority="65" rank="5"/>
  </conditionalFormatting>
  <conditionalFormatting sqref="CN6:CN24">
    <cfRule type="top10" dxfId="63" priority="64" rank="2"/>
    <cfRule type="top10" dxfId="62" priority="63" rank="5"/>
  </conditionalFormatting>
  <conditionalFormatting sqref="CO6:CO24">
    <cfRule type="top10" dxfId="61" priority="62" rank="2"/>
    <cfRule type="top10" dxfId="60" priority="61" rank="5"/>
  </conditionalFormatting>
  <conditionalFormatting sqref="CP6:CP24">
    <cfRule type="top10" dxfId="59" priority="60" rank="2"/>
    <cfRule type="top10" dxfId="58" priority="59" rank="5"/>
  </conditionalFormatting>
  <conditionalFormatting sqref="CQ6:CQ24">
    <cfRule type="top10" dxfId="57" priority="58" rank="2"/>
    <cfRule type="top10" dxfId="56" priority="57" rank="5"/>
  </conditionalFormatting>
  <conditionalFormatting sqref="CR6:CR24">
    <cfRule type="top10" dxfId="55" priority="55" rank="5"/>
    <cfRule type="top10" dxfId="54" priority="56" rank="2"/>
  </conditionalFormatting>
  <conditionalFormatting sqref="CT6:CT24">
    <cfRule type="top10" dxfId="53" priority="53" rank="5"/>
    <cfRule type="top10" dxfId="52" priority="54" rank="2"/>
  </conditionalFormatting>
  <conditionalFormatting sqref="CU6:CU24">
    <cfRule type="top10" dxfId="51" priority="52" rank="2"/>
    <cfRule type="top10" dxfId="50" priority="51" rank="5"/>
  </conditionalFormatting>
  <conditionalFormatting sqref="CV6:CV24">
    <cfRule type="top10" dxfId="49" priority="50" rank="2"/>
    <cfRule type="top10" dxfId="48" priority="49" rank="5"/>
  </conditionalFormatting>
  <conditionalFormatting sqref="CW6:CW24">
    <cfRule type="top10" dxfId="47" priority="47" rank="5"/>
    <cfRule type="top10" dxfId="46" priority="48" rank="2"/>
  </conditionalFormatting>
  <conditionalFormatting sqref="CX6:CX24">
    <cfRule type="top10" dxfId="45" priority="46" rank="2"/>
    <cfRule type="top10" dxfId="44" priority="45" rank="5"/>
  </conditionalFormatting>
  <conditionalFormatting sqref="CY6:CY24">
    <cfRule type="top10" dxfId="43" priority="44" rank="2"/>
    <cfRule type="top10" dxfId="42" priority="43" rank="5"/>
  </conditionalFormatting>
  <conditionalFormatting sqref="CZ6:CZ24">
    <cfRule type="top10" dxfId="41" priority="41" rank="5"/>
    <cfRule type="top10" dxfId="40" priority="42" rank="2"/>
  </conditionalFormatting>
  <conditionalFormatting sqref="DB6:DB24">
    <cfRule type="top10" dxfId="39" priority="40" rank="2"/>
    <cfRule type="top10" dxfId="38" priority="39" rank="5"/>
  </conditionalFormatting>
  <conditionalFormatting sqref="DC6:DC24">
    <cfRule type="top10" dxfId="37" priority="38" rank="2"/>
    <cfRule type="top10" dxfId="36" priority="37" rank="5"/>
  </conditionalFormatting>
  <conditionalFormatting sqref="DD6:DD24">
    <cfRule type="top10" dxfId="35" priority="36" rank="2"/>
    <cfRule type="top10" dxfId="34" priority="35" rank="5"/>
  </conditionalFormatting>
  <conditionalFormatting sqref="DE6:DE24">
    <cfRule type="top10" dxfId="33" priority="34" rank="2"/>
    <cfRule type="top10" dxfId="32" priority="33" rank="5"/>
  </conditionalFormatting>
  <conditionalFormatting sqref="DG6:DG24">
    <cfRule type="top10" dxfId="31" priority="32" rank="2"/>
    <cfRule type="top10" dxfId="30" priority="31" rank="5"/>
  </conditionalFormatting>
  <conditionalFormatting sqref="DH6:DH24">
    <cfRule type="top10" dxfId="29" priority="29" rank="5"/>
    <cfRule type="top10" dxfId="28" priority="30" rank="2"/>
  </conditionalFormatting>
  <conditionalFormatting sqref="DJ6:DJ24">
    <cfRule type="top10" dxfId="27" priority="28" rank="2"/>
    <cfRule type="top10" dxfId="26" priority="27" rank="5"/>
  </conditionalFormatting>
  <conditionalFormatting sqref="DK6:DK24">
    <cfRule type="top10" dxfId="25" priority="26" rank="2"/>
    <cfRule type="top10" dxfId="24" priority="25" rank="5"/>
  </conditionalFormatting>
  <conditionalFormatting sqref="DL6:DL24">
    <cfRule type="top10" dxfId="23" priority="24" rank="2"/>
    <cfRule type="top10" dxfId="22" priority="23" rank="5"/>
  </conditionalFormatting>
  <conditionalFormatting sqref="DM6:DM24">
    <cfRule type="top10" dxfId="21" priority="22" rank="2"/>
    <cfRule type="top10" dxfId="20" priority="21" rank="5"/>
  </conditionalFormatting>
  <conditionalFormatting sqref="DN6:DN24">
    <cfRule type="top10" dxfId="19" priority="20" rank="2"/>
    <cfRule type="top10" dxfId="18" priority="19" rank="5"/>
  </conditionalFormatting>
  <conditionalFormatting sqref="DP6:DP24">
    <cfRule type="top10" dxfId="17" priority="18" rank="2"/>
    <cfRule type="top10" dxfId="16" priority="17" rank="5"/>
  </conditionalFormatting>
  <conditionalFormatting sqref="DQ6:DQ24">
    <cfRule type="top10" dxfId="15" priority="16" rank="2"/>
    <cfRule type="top10" dxfId="14" priority="15" rank="5"/>
  </conditionalFormatting>
  <conditionalFormatting sqref="DR6:DR24">
    <cfRule type="top10" dxfId="13" priority="14" rank="2"/>
    <cfRule type="top10" dxfId="12" priority="13" rank="5"/>
  </conditionalFormatting>
  <conditionalFormatting sqref="DS6:DS24">
    <cfRule type="top10" dxfId="11" priority="12" rank="2"/>
    <cfRule type="top10" dxfId="10" priority="11" rank="5"/>
  </conditionalFormatting>
  <conditionalFormatting sqref="DT6:DT24">
    <cfRule type="top10" dxfId="9" priority="10" rank="2"/>
    <cfRule type="top10" dxfId="8" priority="9" rank="5"/>
  </conditionalFormatting>
  <conditionalFormatting sqref="DV6:DV24">
    <cfRule type="top10" dxfId="7" priority="8" rank="2"/>
    <cfRule type="top10" dxfId="6" priority="7" rank="5"/>
  </conditionalFormatting>
  <conditionalFormatting sqref="DW6:DW24">
    <cfRule type="top10" dxfId="5" priority="6" rank="2"/>
    <cfRule type="top10" dxfId="4" priority="5" rank="5"/>
  </conditionalFormatting>
  <conditionalFormatting sqref="DX6:DX24">
    <cfRule type="top10" dxfId="3" priority="4" rank="2"/>
    <cfRule type="top10" dxfId="2" priority="3" rank="5"/>
  </conditionalFormatting>
  <conditionalFormatting sqref="DY6:DY24">
    <cfRule type="top10" dxfId="1" priority="1" rank="5"/>
    <cfRule type="top10" dxfId="0" priority="2" rank="2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Sheet4!$XEW$9:$XEW$13</xm:f>
          </x14:formula1>
          <xm:sqref>B1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863E0-7CE8-4D83-A57D-53A44402AE27}">
  <dimension ref="A1:L50"/>
  <sheetViews>
    <sheetView workbookViewId="0">
      <selection activeCell="E3" sqref="E3"/>
    </sheetView>
  </sheetViews>
  <sheetFormatPr defaultRowHeight="14.4" x14ac:dyDescent="0.3"/>
  <cols>
    <col min="1" max="1" width="9.109375" bestFit="1" customWidth="1"/>
    <col min="2" max="2" width="4.77734375" bestFit="1" customWidth="1"/>
    <col min="3" max="3" width="30.5546875" bestFit="1" customWidth="1"/>
    <col min="4" max="4" width="10.21875" bestFit="1" customWidth="1"/>
    <col min="5" max="5" width="13.44140625" bestFit="1" customWidth="1"/>
    <col min="6" max="6" width="9.88671875" bestFit="1" customWidth="1"/>
    <col min="7" max="7" width="18.21875" bestFit="1" customWidth="1"/>
    <col min="8" max="8" width="13.109375" bestFit="1" customWidth="1"/>
    <col min="9" max="9" width="12.109375" bestFit="1" customWidth="1"/>
    <col min="10" max="10" width="7" bestFit="1" customWidth="1"/>
    <col min="11" max="11" width="17.77734375" bestFit="1" customWidth="1"/>
    <col min="12" max="12" width="10.109375" bestFit="1" customWidth="1"/>
  </cols>
  <sheetData>
    <row r="1" spans="1:12" s="1" customFormat="1" x14ac:dyDescent="0.3">
      <c r="A1" s="82" t="s">
        <v>284</v>
      </c>
      <c r="B1" s="82" t="s">
        <v>15</v>
      </c>
      <c r="C1" s="82" t="s">
        <v>62</v>
      </c>
      <c r="D1" s="82" t="s">
        <v>75</v>
      </c>
      <c r="E1" s="82" t="s">
        <v>74</v>
      </c>
      <c r="F1" s="82" t="s">
        <v>63</v>
      </c>
      <c r="G1" s="82" t="s">
        <v>285</v>
      </c>
      <c r="H1" s="82" t="s">
        <v>72</v>
      </c>
      <c r="I1" s="82" t="s">
        <v>148</v>
      </c>
      <c r="J1" s="82" t="s">
        <v>73</v>
      </c>
      <c r="K1" s="83" t="s">
        <v>286</v>
      </c>
      <c r="L1" s="83" t="s">
        <v>287</v>
      </c>
    </row>
    <row r="2" spans="1:12" x14ac:dyDescent="0.3">
      <c r="A2">
        <v>3140002</v>
      </c>
      <c r="B2">
        <v>2</v>
      </c>
      <c r="C2" t="s">
        <v>11</v>
      </c>
      <c r="D2" t="s">
        <v>149</v>
      </c>
      <c r="E2" t="s">
        <v>149</v>
      </c>
      <c r="F2" t="s">
        <v>150</v>
      </c>
      <c r="G2" s="84">
        <v>202993</v>
      </c>
      <c r="H2" s="84">
        <v>131301132.75</v>
      </c>
      <c r="I2" s="84">
        <v>372156</v>
      </c>
      <c r="J2" t="s">
        <v>12</v>
      </c>
      <c r="K2" s="65">
        <v>0.32900000000000001</v>
      </c>
      <c r="L2" s="65">
        <v>0.33200000000000002</v>
      </c>
    </row>
    <row r="3" spans="1:12" x14ac:dyDescent="0.3">
      <c r="A3">
        <v>3140004</v>
      </c>
      <c r="B3">
        <v>4</v>
      </c>
      <c r="C3" t="s">
        <v>13</v>
      </c>
      <c r="D3" t="s">
        <v>149</v>
      </c>
      <c r="E3" t="s">
        <v>149</v>
      </c>
      <c r="F3" t="s">
        <v>151</v>
      </c>
      <c r="G3" s="84">
        <v>63643</v>
      </c>
      <c r="H3" s="84">
        <v>112371091</v>
      </c>
      <c r="I3" s="84">
        <v>391380</v>
      </c>
      <c r="J3" t="s">
        <v>12</v>
      </c>
      <c r="K3" s="65">
        <v>0.25600000000000001</v>
      </c>
      <c r="L3" s="65">
        <v>0.317</v>
      </c>
    </row>
    <row r="4" spans="1:12" x14ac:dyDescent="0.3">
      <c r="A4">
        <v>3140009</v>
      </c>
      <c r="B4">
        <v>9</v>
      </c>
      <c r="C4" t="s">
        <v>14</v>
      </c>
      <c r="D4" t="s">
        <v>152</v>
      </c>
      <c r="E4" t="s">
        <v>153</v>
      </c>
      <c r="F4" t="s">
        <v>151</v>
      </c>
      <c r="G4" s="84">
        <v>204994</v>
      </c>
      <c r="H4" s="84">
        <v>105204039</v>
      </c>
      <c r="I4" s="84">
        <v>340091</v>
      </c>
      <c r="J4" t="s">
        <v>12</v>
      </c>
      <c r="K4" s="65">
        <v>9.4E-2</v>
      </c>
      <c r="L4" s="65">
        <v>0.248</v>
      </c>
    </row>
    <row r="5" spans="1:12" x14ac:dyDescent="0.3">
      <c r="A5">
        <v>3140010</v>
      </c>
      <c r="B5">
        <v>10</v>
      </c>
      <c r="C5" t="s">
        <v>16</v>
      </c>
      <c r="D5" t="s">
        <v>149</v>
      </c>
      <c r="E5" t="s">
        <v>149</v>
      </c>
      <c r="F5" t="s">
        <v>151</v>
      </c>
      <c r="G5" s="84">
        <v>604431</v>
      </c>
      <c r="H5" s="84">
        <v>150796351</v>
      </c>
      <c r="I5" s="84">
        <v>438898</v>
      </c>
      <c r="J5" t="s">
        <v>12</v>
      </c>
      <c r="K5" s="65">
        <v>0.23300000000000001</v>
      </c>
      <c r="L5" s="65">
        <v>0.24399999999999999</v>
      </c>
    </row>
    <row r="6" spans="1:12" x14ac:dyDescent="0.3">
      <c r="A6">
        <v>3140017</v>
      </c>
      <c r="B6">
        <v>17</v>
      </c>
      <c r="C6" t="s">
        <v>17</v>
      </c>
      <c r="D6" t="s">
        <v>149</v>
      </c>
      <c r="E6" t="s">
        <v>149</v>
      </c>
      <c r="F6" t="s">
        <v>151</v>
      </c>
      <c r="G6" s="84">
        <v>1790410</v>
      </c>
      <c r="H6" s="84">
        <v>89768859</v>
      </c>
      <c r="I6" s="84">
        <v>334379</v>
      </c>
      <c r="J6" t="s">
        <v>12</v>
      </c>
      <c r="K6" s="65">
        <v>0.17299999999999999</v>
      </c>
      <c r="L6" s="65">
        <v>0.19600000000000001</v>
      </c>
    </row>
    <row r="7" spans="1:12" x14ac:dyDescent="0.3">
      <c r="A7">
        <v>3140018</v>
      </c>
      <c r="B7">
        <v>18</v>
      </c>
      <c r="C7" t="s">
        <v>18</v>
      </c>
      <c r="D7" t="s">
        <v>149</v>
      </c>
      <c r="E7" t="s">
        <v>149</v>
      </c>
      <c r="F7" t="s">
        <v>150</v>
      </c>
      <c r="G7" s="84">
        <v>188914</v>
      </c>
      <c r="H7" s="84">
        <v>69450386</v>
      </c>
      <c r="I7" s="84">
        <v>258026</v>
      </c>
      <c r="J7" t="s">
        <v>12</v>
      </c>
      <c r="K7" s="65">
        <v>0.30199999999999999</v>
      </c>
      <c r="L7" s="65">
        <v>0.32400000000000001</v>
      </c>
    </row>
    <row r="8" spans="1:12" x14ac:dyDescent="0.3">
      <c r="A8">
        <v>3140022</v>
      </c>
      <c r="B8">
        <v>22</v>
      </c>
      <c r="C8" t="s">
        <v>19</v>
      </c>
      <c r="D8" t="s">
        <v>149</v>
      </c>
      <c r="E8" t="s">
        <v>149</v>
      </c>
      <c r="F8" t="s">
        <v>150</v>
      </c>
      <c r="G8" s="84">
        <v>1974440</v>
      </c>
      <c r="H8" s="84">
        <v>90365877</v>
      </c>
      <c r="I8" s="84">
        <v>317687</v>
      </c>
      <c r="J8" t="s">
        <v>12</v>
      </c>
      <c r="K8" s="65">
        <v>0.216</v>
      </c>
      <c r="L8" s="65">
        <v>0.22900000000000001</v>
      </c>
    </row>
    <row r="9" spans="1:12" x14ac:dyDescent="0.3">
      <c r="A9">
        <v>3140023</v>
      </c>
      <c r="B9">
        <v>23</v>
      </c>
      <c r="C9" t="s">
        <v>20</v>
      </c>
      <c r="D9" t="s">
        <v>154</v>
      </c>
      <c r="E9" t="s">
        <v>155</v>
      </c>
      <c r="F9" t="s">
        <v>151</v>
      </c>
      <c r="G9" s="84">
        <v>422793</v>
      </c>
      <c r="H9" s="84">
        <v>105349978</v>
      </c>
      <c r="I9" s="84">
        <v>395183</v>
      </c>
      <c r="J9" t="s">
        <v>12</v>
      </c>
      <c r="K9" s="65">
        <v>0.20799999999999999</v>
      </c>
      <c r="L9" s="65">
        <v>0.311</v>
      </c>
    </row>
    <row r="10" spans="1:12" x14ac:dyDescent="0.3">
      <c r="A10">
        <v>3140025</v>
      </c>
      <c r="B10">
        <v>25</v>
      </c>
      <c r="C10" t="s">
        <v>22</v>
      </c>
      <c r="D10" t="s">
        <v>149</v>
      </c>
      <c r="E10" t="s">
        <v>149</v>
      </c>
      <c r="F10" t="s">
        <v>151</v>
      </c>
      <c r="G10" s="84">
        <v>1974440</v>
      </c>
      <c r="H10" s="84">
        <v>89296927</v>
      </c>
      <c r="I10" s="84">
        <v>310006</v>
      </c>
      <c r="J10" t="s">
        <v>12</v>
      </c>
      <c r="K10" s="65">
        <v>0.216</v>
      </c>
      <c r="L10" s="65">
        <v>0.22900000000000001</v>
      </c>
    </row>
    <row r="11" spans="1:12" x14ac:dyDescent="0.3">
      <c r="A11">
        <v>3140026</v>
      </c>
      <c r="B11">
        <v>26</v>
      </c>
      <c r="C11" t="s">
        <v>23</v>
      </c>
      <c r="D11" t="s">
        <v>156</v>
      </c>
      <c r="E11" t="s">
        <v>157</v>
      </c>
      <c r="F11" t="s">
        <v>150</v>
      </c>
      <c r="G11" s="85" t="s">
        <v>288</v>
      </c>
      <c r="H11" s="84">
        <v>82415885</v>
      </c>
      <c r="I11" s="84">
        <v>271545</v>
      </c>
      <c r="J11" t="s">
        <v>12</v>
      </c>
      <c r="K11" s="65">
        <v>0.186</v>
      </c>
      <c r="L11" s="65">
        <v>0.25</v>
      </c>
    </row>
    <row r="12" spans="1:12" x14ac:dyDescent="0.3">
      <c r="A12">
        <v>3140030</v>
      </c>
      <c r="B12">
        <v>30</v>
      </c>
      <c r="C12" t="s">
        <v>25</v>
      </c>
      <c r="D12" t="s">
        <v>152</v>
      </c>
      <c r="E12" t="s">
        <v>153</v>
      </c>
      <c r="F12" t="s">
        <v>227</v>
      </c>
      <c r="G12" s="84">
        <v>128206</v>
      </c>
      <c r="H12" s="84">
        <v>137540133</v>
      </c>
      <c r="I12" s="84">
        <v>402554</v>
      </c>
      <c r="J12" t="s">
        <v>24</v>
      </c>
      <c r="K12" s="65">
        <v>0.16200000000000001</v>
      </c>
      <c r="L12" s="65">
        <v>0.22600000000000001</v>
      </c>
    </row>
    <row r="13" spans="1:12" x14ac:dyDescent="0.3">
      <c r="A13">
        <v>3140034</v>
      </c>
      <c r="B13">
        <v>34</v>
      </c>
      <c r="C13" t="s">
        <v>26</v>
      </c>
      <c r="D13" t="s">
        <v>149</v>
      </c>
      <c r="E13" t="s">
        <v>149</v>
      </c>
      <c r="F13" t="s">
        <v>151</v>
      </c>
      <c r="G13" s="84">
        <v>1606330</v>
      </c>
      <c r="H13" s="84">
        <v>100614174</v>
      </c>
      <c r="I13" s="84">
        <v>356915</v>
      </c>
      <c r="J13" t="s">
        <v>12</v>
      </c>
      <c r="K13" s="65">
        <v>0.22500000000000001</v>
      </c>
      <c r="L13" s="65">
        <v>0.26500000000000001</v>
      </c>
    </row>
    <row r="14" spans="1:12" x14ac:dyDescent="0.3">
      <c r="A14">
        <v>3140035</v>
      </c>
      <c r="B14">
        <v>35</v>
      </c>
      <c r="C14" t="s">
        <v>27</v>
      </c>
      <c r="D14" t="s">
        <v>149</v>
      </c>
      <c r="E14" t="s">
        <v>149</v>
      </c>
      <c r="F14" t="s">
        <v>158</v>
      </c>
      <c r="G14" s="84">
        <v>5703420</v>
      </c>
      <c r="H14" s="84">
        <v>115586700</v>
      </c>
      <c r="I14" s="84">
        <v>572673</v>
      </c>
      <c r="J14" t="s">
        <v>12</v>
      </c>
      <c r="K14" s="65">
        <v>0.158</v>
      </c>
      <c r="L14" s="65">
        <v>0.188</v>
      </c>
    </row>
    <row r="15" spans="1:12" x14ac:dyDescent="0.3">
      <c r="A15">
        <v>3140036</v>
      </c>
      <c r="B15">
        <v>36</v>
      </c>
      <c r="C15" t="s">
        <v>28</v>
      </c>
      <c r="D15" t="s">
        <v>149</v>
      </c>
      <c r="E15" t="s">
        <v>149</v>
      </c>
      <c r="F15" t="s">
        <v>151</v>
      </c>
      <c r="G15" s="84">
        <v>226002</v>
      </c>
      <c r="H15" s="84">
        <v>98391028</v>
      </c>
      <c r="I15" s="84">
        <v>288617</v>
      </c>
      <c r="J15" t="s">
        <v>12</v>
      </c>
      <c r="K15" s="65">
        <v>0.251</v>
      </c>
      <c r="L15" s="65">
        <v>0.28599999999999998</v>
      </c>
    </row>
    <row r="16" spans="1:12" x14ac:dyDescent="0.3">
      <c r="A16">
        <v>3140037</v>
      </c>
      <c r="B16">
        <v>37</v>
      </c>
      <c r="C16" t="s">
        <v>30</v>
      </c>
      <c r="D16" t="s">
        <v>149</v>
      </c>
      <c r="E16" t="s">
        <v>149</v>
      </c>
      <c r="F16" t="s">
        <v>151</v>
      </c>
      <c r="G16" s="84">
        <v>218973</v>
      </c>
      <c r="H16" s="84">
        <v>105914973</v>
      </c>
      <c r="I16" s="84">
        <v>313450</v>
      </c>
      <c r="J16" t="s">
        <v>12</v>
      </c>
      <c r="K16" s="65">
        <v>0.42099999999999999</v>
      </c>
      <c r="L16" s="65">
        <v>0.443</v>
      </c>
    </row>
    <row r="17" spans="1:12" x14ac:dyDescent="0.3">
      <c r="A17">
        <v>3140041</v>
      </c>
      <c r="B17">
        <v>41</v>
      </c>
      <c r="C17" t="s">
        <v>31</v>
      </c>
      <c r="D17" t="s">
        <v>159</v>
      </c>
      <c r="E17" t="s">
        <v>160</v>
      </c>
      <c r="F17" t="s">
        <v>151</v>
      </c>
      <c r="G17" s="84">
        <v>337753</v>
      </c>
      <c r="H17" s="84">
        <v>118552255</v>
      </c>
      <c r="I17" s="84">
        <v>323876</v>
      </c>
      <c r="J17" t="s">
        <v>12</v>
      </c>
      <c r="K17" s="65">
        <v>0.28999999999999998</v>
      </c>
      <c r="L17" s="65">
        <v>0.39</v>
      </c>
    </row>
    <row r="18" spans="1:12" x14ac:dyDescent="0.3">
      <c r="A18">
        <v>3140049</v>
      </c>
      <c r="B18">
        <v>49</v>
      </c>
      <c r="C18" t="s">
        <v>32</v>
      </c>
      <c r="D18" t="s">
        <v>161</v>
      </c>
      <c r="E18" t="s">
        <v>162</v>
      </c>
      <c r="F18" t="s">
        <v>151</v>
      </c>
      <c r="G18" s="84">
        <v>458441</v>
      </c>
      <c r="H18" s="84">
        <v>91733701</v>
      </c>
      <c r="I18" s="84">
        <v>243991</v>
      </c>
      <c r="J18" t="s">
        <v>12</v>
      </c>
      <c r="K18" s="65">
        <v>0.14599999999999999</v>
      </c>
      <c r="L18" s="65">
        <v>0.23799999999999999</v>
      </c>
    </row>
    <row r="19" spans="1:12" x14ac:dyDescent="0.3">
      <c r="A19">
        <v>3140055</v>
      </c>
      <c r="B19">
        <v>55</v>
      </c>
      <c r="C19" t="s">
        <v>33</v>
      </c>
      <c r="D19" t="s">
        <v>149</v>
      </c>
      <c r="E19" t="s">
        <v>149</v>
      </c>
      <c r="F19" t="s">
        <v>227</v>
      </c>
      <c r="G19" s="84">
        <v>334799</v>
      </c>
      <c r="H19" s="84">
        <v>95401489</v>
      </c>
      <c r="I19" s="84">
        <v>335162</v>
      </c>
      <c r="J19" t="s">
        <v>24</v>
      </c>
      <c r="K19" s="65">
        <v>0.30199999999999999</v>
      </c>
      <c r="L19" s="65">
        <v>0.36299999999999999</v>
      </c>
    </row>
    <row r="20" spans="1:12" x14ac:dyDescent="0.3">
      <c r="A20">
        <v>3140065</v>
      </c>
      <c r="B20">
        <v>65</v>
      </c>
      <c r="C20" t="s">
        <v>34</v>
      </c>
      <c r="D20" t="s">
        <v>152</v>
      </c>
      <c r="E20" t="s">
        <v>163</v>
      </c>
      <c r="F20" t="s">
        <v>150</v>
      </c>
      <c r="G20" s="84">
        <v>829050</v>
      </c>
      <c r="H20" s="84">
        <v>119594955</v>
      </c>
      <c r="I20" s="84">
        <v>445589</v>
      </c>
      <c r="J20" t="s">
        <v>12</v>
      </c>
      <c r="K20" s="65">
        <v>0.1</v>
      </c>
      <c r="L20" s="65">
        <v>0.13200000000000001</v>
      </c>
    </row>
    <row r="21" spans="1:12" x14ac:dyDescent="0.3">
      <c r="A21">
        <v>3140073</v>
      </c>
      <c r="B21">
        <v>73</v>
      </c>
      <c r="C21" t="s">
        <v>35</v>
      </c>
      <c r="D21" t="s">
        <v>149</v>
      </c>
      <c r="E21" t="s">
        <v>149</v>
      </c>
      <c r="F21" t="s">
        <v>227</v>
      </c>
      <c r="G21" s="84">
        <v>159130</v>
      </c>
      <c r="H21" s="84">
        <v>84461871</v>
      </c>
      <c r="I21" s="84">
        <v>283670</v>
      </c>
      <c r="J21" t="s">
        <v>24</v>
      </c>
      <c r="K21" s="65">
        <v>0.315</v>
      </c>
      <c r="L21" s="65">
        <v>0.376</v>
      </c>
    </row>
    <row r="22" spans="1:12" x14ac:dyDescent="0.3">
      <c r="A22">
        <v>3140074</v>
      </c>
      <c r="B22">
        <v>74</v>
      </c>
      <c r="C22" t="s">
        <v>36</v>
      </c>
      <c r="D22" t="s">
        <v>149</v>
      </c>
      <c r="E22" t="s">
        <v>149</v>
      </c>
      <c r="F22" t="s">
        <v>150</v>
      </c>
      <c r="G22" s="84">
        <v>1578860</v>
      </c>
      <c r="H22" s="84">
        <v>116603506</v>
      </c>
      <c r="I22" s="84">
        <v>360874</v>
      </c>
      <c r="J22" t="s">
        <v>12</v>
      </c>
      <c r="K22" s="65">
        <v>0.26600000000000001</v>
      </c>
      <c r="L22" s="65">
        <v>0.28000000000000003</v>
      </c>
    </row>
    <row r="23" spans="1:12" x14ac:dyDescent="0.3">
      <c r="A23">
        <v>3140075</v>
      </c>
      <c r="B23">
        <v>75</v>
      </c>
      <c r="C23" t="s">
        <v>37</v>
      </c>
      <c r="D23" t="s">
        <v>152</v>
      </c>
      <c r="E23" t="s">
        <v>164</v>
      </c>
      <c r="F23" t="s">
        <v>227</v>
      </c>
      <c r="G23" s="84">
        <v>1225010</v>
      </c>
      <c r="H23" s="84">
        <v>102863337</v>
      </c>
      <c r="I23" s="84">
        <v>355583</v>
      </c>
      <c r="J23" t="s">
        <v>24</v>
      </c>
      <c r="K23" s="65">
        <v>0.161</v>
      </c>
      <c r="L23" s="65">
        <v>0.20300000000000001</v>
      </c>
    </row>
    <row r="24" spans="1:12" x14ac:dyDescent="0.3">
      <c r="A24">
        <v>3140094</v>
      </c>
      <c r="B24">
        <v>94</v>
      </c>
      <c r="C24" t="s">
        <v>38</v>
      </c>
      <c r="D24" t="s">
        <v>154</v>
      </c>
      <c r="E24" t="s">
        <v>155</v>
      </c>
      <c r="F24" t="s">
        <v>227</v>
      </c>
      <c r="G24" s="84">
        <v>188994</v>
      </c>
      <c r="H24" s="84">
        <v>129884889</v>
      </c>
      <c r="I24" s="84">
        <v>397509</v>
      </c>
      <c r="J24" t="s">
        <v>24</v>
      </c>
      <c r="K24" s="65">
        <v>0.18099999999999999</v>
      </c>
      <c r="L24" s="65">
        <v>0.26</v>
      </c>
    </row>
    <row r="25" spans="1:12" x14ac:dyDescent="0.3">
      <c r="A25">
        <v>3140102</v>
      </c>
      <c r="B25">
        <v>102</v>
      </c>
      <c r="C25" t="s">
        <v>39</v>
      </c>
      <c r="D25" t="s">
        <v>152</v>
      </c>
      <c r="E25" t="s">
        <v>165</v>
      </c>
      <c r="F25" t="s">
        <v>150</v>
      </c>
      <c r="G25" s="84">
        <v>663441</v>
      </c>
      <c r="H25" s="84">
        <v>60696883</v>
      </c>
      <c r="I25" s="84">
        <v>271043</v>
      </c>
      <c r="J25" t="s">
        <v>12</v>
      </c>
      <c r="K25" s="65">
        <v>0.26600000000000001</v>
      </c>
      <c r="L25" s="65">
        <v>0.313</v>
      </c>
    </row>
    <row r="26" spans="1:12" x14ac:dyDescent="0.3">
      <c r="A26">
        <v>3140114</v>
      </c>
      <c r="B26">
        <v>114</v>
      </c>
      <c r="C26" t="s">
        <v>40</v>
      </c>
      <c r="D26" t="s">
        <v>166</v>
      </c>
      <c r="E26" t="s">
        <v>167</v>
      </c>
      <c r="F26" t="s">
        <v>150</v>
      </c>
      <c r="G26" s="84">
        <v>862882</v>
      </c>
      <c r="H26" s="84">
        <v>86941083</v>
      </c>
      <c r="I26" s="84">
        <v>221600</v>
      </c>
      <c r="J26" t="s">
        <v>12</v>
      </c>
      <c r="K26" s="65">
        <v>0.127</v>
      </c>
      <c r="L26" s="65">
        <v>7.5999999999999998E-2</v>
      </c>
    </row>
    <row r="27" spans="1:12" x14ac:dyDescent="0.3">
      <c r="A27">
        <v>3140125</v>
      </c>
      <c r="B27">
        <v>125</v>
      </c>
      <c r="C27" t="s">
        <v>41</v>
      </c>
      <c r="D27" t="s">
        <v>149</v>
      </c>
      <c r="E27" t="s">
        <v>149</v>
      </c>
      <c r="F27" t="s">
        <v>151</v>
      </c>
      <c r="G27" s="84">
        <v>62389</v>
      </c>
      <c r="H27" s="84">
        <v>132753902.99999999</v>
      </c>
      <c r="I27" s="84">
        <v>371935</v>
      </c>
      <c r="J27" t="s">
        <v>12</v>
      </c>
      <c r="K27" s="65">
        <v>0.441</v>
      </c>
      <c r="L27" s="65">
        <v>0.47499999999999998</v>
      </c>
    </row>
    <row r="28" spans="1:12" x14ac:dyDescent="0.3">
      <c r="A28">
        <v>3140130</v>
      </c>
      <c r="B28">
        <v>130</v>
      </c>
      <c r="C28" t="s">
        <v>42</v>
      </c>
      <c r="D28" t="s">
        <v>156</v>
      </c>
      <c r="E28" t="s">
        <v>168</v>
      </c>
      <c r="F28" t="s">
        <v>151</v>
      </c>
      <c r="G28" s="84">
        <v>76640</v>
      </c>
      <c r="H28" s="84">
        <v>54959986</v>
      </c>
      <c r="I28" s="84">
        <v>153770</v>
      </c>
      <c r="J28" t="s">
        <v>12</v>
      </c>
      <c r="K28" s="65">
        <v>0.29499999999999998</v>
      </c>
      <c r="L28" s="65">
        <v>0.36099999999999999</v>
      </c>
    </row>
    <row r="29" spans="1:12" x14ac:dyDescent="0.3">
      <c r="A29">
        <v>3140137</v>
      </c>
      <c r="B29">
        <v>137</v>
      </c>
      <c r="C29" t="s">
        <v>43</v>
      </c>
      <c r="D29" t="s">
        <v>152</v>
      </c>
      <c r="E29" t="s">
        <v>169</v>
      </c>
      <c r="F29" t="s">
        <v>150</v>
      </c>
      <c r="G29" s="84">
        <v>1710720</v>
      </c>
      <c r="H29" s="84">
        <v>89376346</v>
      </c>
      <c r="I29" s="84">
        <v>394146</v>
      </c>
      <c r="J29" t="s">
        <v>12</v>
      </c>
      <c r="K29" s="65">
        <v>7.0999999999999994E-2</v>
      </c>
      <c r="L29" s="65">
        <v>0.10100000000000001</v>
      </c>
    </row>
    <row r="30" spans="1:12" x14ac:dyDescent="0.3">
      <c r="A30">
        <v>3140140</v>
      </c>
      <c r="B30">
        <v>140</v>
      </c>
      <c r="C30" t="s">
        <v>44</v>
      </c>
      <c r="D30" t="s">
        <v>149</v>
      </c>
      <c r="E30" t="s">
        <v>149</v>
      </c>
      <c r="F30" t="s">
        <v>150</v>
      </c>
      <c r="G30" s="84">
        <v>564147</v>
      </c>
      <c r="H30" s="84">
        <v>132848775</v>
      </c>
      <c r="I30" s="84">
        <v>421138</v>
      </c>
      <c r="J30" t="s">
        <v>12</v>
      </c>
      <c r="K30" s="65">
        <v>0.27500000000000002</v>
      </c>
      <c r="L30" s="65">
        <v>0.35299999999999998</v>
      </c>
    </row>
    <row r="31" spans="1:12" x14ac:dyDescent="0.3">
      <c r="A31">
        <v>3140143</v>
      </c>
      <c r="B31">
        <v>143</v>
      </c>
      <c r="C31" t="s">
        <v>46</v>
      </c>
      <c r="D31" t="s">
        <v>149</v>
      </c>
      <c r="E31" t="s">
        <v>149</v>
      </c>
      <c r="F31" t="s">
        <v>151</v>
      </c>
      <c r="G31" s="84">
        <v>174689</v>
      </c>
      <c r="H31" s="84">
        <v>109368136</v>
      </c>
      <c r="I31" s="84">
        <v>392587</v>
      </c>
      <c r="J31" t="s">
        <v>12</v>
      </c>
      <c r="K31" s="65">
        <v>0.28199999999999997</v>
      </c>
      <c r="L31" s="65">
        <v>0.35499999999999998</v>
      </c>
    </row>
    <row r="32" spans="1:12" x14ac:dyDescent="0.3">
      <c r="A32">
        <v>3140144</v>
      </c>
      <c r="B32">
        <v>144</v>
      </c>
      <c r="C32" t="s">
        <v>47</v>
      </c>
      <c r="D32" t="s">
        <v>154</v>
      </c>
      <c r="E32" t="s">
        <v>155</v>
      </c>
      <c r="F32" t="s">
        <v>227</v>
      </c>
      <c r="G32" s="84">
        <v>385313</v>
      </c>
      <c r="H32" s="84">
        <v>96840354</v>
      </c>
      <c r="I32" s="84">
        <v>292748</v>
      </c>
      <c r="J32" t="s">
        <v>24</v>
      </c>
      <c r="K32" s="65">
        <v>0.19900000000000001</v>
      </c>
      <c r="L32" s="65">
        <v>0.29499999999999998</v>
      </c>
    </row>
    <row r="33" spans="1:12" x14ac:dyDescent="0.3">
      <c r="A33">
        <v>3140162</v>
      </c>
      <c r="B33">
        <v>162</v>
      </c>
      <c r="C33" t="s">
        <v>48</v>
      </c>
      <c r="D33" t="s">
        <v>149</v>
      </c>
      <c r="E33" t="s">
        <v>149</v>
      </c>
      <c r="F33" t="s">
        <v>151</v>
      </c>
      <c r="G33" s="84">
        <v>163484</v>
      </c>
      <c r="H33" s="84">
        <v>111195199</v>
      </c>
      <c r="I33" s="84">
        <v>346284</v>
      </c>
      <c r="J33" t="s">
        <v>12</v>
      </c>
      <c r="K33" s="65">
        <v>0.318</v>
      </c>
      <c r="L33" s="65">
        <v>0.39600000000000002</v>
      </c>
    </row>
    <row r="34" spans="1:12" x14ac:dyDescent="0.3">
      <c r="A34">
        <v>3140163</v>
      </c>
      <c r="B34">
        <v>163</v>
      </c>
      <c r="C34" t="s">
        <v>49</v>
      </c>
      <c r="D34" t="s">
        <v>152</v>
      </c>
      <c r="E34" t="s">
        <v>165</v>
      </c>
      <c r="F34" t="s">
        <v>150</v>
      </c>
      <c r="G34" s="84">
        <v>46342</v>
      </c>
      <c r="H34" s="84">
        <v>107135117</v>
      </c>
      <c r="I34" s="84">
        <v>314947</v>
      </c>
      <c r="J34" t="s">
        <v>12</v>
      </c>
      <c r="K34" s="65">
        <v>0.51</v>
      </c>
      <c r="L34" s="65">
        <v>0.6</v>
      </c>
    </row>
    <row r="35" spans="1:12" x14ac:dyDescent="0.3">
      <c r="A35">
        <v>3140176</v>
      </c>
      <c r="B35">
        <v>176</v>
      </c>
      <c r="C35" t="s">
        <v>50</v>
      </c>
      <c r="D35" t="s">
        <v>156</v>
      </c>
      <c r="E35" t="s">
        <v>168</v>
      </c>
      <c r="F35" t="s">
        <v>227</v>
      </c>
      <c r="G35" s="84">
        <v>34986</v>
      </c>
      <c r="H35" s="84">
        <v>181998648</v>
      </c>
      <c r="I35" s="84">
        <v>506377</v>
      </c>
      <c r="J35" t="s">
        <v>24</v>
      </c>
      <c r="K35" s="65">
        <v>0.26800000000000002</v>
      </c>
      <c r="L35" s="65">
        <v>0.32100000000000001</v>
      </c>
    </row>
    <row r="36" spans="1:12" x14ac:dyDescent="0.3">
      <c r="A36">
        <v>3140188</v>
      </c>
      <c r="B36">
        <v>188</v>
      </c>
      <c r="C36" t="s">
        <v>51</v>
      </c>
      <c r="D36" t="s">
        <v>159</v>
      </c>
      <c r="E36" t="s">
        <v>170</v>
      </c>
      <c r="F36" t="s">
        <v>227</v>
      </c>
      <c r="G36" s="84">
        <v>143049</v>
      </c>
      <c r="H36" s="84">
        <v>100165244</v>
      </c>
      <c r="I36" s="84">
        <v>285922</v>
      </c>
      <c r="J36" t="s">
        <v>24</v>
      </c>
      <c r="K36" s="65">
        <v>0.14799999999999999</v>
      </c>
      <c r="L36" s="65">
        <v>0.20699999999999999</v>
      </c>
    </row>
    <row r="37" spans="1:12" x14ac:dyDescent="0.3">
      <c r="A37">
        <v>3140192</v>
      </c>
      <c r="B37">
        <v>192</v>
      </c>
      <c r="C37" t="s">
        <v>52</v>
      </c>
      <c r="D37" t="s">
        <v>152</v>
      </c>
      <c r="E37" t="s">
        <v>165</v>
      </c>
      <c r="F37" t="s">
        <v>150</v>
      </c>
      <c r="G37" s="84">
        <v>593008</v>
      </c>
      <c r="H37" s="84">
        <v>97357186</v>
      </c>
      <c r="I37" s="84">
        <v>324146</v>
      </c>
      <c r="J37" t="s">
        <v>12</v>
      </c>
      <c r="K37" s="65">
        <v>0.161</v>
      </c>
      <c r="L37" s="65">
        <v>0.23799999999999999</v>
      </c>
    </row>
    <row r="38" spans="1:12" x14ac:dyDescent="0.3">
      <c r="A38">
        <v>3140195</v>
      </c>
      <c r="B38">
        <v>195</v>
      </c>
      <c r="C38" t="s">
        <v>53</v>
      </c>
      <c r="D38" t="s">
        <v>171</v>
      </c>
      <c r="E38" t="s">
        <v>172</v>
      </c>
      <c r="F38" t="s">
        <v>151</v>
      </c>
      <c r="G38" s="84">
        <v>587248</v>
      </c>
      <c r="H38" s="84">
        <v>82433124</v>
      </c>
      <c r="I38" s="84">
        <v>245206</v>
      </c>
      <c r="J38" t="s">
        <v>12</v>
      </c>
      <c r="K38" s="65">
        <v>0.17199999999999999</v>
      </c>
      <c r="L38" s="65">
        <v>0.193</v>
      </c>
    </row>
    <row r="39" spans="1:12" x14ac:dyDescent="0.3">
      <c r="A39">
        <v>3140200</v>
      </c>
      <c r="B39">
        <v>200</v>
      </c>
      <c r="C39" t="s">
        <v>54</v>
      </c>
      <c r="D39" t="s">
        <v>152</v>
      </c>
      <c r="E39" t="s">
        <v>153</v>
      </c>
      <c r="F39" t="s">
        <v>151</v>
      </c>
      <c r="G39" s="84">
        <v>357446</v>
      </c>
      <c r="H39" s="84">
        <v>93830895</v>
      </c>
      <c r="I39" s="84">
        <v>243546</v>
      </c>
      <c r="J39" t="s">
        <v>12</v>
      </c>
      <c r="K39" s="65">
        <v>0.13900000000000001</v>
      </c>
      <c r="L39" s="65">
        <v>0.27900000000000003</v>
      </c>
    </row>
    <row r="40" spans="1:12" x14ac:dyDescent="0.3">
      <c r="A40">
        <v>3140202</v>
      </c>
      <c r="B40">
        <v>202</v>
      </c>
      <c r="C40" t="s">
        <v>55</v>
      </c>
      <c r="D40" t="s">
        <v>156</v>
      </c>
      <c r="E40" t="s">
        <v>173</v>
      </c>
      <c r="F40" t="s">
        <v>151</v>
      </c>
      <c r="G40" s="84">
        <v>90625</v>
      </c>
      <c r="H40" s="84">
        <v>71551966</v>
      </c>
      <c r="I40" s="84">
        <v>223125</v>
      </c>
      <c r="J40" t="s">
        <v>12</v>
      </c>
      <c r="K40" s="65">
        <v>0.34100000000000003</v>
      </c>
      <c r="L40" s="65">
        <v>0.48199999999999998</v>
      </c>
    </row>
    <row r="41" spans="1:12" x14ac:dyDescent="0.3">
      <c r="A41">
        <v>3140205</v>
      </c>
      <c r="B41">
        <v>205</v>
      </c>
      <c r="C41" t="s">
        <v>56</v>
      </c>
      <c r="D41" t="s">
        <v>156</v>
      </c>
      <c r="E41" t="s">
        <v>168</v>
      </c>
      <c r="F41" t="s">
        <v>151</v>
      </c>
      <c r="G41" s="84">
        <v>18799</v>
      </c>
      <c r="H41" s="84">
        <v>75095382</v>
      </c>
      <c r="I41" s="84">
        <v>246936</v>
      </c>
      <c r="J41" t="s">
        <v>12</v>
      </c>
      <c r="K41" s="65">
        <v>0.68100000000000005</v>
      </c>
      <c r="L41" s="65">
        <v>0.75700000000000001</v>
      </c>
    </row>
    <row r="42" spans="1:12" x14ac:dyDescent="0.3">
      <c r="A42">
        <v>3140211</v>
      </c>
      <c r="B42">
        <v>211</v>
      </c>
      <c r="C42" t="s">
        <v>57</v>
      </c>
      <c r="D42" t="s">
        <v>156</v>
      </c>
      <c r="E42" t="s">
        <v>168</v>
      </c>
      <c r="F42" t="s">
        <v>227</v>
      </c>
      <c r="G42" s="84">
        <v>33310</v>
      </c>
      <c r="H42" s="84">
        <v>156435079</v>
      </c>
      <c r="I42" s="84">
        <v>424977</v>
      </c>
      <c r="J42" t="s">
        <v>24</v>
      </c>
      <c r="K42" s="65">
        <v>0.27</v>
      </c>
      <c r="L42" s="65">
        <v>0.32900000000000001</v>
      </c>
    </row>
    <row r="43" spans="1:12" x14ac:dyDescent="0.3">
      <c r="A43">
        <v>3140214</v>
      </c>
      <c r="B43">
        <v>214</v>
      </c>
      <c r="C43" t="s">
        <v>58</v>
      </c>
      <c r="D43" t="s">
        <v>156</v>
      </c>
      <c r="E43" t="s">
        <v>168</v>
      </c>
      <c r="F43" t="s">
        <v>227</v>
      </c>
      <c r="G43" s="84">
        <v>12530</v>
      </c>
      <c r="H43" s="84">
        <v>104641617</v>
      </c>
      <c r="I43" s="84">
        <v>303470</v>
      </c>
      <c r="J43" t="s">
        <v>24</v>
      </c>
      <c r="K43" s="65">
        <v>0.13200000000000001</v>
      </c>
      <c r="L43" s="65">
        <v>0.189</v>
      </c>
    </row>
    <row r="44" spans="1:12" x14ac:dyDescent="0.3">
      <c r="A44">
        <v>3140215</v>
      </c>
      <c r="B44">
        <v>215</v>
      </c>
      <c r="C44" t="s">
        <v>59</v>
      </c>
      <c r="D44" t="s">
        <v>149</v>
      </c>
      <c r="E44" t="s">
        <v>149</v>
      </c>
      <c r="F44" t="s">
        <v>150</v>
      </c>
      <c r="G44" s="84">
        <v>56618</v>
      </c>
      <c r="H44" s="84">
        <v>144773483</v>
      </c>
      <c r="I44" s="84">
        <v>503591</v>
      </c>
      <c r="J44" t="s">
        <v>12</v>
      </c>
      <c r="K44" s="65">
        <v>0.33300000000000002</v>
      </c>
      <c r="L44" s="65">
        <v>0.34799999999999998</v>
      </c>
    </row>
    <row r="45" spans="1:12" x14ac:dyDescent="0.3">
      <c r="A45">
        <v>3140217</v>
      </c>
      <c r="B45">
        <v>217</v>
      </c>
      <c r="C45" t="s">
        <v>60</v>
      </c>
      <c r="D45" t="s">
        <v>152</v>
      </c>
      <c r="E45" t="s">
        <v>153</v>
      </c>
      <c r="F45" t="s">
        <v>227</v>
      </c>
      <c r="G45" s="84">
        <v>511023</v>
      </c>
      <c r="H45" s="84">
        <v>154730215</v>
      </c>
      <c r="I45" s="84">
        <v>432167</v>
      </c>
      <c r="J45" t="s">
        <v>24</v>
      </c>
      <c r="K45" s="65">
        <v>5.5E-2</v>
      </c>
      <c r="L45" s="65">
        <v>0.248</v>
      </c>
    </row>
    <row r="46" spans="1:12" x14ac:dyDescent="0.3">
      <c r="A46">
        <v>3140231</v>
      </c>
      <c r="B46">
        <v>231</v>
      </c>
      <c r="C46" t="s">
        <v>66</v>
      </c>
      <c r="D46" t="s">
        <v>149</v>
      </c>
      <c r="E46" t="s">
        <v>149</v>
      </c>
      <c r="F46" t="s">
        <v>227</v>
      </c>
      <c r="G46" s="84">
        <v>213438</v>
      </c>
      <c r="H46" s="84">
        <v>132776372.99999999</v>
      </c>
      <c r="I46" s="84">
        <v>411400</v>
      </c>
      <c r="J46" t="s">
        <v>24</v>
      </c>
      <c r="K46" s="65">
        <v>0.25700000000000001</v>
      </c>
      <c r="L46" s="65">
        <v>0.318</v>
      </c>
    </row>
    <row r="47" spans="1:12" x14ac:dyDescent="0.3">
      <c r="A47">
        <v>3140234</v>
      </c>
      <c r="B47">
        <v>234</v>
      </c>
      <c r="C47" t="s">
        <v>67</v>
      </c>
      <c r="D47" t="s">
        <v>152</v>
      </c>
      <c r="E47" t="s">
        <v>164</v>
      </c>
      <c r="F47" t="s">
        <v>151</v>
      </c>
      <c r="G47" s="84">
        <v>1254650</v>
      </c>
      <c r="H47" s="84">
        <v>78836840</v>
      </c>
      <c r="I47" s="84">
        <v>268901</v>
      </c>
      <c r="J47" t="s">
        <v>12</v>
      </c>
      <c r="K47" s="65">
        <v>0.11700000000000001</v>
      </c>
      <c r="L47" s="65">
        <v>0.14199999999999999</v>
      </c>
    </row>
    <row r="48" spans="1:12" x14ac:dyDescent="0.3">
      <c r="A48">
        <v>3140243</v>
      </c>
      <c r="B48">
        <v>243</v>
      </c>
      <c r="C48" t="s">
        <v>68</v>
      </c>
      <c r="D48" t="s">
        <v>159</v>
      </c>
      <c r="E48" t="s">
        <v>174</v>
      </c>
      <c r="F48" t="s">
        <v>151</v>
      </c>
      <c r="G48" s="84">
        <v>128965</v>
      </c>
      <c r="H48" s="84">
        <v>67747367</v>
      </c>
      <c r="I48" s="84">
        <v>211908</v>
      </c>
      <c r="J48" t="s">
        <v>12</v>
      </c>
      <c r="K48" s="65">
        <v>0.22900000000000001</v>
      </c>
      <c r="L48" s="65">
        <v>0.38700000000000001</v>
      </c>
    </row>
    <row r="49" spans="1:12" x14ac:dyDescent="0.3">
      <c r="A49">
        <v>3140246</v>
      </c>
      <c r="B49">
        <v>246</v>
      </c>
      <c r="C49" t="s">
        <v>69</v>
      </c>
      <c r="D49" t="s">
        <v>175</v>
      </c>
      <c r="E49" t="s">
        <v>176</v>
      </c>
      <c r="F49" t="s">
        <v>151</v>
      </c>
      <c r="G49" s="84">
        <v>389647</v>
      </c>
      <c r="H49" s="84">
        <v>74787833</v>
      </c>
      <c r="I49" s="84">
        <v>171369</v>
      </c>
      <c r="J49" t="s">
        <v>12</v>
      </c>
      <c r="K49" s="65">
        <v>0.14799999999999999</v>
      </c>
      <c r="L49" s="65">
        <v>0.26600000000000001</v>
      </c>
    </row>
    <row r="50" spans="1:12" ht="15" thickBot="1" x14ac:dyDescent="0.35">
      <c r="A50" s="86">
        <v>3140251</v>
      </c>
      <c r="B50" s="86">
        <v>251</v>
      </c>
      <c r="C50" s="86" t="s">
        <v>70</v>
      </c>
      <c r="D50" s="86" t="s">
        <v>177</v>
      </c>
      <c r="E50" s="86" t="s">
        <v>178</v>
      </c>
      <c r="F50" s="86" t="s">
        <v>151</v>
      </c>
      <c r="G50" s="87">
        <v>501400</v>
      </c>
      <c r="H50" s="87">
        <v>69691830</v>
      </c>
      <c r="I50" s="87">
        <v>172307</v>
      </c>
      <c r="J50" s="86" t="s">
        <v>12</v>
      </c>
      <c r="K50" s="88">
        <v>0.17399999999999999</v>
      </c>
      <c r="L50" s="88">
        <v>0.151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E7F3C-5CBA-42CE-9ECC-22BA326BF007}">
  <dimension ref="A1:O52"/>
  <sheetViews>
    <sheetView topLeftCell="A2" workbookViewId="0">
      <selection activeCell="F8" sqref="F8"/>
    </sheetView>
  </sheetViews>
  <sheetFormatPr defaultColWidth="9.77734375" defaultRowHeight="13.8" x14ac:dyDescent="0.3"/>
  <cols>
    <col min="1" max="1" width="9.77734375" style="81"/>
    <col min="2" max="2" width="28.21875" style="81" bestFit="1" customWidth="1"/>
    <col min="3" max="4" width="9.77734375" style="81"/>
    <col min="5" max="5" width="10.77734375" style="81" customWidth="1"/>
    <col min="6" max="6" width="9" style="81" customWidth="1"/>
    <col min="7" max="7" width="12.6640625" style="81" customWidth="1"/>
    <col min="8" max="8" width="11.21875" style="81" bestFit="1" customWidth="1"/>
    <col min="9" max="9" width="7.88671875" style="81" customWidth="1"/>
    <col min="10" max="10" width="8.77734375" style="81" customWidth="1"/>
    <col min="11" max="11" width="6.44140625" style="81" customWidth="1"/>
    <col min="12" max="12" width="13.21875" style="81" bestFit="1" customWidth="1"/>
    <col min="13" max="16384" width="9.77734375" style="81"/>
  </cols>
  <sheetData>
    <row r="1" spans="1:15" ht="14.4" thickBot="1" x14ac:dyDescent="0.35">
      <c r="C1" s="89" t="s">
        <v>289</v>
      </c>
      <c r="E1" s="81" t="s">
        <v>290</v>
      </c>
      <c r="I1" s="121"/>
      <c r="J1" s="121"/>
      <c r="K1" s="90"/>
    </row>
    <row r="2" spans="1:15" s="93" customFormat="1" ht="36.450000000000003" customHeight="1" thickTop="1" x14ac:dyDescent="0.3">
      <c r="A2" s="91" t="s">
        <v>291</v>
      </c>
      <c r="B2" s="91" t="s">
        <v>62</v>
      </c>
      <c r="C2" s="91" t="s">
        <v>63</v>
      </c>
      <c r="D2" s="91" t="s">
        <v>74</v>
      </c>
      <c r="E2" s="92" t="s">
        <v>292</v>
      </c>
      <c r="F2" s="92" t="s">
        <v>293</v>
      </c>
      <c r="G2" s="92" t="s">
        <v>294</v>
      </c>
      <c r="H2" s="92" t="s">
        <v>295</v>
      </c>
      <c r="I2" s="92" t="s">
        <v>296</v>
      </c>
      <c r="J2" s="92" t="s">
        <v>297</v>
      </c>
      <c r="K2" s="92" t="s">
        <v>298</v>
      </c>
      <c r="L2" s="92" t="s">
        <v>299</v>
      </c>
      <c r="M2" s="92" t="s">
        <v>300</v>
      </c>
      <c r="N2" s="92" t="s">
        <v>301</v>
      </c>
      <c r="O2" s="92" t="s">
        <v>302</v>
      </c>
    </row>
    <row r="3" spans="1:15" x14ac:dyDescent="0.3">
      <c r="A3" s="94">
        <v>35</v>
      </c>
      <c r="B3" s="94" t="s">
        <v>27</v>
      </c>
      <c r="C3" s="94" t="s">
        <v>158</v>
      </c>
      <c r="D3" s="94" t="s">
        <v>149</v>
      </c>
      <c r="E3" s="95">
        <v>9998771.4799999986</v>
      </c>
      <c r="F3" s="96">
        <v>0.51500000000000001</v>
      </c>
      <c r="G3" s="95">
        <f t="shared" ref="G3:G51" si="0">E3*F3</f>
        <v>5149367.3121999996</v>
      </c>
      <c r="H3" s="97">
        <v>5703420</v>
      </c>
      <c r="I3" s="98">
        <v>0.188</v>
      </c>
      <c r="J3" s="98">
        <v>0.158</v>
      </c>
      <c r="K3" s="98">
        <f t="shared" ref="K3:K51" si="1">MAX(I3:J3)</f>
        <v>0.188</v>
      </c>
      <c r="L3" s="99">
        <f t="shared" ref="L3:L51" si="2">H3*K3</f>
        <v>1072242.96</v>
      </c>
      <c r="M3" s="100">
        <f t="shared" ref="M3:M51" si="3">G3/L3</f>
        <v>4.8024258533718882</v>
      </c>
      <c r="N3" s="100"/>
      <c r="O3" s="100">
        <f t="shared" ref="O3:O51" si="4">M3*N3</f>
        <v>0</v>
      </c>
    </row>
    <row r="4" spans="1:15" x14ac:dyDescent="0.3">
      <c r="A4" s="94">
        <v>4</v>
      </c>
      <c r="B4" s="94" t="s">
        <v>13</v>
      </c>
      <c r="C4" s="94" t="s">
        <v>151</v>
      </c>
      <c r="D4" s="94" t="s">
        <v>149</v>
      </c>
      <c r="E4" s="95">
        <v>8045101.7433333332</v>
      </c>
      <c r="F4" s="96">
        <v>0.56200000000000006</v>
      </c>
      <c r="G4" s="95">
        <f t="shared" si="0"/>
        <v>4521347.1797533333</v>
      </c>
      <c r="H4" s="95">
        <v>63643</v>
      </c>
      <c r="I4" s="98">
        <v>0.317</v>
      </c>
      <c r="J4" s="98">
        <v>0.25600000000000001</v>
      </c>
      <c r="K4" s="98">
        <f t="shared" si="1"/>
        <v>0.317</v>
      </c>
      <c r="L4" s="99">
        <f t="shared" si="2"/>
        <v>20174.831000000002</v>
      </c>
      <c r="M4" s="100">
        <f t="shared" si="3"/>
        <v>224.10830503379844</v>
      </c>
      <c r="N4" s="100"/>
      <c r="O4" s="100">
        <f t="shared" si="4"/>
        <v>0</v>
      </c>
    </row>
    <row r="5" spans="1:15" x14ac:dyDescent="0.3">
      <c r="A5" s="94">
        <v>22</v>
      </c>
      <c r="B5" s="94" t="s">
        <v>19</v>
      </c>
      <c r="C5" s="94" t="s">
        <v>150</v>
      </c>
      <c r="D5" s="94" t="s">
        <v>149</v>
      </c>
      <c r="E5" s="95">
        <v>7681336.7858333336</v>
      </c>
      <c r="F5" s="96">
        <v>0.42699999999999999</v>
      </c>
      <c r="G5" s="95">
        <f t="shared" si="0"/>
        <v>3279930.8075508336</v>
      </c>
      <c r="H5" s="97">
        <v>63306</v>
      </c>
      <c r="I5" s="98">
        <v>0.22900000000000001</v>
      </c>
      <c r="J5" s="98">
        <v>0.216</v>
      </c>
      <c r="K5" s="98">
        <f t="shared" si="1"/>
        <v>0.22900000000000001</v>
      </c>
      <c r="L5" s="99">
        <f t="shared" si="2"/>
        <v>14497.074000000001</v>
      </c>
      <c r="M5" s="100">
        <f t="shared" si="3"/>
        <v>226.24777990033255</v>
      </c>
      <c r="N5" s="100"/>
      <c r="O5" s="100">
        <f t="shared" si="4"/>
        <v>0</v>
      </c>
    </row>
    <row r="6" spans="1:15" x14ac:dyDescent="0.3">
      <c r="A6" s="94">
        <v>25</v>
      </c>
      <c r="B6" s="94" t="s">
        <v>22</v>
      </c>
      <c r="C6" s="94" t="s">
        <v>151</v>
      </c>
      <c r="D6" s="94" t="s">
        <v>149</v>
      </c>
      <c r="E6" s="95">
        <v>7632338.2091666656</v>
      </c>
      <c r="F6" s="96">
        <v>0.40400000000000003</v>
      </c>
      <c r="G6" s="95">
        <f t="shared" si="0"/>
        <v>3083464.6365033332</v>
      </c>
      <c r="H6" s="95">
        <v>1974440</v>
      </c>
      <c r="I6" s="98">
        <v>0.22900000000000001</v>
      </c>
      <c r="J6" s="98">
        <v>0.216</v>
      </c>
      <c r="K6" s="98">
        <f t="shared" si="1"/>
        <v>0.22900000000000001</v>
      </c>
      <c r="L6" s="99">
        <f t="shared" si="2"/>
        <v>452146.76</v>
      </c>
      <c r="M6" s="100">
        <f t="shared" si="3"/>
        <v>6.8196101560107012</v>
      </c>
      <c r="N6" s="100"/>
      <c r="O6" s="100">
        <f t="shared" si="4"/>
        <v>0</v>
      </c>
    </row>
    <row r="7" spans="1:15" x14ac:dyDescent="0.3">
      <c r="A7" s="94">
        <v>17</v>
      </c>
      <c r="B7" s="94" t="s">
        <v>17</v>
      </c>
      <c r="C7" s="94" t="s">
        <v>151</v>
      </c>
      <c r="D7" s="94" t="s">
        <v>149</v>
      </c>
      <c r="E7" s="95">
        <v>7382572.2725</v>
      </c>
      <c r="F7" s="96">
        <v>0.60199999999999998</v>
      </c>
      <c r="G7" s="95">
        <f t="shared" si="0"/>
        <v>4444308.508045</v>
      </c>
      <c r="H7" s="95">
        <v>1790410</v>
      </c>
      <c r="I7" s="98">
        <v>0.19600000000000001</v>
      </c>
      <c r="J7" s="98">
        <v>0.17299999999999999</v>
      </c>
      <c r="K7" s="98">
        <f t="shared" si="1"/>
        <v>0.19600000000000001</v>
      </c>
      <c r="L7" s="99">
        <f t="shared" si="2"/>
        <v>350920.36</v>
      </c>
      <c r="M7" s="100">
        <f t="shared" si="3"/>
        <v>12.664721157943074</v>
      </c>
      <c r="N7" s="100"/>
      <c r="O7" s="100">
        <f t="shared" si="4"/>
        <v>0</v>
      </c>
    </row>
    <row r="8" spans="1:15" x14ac:dyDescent="0.3">
      <c r="A8" s="94">
        <v>18</v>
      </c>
      <c r="B8" s="94" t="s">
        <v>18</v>
      </c>
      <c r="C8" s="94" t="s">
        <v>150</v>
      </c>
      <c r="D8" s="94" t="s">
        <v>149</v>
      </c>
      <c r="E8" s="95">
        <v>6318557.9450000003</v>
      </c>
      <c r="F8" s="96">
        <v>0.69699999999999995</v>
      </c>
      <c r="G8" s="95">
        <f t="shared" si="0"/>
        <v>4404034.8876649998</v>
      </c>
      <c r="H8" s="95">
        <v>188914</v>
      </c>
      <c r="I8" s="98">
        <v>0.32400000000000001</v>
      </c>
      <c r="J8" s="98">
        <v>0.30199999999999999</v>
      </c>
      <c r="K8" s="98">
        <f t="shared" si="1"/>
        <v>0.32400000000000001</v>
      </c>
      <c r="L8" s="99">
        <f t="shared" si="2"/>
        <v>61208.135999999999</v>
      </c>
      <c r="M8" s="100">
        <f t="shared" si="3"/>
        <v>71.951789018129872</v>
      </c>
      <c r="N8" s="100"/>
      <c r="O8" s="100">
        <f t="shared" si="4"/>
        <v>0</v>
      </c>
    </row>
    <row r="9" spans="1:15" x14ac:dyDescent="0.3">
      <c r="A9" s="94">
        <v>137</v>
      </c>
      <c r="B9" s="94" t="s">
        <v>43</v>
      </c>
      <c r="C9" s="94" t="s">
        <v>150</v>
      </c>
      <c r="D9" s="94" t="s">
        <v>303</v>
      </c>
      <c r="E9" s="95">
        <v>7605138.9108333327</v>
      </c>
      <c r="F9" s="96">
        <v>0.77400000000000002</v>
      </c>
      <c r="G9" s="95">
        <f t="shared" si="0"/>
        <v>5886377.5169850001</v>
      </c>
      <c r="H9" s="95">
        <v>1710720</v>
      </c>
      <c r="I9" s="98">
        <v>0.10100000000000001</v>
      </c>
      <c r="J9" s="98">
        <v>7.0999999999999994E-2</v>
      </c>
      <c r="K9" s="98">
        <f t="shared" si="1"/>
        <v>0.10100000000000001</v>
      </c>
      <c r="L9" s="99">
        <f t="shared" si="2"/>
        <v>172782.72</v>
      </c>
      <c r="M9" s="100">
        <f t="shared" si="3"/>
        <v>34.068091513925701</v>
      </c>
      <c r="N9" s="100"/>
      <c r="O9" s="100">
        <f t="shared" si="4"/>
        <v>0</v>
      </c>
    </row>
    <row r="10" spans="1:15" x14ac:dyDescent="0.3">
      <c r="A10" s="94">
        <v>34</v>
      </c>
      <c r="B10" s="94" t="s">
        <v>26</v>
      </c>
      <c r="C10" s="94" t="s">
        <v>151</v>
      </c>
      <c r="D10" s="94" t="s">
        <v>149</v>
      </c>
      <c r="E10" s="95">
        <v>8500979.2266666666</v>
      </c>
      <c r="F10" s="96">
        <v>0.751</v>
      </c>
      <c r="G10" s="95">
        <f t="shared" si="0"/>
        <v>6384235.3992266664</v>
      </c>
      <c r="H10" s="95">
        <v>1606330</v>
      </c>
      <c r="I10" s="98">
        <v>0.26500000000000001</v>
      </c>
      <c r="J10" s="98">
        <v>0.22500000000000001</v>
      </c>
      <c r="K10" s="98">
        <f t="shared" si="1"/>
        <v>0.26500000000000001</v>
      </c>
      <c r="L10" s="99">
        <f t="shared" si="2"/>
        <v>425677.45</v>
      </c>
      <c r="M10" s="100">
        <f t="shared" si="3"/>
        <v>14.997823819952563</v>
      </c>
      <c r="N10" s="100"/>
      <c r="O10" s="100">
        <f t="shared" si="4"/>
        <v>0</v>
      </c>
    </row>
    <row r="11" spans="1:15" x14ac:dyDescent="0.3">
      <c r="A11" s="94">
        <v>74</v>
      </c>
      <c r="B11" s="94" t="s">
        <v>36</v>
      </c>
      <c r="C11" s="94" t="s">
        <v>150</v>
      </c>
      <c r="D11" s="94" t="s">
        <v>149</v>
      </c>
      <c r="E11" s="95">
        <v>9977934.855833333</v>
      </c>
      <c r="F11" s="96">
        <v>0.54300000000000004</v>
      </c>
      <c r="G11" s="95">
        <f t="shared" si="0"/>
        <v>5418018.6267175004</v>
      </c>
      <c r="H11" s="95">
        <v>1578860</v>
      </c>
      <c r="I11" s="98">
        <v>0.28000000000000003</v>
      </c>
      <c r="J11" s="98">
        <v>0.26600000000000001</v>
      </c>
      <c r="K11" s="98">
        <f t="shared" si="1"/>
        <v>0.28000000000000003</v>
      </c>
      <c r="L11" s="99">
        <f t="shared" si="2"/>
        <v>442080.80000000005</v>
      </c>
      <c r="M11" s="100">
        <f t="shared" si="3"/>
        <v>12.2557202817166</v>
      </c>
      <c r="N11" s="100"/>
      <c r="O11" s="100">
        <f t="shared" si="4"/>
        <v>0</v>
      </c>
    </row>
    <row r="12" spans="1:15" x14ac:dyDescent="0.3">
      <c r="A12" s="94">
        <v>234</v>
      </c>
      <c r="B12" s="94" t="s">
        <v>67</v>
      </c>
      <c r="C12" s="94" t="s">
        <v>151</v>
      </c>
      <c r="D12" s="94" t="s">
        <v>304</v>
      </c>
      <c r="E12" s="95">
        <v>6756738.75</v>
      </c>
      <c r="F12" s="96">
        <v>0.63</v>
      </c>
      <c r="G12" s="95">
        <f t="shared" si="0"/>
        <v>4256745.4124999996</v>
      </c>
      <c r="H12" s="95">
        <v>1254650</v>
      </c>
      <c r="I12" s="98">
        <v>0.14199999999999999</v>
      </c>
      <c r="J12" s="98">
        <v>0.11700000000000001</v>
      </c>
      <c r="K12" s="98">
        <f t="shared" si="1"/>
        <v>0.14199999999999999</v>
      </c>
      <c r="L12" s="99">
        <f t="shared" si="2"/>
        <v>178160.3</v>
      </c>
      <c r="M12" s="100">
        <f t="shared" si="3"/>
        <v>23.892783142484603</v>
      </c>
      <c r="N12" s="100"/>
      <c r="O12" s="100">
        <f t="shared" si="4"/>
        <v>0</v>
      </c>
    </row>
    <row r="13" spans="1:15" x14ac:dyDescent="0.3">
      <c r="A13" s="101">
        <v>30</v>
      </c>
      <c r="B13" s="94" t="s">
        <v>25</v>
      </c>
      <c r="C13" s="94" t="s">
        <v>24</v>
      </c>
      <c r="D13" s="94" t="s">
        <v>305</v>
      </c>
      <c r="E13" s="95">
        <v>11893401</v>
      </c>
      <c r="F13" s="96">
        <v>0.624</v>
      </c>
      <c r="G13" s="95">
        <f t="shared" si="0"/>
        <v>7421482.2240000004</v>
      </c>
      <c r="H13" s="95">
        <v>128206</v>
      </c>
      <c r="I13" s="98">
        <v>0.22600000000000001</v>
      </c>
      <c r="J13" s="98">
        <v>0.16200000000000001</v>
      </c>
      <c r="K13" s="98">
        <f t="shared" si="1"/>
        <v>0.22600000000000001</v>
      </c>
      <c r="L13" s="99">
        <f t="shared" si="2"/>
        <v>28974.556</v>
      </c>
      <c r="M13" s="102">
        <f t="shared" si="3"/>
        <v>256.13791024097145</v>
      </c>
      <c r="N13" s="100">
        <f>4/5</f>
        <v>0.8</v>
      </c>
      <c r="O13" s="100">
        <f t="shared" si="4"/>
        <v>204.91032819277717</v>
      </c>
    </row>
    <row r="14" spans="1:15" x14ac:dyDescent="0.3">
      <c r="A14" s="94">
        <v>75</v>
      </c>
      <c r="B14" s="94" t="s">
        <v>37</v>
      </c>
      <c r="C14" s="94" t="s">
        <v>24</v>
      </c>
      <c r="D14" s="94" t="s">
        <v>304</v>
      </c>
      <c r="E14" s="95">
        <v>3484972.8458333332</v>
      </c>
      <c r="F14" s="96">
        <v>0.73199999999999998</v>
      </c>
      <c r="G14" s="95">
        <f t="shared" si="0"/>
        <v>2551000.1231499999</v>
      </c>
      <c r="H14" s="95">
        <v>1225010</v>
      </c>
      <c r="I14" s="98">
        <v>0.20300000000000001</v>
      </c>
      <c r="J14" s="98">
        <v>0.161</v>
      </c>
      <c r="K14" s="98">
        <f t="shared" si="1"/>
        <v>0.20300000000000001</v>
      </c>
      <c r="L14" s="99">
        <f t="shared" si="2"/>
        <v>248677.03000000003</v>
      </c>
      <c r="M14" s="100">
        <f t="shared" si="3"/>
        <v>10.258286111708829</v>
      </c>
      <c r="N14" s="100"/>
      <c r="O14" s="100">
        <f t="shared" si="4"/>
        <v>0</v>
      </c>
    </row>
    <row r="15" spans="1:15" x14ac:dyDescent="0.3">
      <c r="A15" s="94">
        <v>114</v>
      </c>
      <c r="B15" s="94" t="s">
        <v>40</v>
      </c>
      <c r="C15" s="94" t="s">
        <v>150</v>
      </c>
      <c r="D15" s="94" t="s">
        <v>167</v>
      </c>
      <c r="E15" s="95">
        <v>7379523.6933333343</v>
      </c>
      <c r="F15" s="96">
        <v>0.77700000000000002</v>
      </c>
      <c r="G15" s="95">
        <f t="shared" si="0"/>
        <v>5733889.9097200008</v>
      </c>
      <c r="H15" s="95">
        <v>862882</v>
      </c>
      <c r="I15" s="98">
        <v>7.5999999999999998E-2</v>
      </c>
      <c r="J15" s="98">
        <v>0.127</v>
      </c>
      <c r="K15" s="98">
        <f t="shared" si="1"/>
        <v>0.127</v>
      </c>
      <c r="L15" s="99">
        <f t="shared" si="2"/>
        <v>109586.014</v>
      </c>
      <c r="M15" s="100">
        <f t="shared" si="3"/>
        <v>52.323190710449609</v>
      </c>
      <c r="N15" s="100"/>
      <c r="O15" s="100">
        <f t="shared" si="4"/>
        <v>0</v>
      </c>
    </row>
    <row r="16" spans="1:15" x14ac:dyDescent="0.3">
      <c r="A16" s="94">
        <v>65</v>
      </c>
      <c r="B16" s="94" t="s">
        <v>34</v>
      </c>
      <c r="C16" s="94" t="s">
        <v>150</v>
      </c>
      <c r="D16" s="94" t="s">
        <v>163</v>
      </c>
      <c r="E16" s="95">
        <v>7475198.3924999991</v>
      </c>
      <c r="F16" s="96">
        <v>0.71699999999999997</v>
      </c>
      <c r="G16" s="95">
        <f t="shared" si="0"/>
        <v>5359717.2474224996</v>
      </c>
      <c r="H16" s="95">
        <v>829050</v>
      </c>
      <c r="I16" s="98">
        <v>0.13200000000000001</v>
      </c>
      <c r="J16" s="98">
        <v>0.1</v>
      </c>
      <c r="K16" s="98">
        <f t="shared" si="1"/>
        <v>0.13200000000000001</v>
      </c>
      <c r="L16" s="99">
        <f t="shared" si="2"/>
        <v>109434.6</v>
      </c>
      <c r="M16" s="100">
        <f t="shared" si="3"/>
        <v>48.976441156841616</v>
      </c>
      <c r="N16" s="100"/>
      <c r="O16" s="100">
        <f t="shared" si="4"/>
        <v>0</v>
      </c>
    </row>
    <row r="17" spans="1:15" x14ac:dyDescent="0.3">
      <c r="A17" s="94">
        <v>26</v>
      </c>
      <c r="B17" s="94" t="s">
        <v>23</v>
      </c>
      <c r="C17" s="94" t="s">
        <v>150</v>
      </c>
      <c r="D17" s="94" t="s">
        <v>157</v>
      </c>
      <c r="E17" s="95">
        <v>7884176.6558333337</v>
      </c>
      <c r="F17" s="96">
        <v>0.55200000000000005</v>
      </c>
      <c r="G17" s="95">
        <f t="shared" si="0"/>
        <v>4352065.5140200006</v>
      </c>
      <c r="H17" s="95">
        <v>742473</v>
      </c>
      <c r="I17" s="98">
        <v>0.25</v>
      </c>
      <c r="J17" s="98">
        <v>0.186</v>
      </c>
      <c r="K17" s="98">
        <f t="shared" si="1"/>
        <v>0.25</v>
      </c>
      <c r="L17" s="99">
        <f t="shared" si="2"/>
        <v>185618.25</v>
      </c>
      <c r="M17" s="100">
        <f t="shared" si="3"/>
        <v>23.446323376176647</v>
      </c>
      <c r="N17" s="100"/>
      <c r="O17" s="100">
        <f t="shared" si="4"/>
        <v>0</v>
      </c>
    </row>
    <row r="18" spans="1:15" x14ac:dyDescent="0.3">
      <c r="A18" s="94">
        <v>102</v>
      </c>
      <c r="B18" s="94" t="s">
        <v>39</v>
      </c>
      <c r="C18" s="94" t="s">
        <v>150</v>
      </c>
      <c r="D18" s="94" t="s">
        <v>165</v>
      </c>
      <c r="E18" s="95">
        <v>5063949.5316666672</v>
      </c>
      <c r="F18" s="96">
        <v>0.77700000000000002</v>
      </c>
      <c r="G18" s="95">
        <f t="shared" si="0"/>
        <v>3934688.7861050004</v>
      </c>
      <c r="H18" s="95">
        <v>663441</v>
      </c>
      <c r="I18" s="98">
        <v>0.313</v>
      </c>
      <c r="J18" s="98">
        <v>0.26600000000000001</v>
      </c>
      <c r="K18" s="98">
        <f t="shared" si="1"/>
        <v>0.313</v>
      </c>
      <c r="L18" s="99">
        <f t="shared" si="2"/>
        <v>207657.033</v>
      </c>
      <c r="M18" s="100">
        <f t="shared" si="3"/>
        <v>18.948016011116756</v>
      </c>
      <c r="N18" s="100"/>
      <c r="O18" s="100">
        <f t="shared" si="4"/>
        <v>0</v>
      </c>
    </row>
    <row r="19" spans="1:15" x14ac:dyDescent="0.3">
      <c r="A19" s="94">
        <v>10</v>
      </c>
      <c r="B19" s="94" t="s">
        <v>16</v>
      </c>
      <c r="C19" s="94" t="s">
        <v>151</v>
      </c>
      <c r="D19" s="94" t="s">
        <v>149</v>
      </c>
      <c r="E19" s="95">
        <v>12840673.912500001</v>
      </c>
      <c r="F19" s="96">
        <v>0.74</v>
      </c>
      <c r="G19" s="95">
        <f t="shared" si="0"/>
        <v>9502098.6952500008</v>
      </c>
      <c r="H19" s="95">
        <v>604431</v>
      </c>
      <c r="I19" s="98">
        <v>0.24399999999999999</v>
      </c>
      <c r="J19" s="98">
        <v>0.23300000000000001</v>
      </c>
      <c r="K19" s="98">
        <f t="shared" si="1"/>
        <v>0.24399999999999999</v>
      </c>
      <c r="L19" s="99">
        <f t="shared" si="2"/>
        <v>147481.16399999999</v>
      </c>
      <c r="M19" s="100">
        <f t="shared" si="3"/>
        <v>64.429235826006916</v>
      </c>
      <c r="N19" s="100"/>
      <c r="O19" s="100">
        <f t="shared" si="4"/>
        <v>0</v>
      </c>
    </row>
    <row r="20" spans="1:15" x14ac:dyDescent="0.3">
      <c r="A20" s="94">
        <v>192</v>
      </c>
      <c r="B20" s="94" t="s">
        <v>52</v>
      </c>
      <c r="C20" s="94" t="s">
        <v>150</v>
      </c>
      <c r="D20" s="94" t="s">
        <v>165</v>
      </c>
      <c r="E20" s="95">
        <v>8085030.6333333328</v>
      </c>
      <c r="F20" s="96">
        <v>0.56600000000000006</v>
      </c>
      <c r="G20" s="95">
        <f t="shared" si="0"/>
        <v>4576127.3384666666</v>
      </c>
      <c r="H20" s="95">
        <v>593008</v>
      </c>
      <c r="I20" s="98">
        <v>0.23799999999999999</v>
      </c>
      <c r="J20" s="98">
        <v>0.161</v>
      </c>
      <c r="K20" s="98">
        <f t="shared" si="1"/>
        <v>0.23799999999999999</v>
      </c>
      <c r="L20" s="99">
        <f t="shared" si="2"/>
        <v>141135.90399999998</v>
      </c>
      <c r="M20" s="100">
        <f t="shared" si="3"/>
        <v>32.423552113760273</v>
      </c>
      <c r="N20" s="100"/>
      <c r="O20" s="100">
        <f t="shared" si="4"/>
        <v>0</v>
      </c>
    </row>
    <row r="21" spans="1:15" x14ac:dyDescent="0.3">
      <c r="A21" s="94">
        <v>195</v>
      </c>
      <c r="B21" s="94" t="s">
        <v>53</v>
      </c>
      <c r="C21" s="94" t="s">
        <v>151</v>
      </c>
      <c r="D21" s="94" t="s">
        <v>172</v>
      </c>
      <c r="E21" s="95">
        <v>8004132.7241666662</v>
      </c>
      <c r="F21" s="96">
        <v>0.60899999999999999</v>
      </c>
      <c r="G21" s="95">
        <f t="shared" si="0"/>
        <v>4874516.8290174995</v>
      </c>
      <c r="H21" s="95">
        <v>587248</v>
      </c>
      <c r="I21" s="98">
        <v>0.193</v>
      </c>
      <c r="J21" s="98">
        <v>0.17199999999999999</v>
      </c>
      <c r="K21" s="98">
        <f t="shared" si="1"/>
        <v>0.193</v>
      </c>
      <c r="L21" s="99">
        <f t="shared" si="2"/>
        <v>113338.864</v>
      </c>
      <c r="M21" s="100">
        <f t="shared" si="3"/>
        <v>43.008343801800407</v>
      </c>
      <c r="N21" s="100"/>
      <c r="O21" s="100">
        <f t="shared" si="4"/>
        <v>0</v>
      </c>
    </row>
    <row r="22" spans="1:15" x14ac:dyDescent="0.3">
      <c r="A22" s="94">
        <v>73</v>
      </c>
      <c r="B22" s="94" t="s">
        <v>35</v>
      </c>
      <c r="C22" s="94" t="s">
        <v>24</v>
      </c>
      <c r="D22" s="94" t="s">
        <v>149</v>
      </c>
      <c r="E22" s="95">
        <v>7235149.1533333333</v>
      </c>
      <c r="F22" s="96">
        <v>0.75</v>
      </c>
      <c r="G22" s="95">
        <f t="shared" si="0"/>
        <v>5426361.8650000002</v>
      </c>
      <c r="H22" s="95">
        <v>159130</v>
      </c>
      <c r="I22" s="98">
        <v>0.376</v>
      </c>
      <c r="J22" s="98">
        <v>0.315</v>
      </c>
      <c r="K22" s="98">
        <f t="shared" si="1"/>
        <v>0.376</v>
      </c>
      <c r="L22" s="99">
        <f t="shared" si="2"/>
        <v>59832.88</v>
      </c>
      <c r="M22" s="100">
        <f t="shared" si="3"/>
        <v>90.691971788755623</v>
      </c>
      <c r="N22" s="100"/>
      <c r="O22" s="100">
        <f t="shared" si="4"/>
        <v>0</v>
      </c>
    </row>
    <row r="23" spans="1:15" x14ac:dyDescent="0.3">
      <c r="A23" s="94">
        <v>140</v>
      </c>
      <c r="B23" s="94" t="s">
        <v>44</v>
      </c>
      <c r="C23" s="94" t="s">
        <v>150</v>
      </c>
      <c r="D23" s="94" t="s">
        <v>149</v>
      </c>
      <c r="E23" s="95">
        <v>11044152.648333333</v>
      </c>
      <c r="F23" s="96">
        <v>0.73099999999999998</v>
      </c>
      <c r="G23" s="95">
        <f t="shared" si="0"/>
        <v>8073275.5859316662</v>
      </c>
      <c r="H23" s="95">
        <v>564147</v>
      </c>
      <c r="I23" s="98">
        <v>0.35299999999999998</v>
      </c>
      <c r="J23" s="98">
        <v>0.27500000000000002</v>
      </c>
      <c r="K23" s="98">
        <f t="shared" si="1"/>
        <v>0.35299999999999998</v>
      </c>
      <c r="L23" s="99">
        <f t="shared" si="2"/>
        <v>199143.891</v>
      </c>
      <c r="M23" s="100">
        <f t="shared" si="3"/>
        <v>40.539910842314846</v>
      </c>
      <c r="N23" s="100"/>
      <c r="O23" s="100">
        <f t="shared" si="4"/>
        <v>0</v>
      </c>
    </row>
    <row r="24" spans="1:15" x14ac:dyDescent="0.3">
      <c r="A24" s="94">
        <v>251</v>
      </c>
      <c r="B24" s="94" t="s">
        <v>70</v>
      </c>
      <c r="C24" s="94" t="s">
        <v>151</v>
      </c>
      <c r="D24" s="94" t="s">
        <v>178</v>
      </c>
      <c r="E24" s="95">
        <v>6131988.8716666661</v>
      </c>
      <c r="F24" s="96">
        <v>0.71900000000000008</v>
      </c>
      <c r="G24" s="95">
        <f t="shared" si="0"/>
        <v>4408899.998728333</v>
      </c>
      <c r="H24" s="95">
        <v>501400</v>
      </c>
      <c r="I24" s="98">
        <v>0.151</v>
      </c>
      <c r="J24" s="98">
        <v>0.17399999999999999</v>
      </c>
      <c r="K24" s="98">
        <f t="shared" si="1"/>
        <v>0.17399999999999999</v>
      </c>
      <c r="L24" s="99">
        <f t="shared" si="2"/>
        <v>87243.599999999991</v>
      </c>
      <c r="M24" s="100">
        <f t="shared" si="3"/>
        <v>50.535512045907474</v>
      </c>
      <c r="N24" s="100"/>
      <c r="O24" s="100">
        <f t="shared" si="4"/>
        <v>0</v>
      </c>
    </row>
    <row r="25" spans="1:15" x14ac:dyDescent="0.3">
      <c r="A25" s="94">
        <v>94</v>
      </c>
      <c r="B25" s="94" t="s">
        <v>38</v>
      </c>
      <c r="C25" s="94" t="s">
        <v>24</v>
      </c>
      <c r="D25" s="94" t="s">
        <v>155</v>
      </c>
      <c r="E25" s="95">
        <v>10900632.556233333</v>
      </c>
      <c r="F25" s="96">
        <v>0.58499999999999996</v>
      </c>
      <c r="G25" s="95">
        <f t="shared" si="0"/>
        <v>6376870.0453964993</v>
      </c>
      <c r="H25" s="95">
        <v>188994</v>
      </c>
      <c r="I25" s="98">
        <v>0.26</v>
      </c>
      <c r="J25" s="98">
        <v>0.18099999999999999</v>
      </c>
      <c r="K25" s="98">
        <f t="shared" si="1"/>
        <v>0.26</v>
      </c>
      <c r="L25" s="99">
        <f t="shared" si="2"/>
        <v>49138.44</v>
      </c>
      <c r="M25" s="100">
        <f t="shared" si="3"/>
        <v>129.7735549886504</v>
      </c>
      <c r="N25" s="100"/>
      <c r="O25" s="100">
        <f t="shared" si="4"/>
        <v>0</v>
      </c>
    </row>
    <row r="26" spans="1:15" x14ac:dyDescent="0.3">
      <c r="A26" s="94">
        <v>49</v>
      </c>
      <c r="B26" s="94" t="s">
        <v>32</v>
      </c>
      <c r="C26" s="94" t="s">
        <v>151</v>
      </c>
      <c r="D26" s="94" t="s">
        <v>162</v>
      </c>
      <c r="E26" s="95">
        <v>7614364.9449999994</v>
      </c>
      <c r="F26" s="96">
        <v>0.77</v>
      </c>
      <c r="G26" s="95">
        <f t="shared" si="0"/>
        <v>5863061.00765</v>
      </c>
      <c r="H26" s="95">
        <v>458441</v>
      </c>
      <c r="I26" s="98">
        <v>0.23799999999999999</v>
      </c>
      <c r="J26" s="98">
        <v>0.14599999999999999</v>
      </c>
      <c r="K26" s="98">
        <f t="shared" si="1"/>
        <v>0.23799999999999999</v>
      </c>
      <c r="L26" s="99">
        <f t="shared" si="2"/>
        <v>109108.958</v>
      </c>
      <c r="M26" s="100">
        <f t="shared" si="3"/>
        <v>53.73583539905129</v>
      </c>
      <c r="N26" s="100"/>
      <c r="O26" s="100">
        <f t="shared" si="4"/>
        <v>0</v>
      </c>
    </row>
    <row r="27" spans="1:15" x14ac:dyDescent="0.3">
      <c r="A27" s="94">
        <v>23</v>
      </c>
      <c r="B27" s="94" t="s">
        <v>20</v>
      </c>
      <c r="C27" s="94" t="s">
        <v>151</v>
      </c>
      <c r="D27" s="94" t="s">
        <v>155</v>
      </c>
      <c r="E27" s="95">
        <v>8962554.7188833337</v>
      </c>
      <c r="F27" s="96">
        <v>0.59299999999999997</v>
      </c>
      <c r="G27" s="95">
        <f t="shared" si="0"/>
        <v>5314794.9482978163</v>
      </c>
      <c r="H27" s="95">
        <v>422793</v>
      </c>
      <c r="I27" s="98">
        <v>0.311</v>
      </c>
      <c r="J27" s="98">
        <v>0.20799999999999999</v>
      </c>
      <c r="K27" s="98">
        <f t="shared" si="1"/>
        <v>0.311</v>
      </c>
      <c r="L27" s="99">
        <f t="shared" si="2"/>
        <v>131488.62299999999</v>
      </c>
      <c r="M27" s="100">
        <f t="shared" si="3"/>
        <v>40.420188659955897</v>
      </c>
      <c r="N27" s="100"/>
      <c r="O27" s="100">
        <f t="shared" si="4"/>
        <v>0</v>
      </c>
    </row>
    <row r="28" spans="1:15" x14ac:dyDescent="0.3">
      <c r="A28" s="94">
        <v>125</v>
      </c>
      <c r="B28" s="94" t="s">
        <v>41</v>
      </c>
      <c r="C28" s="94" t="s">
        <v>151</v>
      </c>
      <c r="D28" s="94" t="s">
        <v>149</v>
      </c>
      <c r="E28" s="95">
        <v>11106138.859166667</v>
      </c>
      <c r="F28" s="96">
        <v>0.81200000000000006</v>
      </c>
      <c r="G28" s="95">
        <f t="shared" si="0"/>
        <v>9018184.7536433339</v>
      </c>
      <c r="H28" s="95">
        <v>62389</v>
      </c>
      <c r="I28" s="98">
        <v>0.47499999999999998</v>
      </c>
      <c r="J28" s="98">
        <v>0.441</v>
      </c>
      <c r="K28" s="98">
        <f t="shared" si="1"/>
        <v>0.47499999999999998</v>
      </c>
      <c r="L28" s="99">
        <f t="shared" si="2"/>
        <v>29634.774999999998</v>
      </c>
      <c r="M28" s="100">
        <f t="shared" si="3"/>
        <v>304.31088994748012</v>
      </c>
      <c r="N28" s="100"/>
      <c r="O28" s="100">
        <f t="shared" si="4"/>
        <v>0</v>
      </c>
    </row>
    <row r="29" spans="1:15" x14ac:dyDescent="0.3">
      <c r="A29" s="94">
        <v>130</v>
      </c>
      <c r="B29" s="94" t="s">
        <v>42</v>
      </c>
      <c r="C29" s="94" t="s">
        <v>151</v>
      </c>
      <c r="D29" s="94" t="s">
        <v>168</v>
      </c>
      <c r="E29" s="95">
        <v>4796014.78</v>
      </c>
      <c r="F29" s="96">
        <v>0.61799999999999999</v>
      </c>
      <c r="G29" s="95">
        <f t="shared" si="0"/>
        <v>2963937.1340399999</v>
      </c>
      <c r="H29" s="95">
        <v>76640</v>
      </c>
      <c r="I29" s="98">
        <v>0.36099999999999999</v>
      </c>
      <c r="J29" s="98">
        <v>0.29499999999999998</v>
      </c>
      <c r="K29" s="98">
        <f t="shared" si="1"/>
        <v>0.36099999999999999</v>
      </c>
      <c r="L29" s="99">
        <f t="shared" si="2"/>
        <v>27667.039999999997</v>
      </c>
      <c r="M29" s="100">
        <f t="shared" si="3"/>
        <v>107.12881226325621</v>
      </c>
      <c r="N29" s="100"/>
      <c r="O29" s="100">
        <f t="shared" si="4"/>
        <v>0</v>
      </c>
    </row>
    <row r="30" spans="1:15" x14ac:dyDescent="0.3">
      <c r="A30" s="94">
        <v>217</v>
      </c>
      <c r="B30" s="94" t="s">
        <v>60</v>
      </c>
      <c r="C30" s="94" t="s">
        <v>24</v>
      </c>
      <c r="D30" s="94" t="s">
        <v>305</v>
      </c>
      <c r="E30" s="95">
        <v>13417997.6175</v>
      </c>
      <c r="F30" s="96">
        <v>0.67599999999999993</v>
      </c>
      <c r="G30" s="95">
        <f t="shared" si="0"/>
        <v>9070566.3894299995</v>
      </c>
      <c r="H30" s="95">
        <v>411418</v>
      </c>
      <c r="I30" s="98">
        <v>0.248</v>
      </c>
      <c r="J30" s="98">
        <v>5.5E-2</v>
      </c>
      <c r="K30" s="98">
        <f t="shared" si="1"/>
        <v>0.248</v>
      </c>
      <c r="L30" s="99">
        <f t="shared" si="2"/>
        <v>102031.664</v>
      </c>
      <c r="M30" s="100">
        <f t="shared" si="3"/>
        <v>88.899524263663864</v>
      </c>
      <c r="N30" s="100"/>
      <c r="O30" s="100">
        <f t="shared" si="4"/>
        <v>0</v>
      </c>
    </row>
    <row r="31" spans="1:15" x14ac:dyDescent="0.3">
      <c r="A31" s="94">
        <v>246</v>
      </c>
      <c r="B31" s="94" t="s">
        <v>69</v>
      </c>
      <c r="C31" s="94" t="s">
        <v>151</v>
      </c>
      <c r="D31" s="94" t="s">
        <v>176</v>
      </c>
      <c r="E31" s="95">
        <v>6919406.4325000001</v>
      </c>
      <c r="F31" s="96">
        <v>0.65700000000000003</v>
      </c>
      <c r="G31" s="95">
        <f t="shared" si="0"/>
        <v>4546050.0261525</v>
      </c>
      <c r="H31" s="95">
        <v>389647</v>
      </c>
      <c r="I31" s="98">
        <v>0.26600000000000001</v>
      </c>
      <c r="J31" s="98">
        <v>0.14799999999999999</v>
      </c>
      <c r="K31" s="98">
        <f t="shared" si="1"/>
        <v>0.26600000000000001</v>
      </c>
      <c r="L31" s="99">
        <f t="shared" si="2"/>
        <v>103646.102</v>
      </c>
      <c r="M31" s="100">
        <f t="shared" si="3"/>
        <v>43.861273491525033</v>
      </c>
      <c r="N31" s="100"/>
      <c r="O31" s="100">
        <f t="shared" si="4"/>
        <v>0</v>
      </c>
    </row>
    <row r="32" spans="1:15" x14ac:dyDescent="0.3">
      <c r="A32" s="94">
        <v>143</v>
      </c>
      <c r="B32" s="94" t="s">
        <v>46</v>
      </c>
      <c r="C32" s="94" t="s">
        <v>151</v>
      </c>
      <c r="D32" s="94" t="s">
        <v>149</v>
      </c>
      <c r="E32" s="95">
        <v>8529254.3025000002</v>
      </c>
      <c r="F32" s="96">
        <v>0.64400000000000002</v>
      </c>
      <c r="G32" s="95">
        <f t="shared" si="0"/>
        <v>5492839.7708100006</v>
      </c>
      <c r="H32" s="95">
        <v>174689</v>
      </c>
      <c r="I32" s="98">
        <v>0.35499999999999998</v>
      </c>
      <c r="J32" s="98">
        <v>0.28199999999999997</v>
      </c>
      <c r="K32" s="98">
        <f t="shared" si="1"/>
        <v>0.35499999999999998</v>
      </c>
      <c r="L32" s="99">
        <f t="shared" si="2"/>
        <v>62014.594999999994</v>
      </c>
      <c r="M32" s="100">
        <f t="shared" si="3"/>
        <v>88.573339401958535</v>
      </c>
      <c r="N32" s="100"/>
      <c r="O32" s="100">
        <f t="shared" si="4"/>
        <v>0</v>
      </c>
    </row>
    <row r="33" spans="1:15" x14ac:dyDescent="0.3">
      <c r="A33" s="94">
        <v>144</v>
      </c>
      <c r="B33" s="94" t="s">
        <v>47</v>
      </c>
      <c r="C33" s="94" t="s">
        <v>24</v>
      </c>
      <c r="D33" s="94" t="s">
        <v>155</v>
      </c>
      <c r="E33" s="95">
        <v>7016146.0159166651</v>
      </c>
      <c r="F33" s="96">
        <v>0.64900000000000002</v>
      </c>
      <c r="G33" s="95">
        <f t="shared" si="0"/>
        <v>4553478.7643299159</v>
      </c>
      <c r="H33" s="95">
        <v>385313</v>
      </c>
      <c r="I33" s="98">
        <v>0.29499999999999998</v>
      </c>
      <c r="J33" s="98">
        <v>0.19900000000000001</v>
      </c>
      <c r="K33" s="98">
        <f t="shared" si="1"/>
        <v>0.29499999999999998</v>
      </c>
      <c r="L33" s="99">
        <f t="shared" si="2"/>
        <v>113667.33499999999</v>
      </c>
      <c r="M33" s="100">
        <f t="shared" si="3"/>
        <v>40.059694936367748</v>
      </c>
      <c r="N33" s="100"/>
      <c r="O33" s="100">
        <f t="shared" si="4"/>
        <v>0</v>
      </c>
    </row>
    <row r="34" spans="1:15" x14ac:dyDescent="0.3">
      <c r="A34" s="94">
        <v>162</v>
      </c>
      <c r="B34" s="94" t="s">
        <v>48</v>
      </c>
      <c r="C34" s="94" t="s">
        <v>151</v>
      </c>
      <c r="D34" s="94" t="s">
        <v>149</v>
      </c>
      <c r="E34" s="95">
        <v>9498298.9416666664</v>
      </c>
      <c r="F34" s="96">
        <v>0.82900000000000007</v>
      </c>
      <c r="G34" s="95">
        <f t="shared" si="0"/>
        <v>7874089.822641667</v>
      </c>
      <c r="H34" s="95">
        <v>163484</v>
      </c>
      <c r="I34" s="98">
        <v>0.39600000000000002</v>
      </c>
      <c r="J34" s="98">
        <v>0.318</v>
      </c>
      <c r="K34" s="98">
        <f t="shared" si="1"/>
        <v>0.39600000000000002</v>
      </c>
      <c r="L34" s="99">
        <f t="shared" si="2"/>
        <v>64739.664000000004</v>
      </c>
      <c r="M34" s="100">
        <f t="shared" si="3"/>
        <v>121.62698006343787</v>
      </c>
      <c r="N34" s="100"/>
      <c r="O34" s="100">
        <f t="shared" si="4"/>
        <v>0</v>
      </c>
    </row>
    <row r="35" spans="1:15" x14ac:dyDescent="0.3">
      <c r="A35" s="94">
        <v>163</v>
      </c>
      <c r="B35" s="94" t="s">
        <v>49</v>
      </c>
      <c r="C35" s="94" t="s">
        <v>150</v>
      </c>
      <c r="D35" s="94" t="s">
        <v>165</v>
      </c>
      <c r="E35" s="95">
        <v>8984253.458333334</v>
      </c>
      <c r="F35" s="96">
        <v>0.73499999999999999</v>
      </c>
      <c r="G35" s="95">
        <f t="shared" si="0"/>
        <v>6603426.2918750001</v>
      </c>
      <c r="H35" s="95">
        <v>46342</v>
      </c>
      <c r="I35" s="98">
        <v>0.60499999999999998</v>
      </c>
      <c r="J35" s="98">
        <v>0.51</v>
      </c>
      <c r="K35" s="98">
        <f t="shared" si="1"/>
        <v>0.60499999999999998</v>
      </c>
      <c r="L35" s="99">
        <f t="shared" si="2"/>
        <v>28036.91</v>
      </c>
      <c r="M35" s="100">
        <f t="shared" si="3"/>
        <v>235.52617930702777</v>
      </c>
      <c r="N35" s="100"/>
      <c r="O35" s="100">
        <f t="shared" si="4"/>
        <v>0</v>
      </c>
    </row>
    <row r="36" spans="1:15" x14ac:dyDescent="0.3">
      <c r="A36" s="94">
        <v>176</v>
      </c>
      <c r="B36" s="94" t="s">
        <v>50</v>
      </c>
      <c r="C36" s="94" t="s">
        <v>24</v>
      </c>
      <c r="D36" s="94" t="s">
        <v>168</v>
      </c>
      <c r="E36" s="95">
        <v>15073522.082499998</v>
      </c>
      <c r="F36" s="96">
        <v>0.73</v>
      </c>
      <c r="G36" s="95">
        <f t="shared" si="0"/>
        <v>11003671.120224997</v>
      </c>
      <c r="H36" s="95">
        <v>34986</v>
      </c>
      <c r="I36" s="98">
        <v>0.32100000000000001</v>
      </c>
      <c r="J36" s="98">
        <v>0.26800000000000002</v>
      </c>
      <c r="K36" s="98">
        <f t="shared" si="1"/>
        <v>0.32100000000000001</v>
      </c>
      <c r="L36" s="99">
        <f t="shared" si="2"/>
        <v>11230.505999999999</v>
      </c>
      <c r="M36" s="100">
        <f t="shared" si="3"/>
        <v>979.80190030840981</v>
      </c>
      <c r="N36" s="100"/>
      <c r="O36" s="100">
        <f t="shared" si="4"/>
        <v>0</v>
      </c>
    </row>
    <row r="37" spans="1:15" x14ac:dyDescent="0.3">
      <c r="A37" s="94">
        <v>188</v>
      </c>
      <c r="B37" s="94" t="s">
        <v>51</v>
      </c>
      <c r="C37" s="94" t="s">
        <v>24</v>
      </c>
      <c r="D37" s="94" t="s">
        <v>170</v>
      </c>
      <c r="E37" s="95">
        <v>8368398.5116666658</v>
      </c>
      <c r="F37" s="96">
        <v>0.41700000000000004</v>
      </c>
      <c r="G37" s="95">
        <f t="shared" si="0"/>
        <v>3489622.1793649998</v>
      </c>
      <c r="H37" s="95">
        <v>143049</v>
      </c>
      <c r="I37" s="98">
        <v>0.20699999999999999</v>
      </c>
      <c r="J37" s="98">
        <v>0.14799999999999999</v>
      </c>
      <c r="K37" s="98">
        <f t="shared" si="1"/>
        <v>0.20699999999999999</v>
      </c>
      <c r="L37" s="99">
        <f t="shared" si="2"/>
        <v>29611.143</v>
      </c>
      <c r="M37" s="100">
        <f t="shared" si="3"/>
        <v>117.8482768924185</v>
      </c>
      <c r="N37" s="100"/>
      <c r="O37" s="100">
        <f t="shared" si="4"/>
        <v>0</v>
      </c>
    </row>
    <row r="38" spans="1:15" x14ac:dyDescent="0.3">
      <c r="A38" s="94">
        <v>200</v>
      </c>
      <c r="B38" s="94" t="s">
        <v>54</v>
      </c>
      <c r="C38" s="94" t="s">
        <v>151</v>
      </c>
      <c r="D38" s="94" t="s">
        <v>305</v>
      </c>
      <c r="E38" s="95">
        <v>9010548.9358333331</v>
      </c>
      <c r="F38" s="96">
        <v>0.51900000000000002</v>
      </c>
      <c r="G38" s="95">
        <f t="shared" si="0"/>
        <v>4676474.8976975</v>
      </c>
      <c r="H38" s="95">
        <v>357446</v>
      </c>
      <c r="I38" s="98">
        <v>0.27900000000000003</v>
      </c>
      <c r="J38" s="98">
        <v>0.13900000000000001</v>
      </c>
      <c r="K38" s="98">
        <f t="shared" si="1"/>
        <v>0.27900000000000003</v>
      </c>
      <c r="L38" s="99">
        <f t="shared" si="2"/>
        <v>99727.434000000008</v>
      </c>
      <c r="M38" s="100">
        <f t="shared" si="3"/>
        <v>46.892562157946422</v>
      </c>
      <c r="N38" s="100"/>
      <c r="O38" s="100">
        <f t="shared" si="4"/>
        <v>0</v>
      </c>
    </row>
    <row r="39" spans="1:15" x14ac:dyDescent="0.3">
      <c r="A39" s="94">
        <v>41</v>
      </c>
      <c r="B39" s="94" t="s">
        <v>31</v>
      </c>
      <c r="C39" s="94" t="s">
        <v>151</v>
      </c>
      <c r="D39" s="94" t="s">
        <v>160</v>
      </c>
      <c r="E39" s="95">
        <v>10234790.110833334</v>
      </c>
      <c r="F39" s="96">
        <v>0.36199999999999999</v>
      </c>
      <c r="G39" s="95">
        <f t="shared" si="0"/>
        <v>3704994.0201216666</v>
      </c>
      <c r="H39" s="95">
        <v>337753</v>
      </c>
      <c r="I39" s="98">
        <v>0.39</v>
      </c>
      <c r="J39" s="98">
        <v>0.28999999999999998</v>
      </c>
      <c r="K39" s="98">
        <f t="shared" si="1"/>
        <v>0.39</v>
      </c>
      <c r="L39" s="99">
        <f t="shared" si="2"/>
        <v>131723.67000000001</v>
      </c>
      <c r="M39" s="100">
        <f t="shared" si="3"/>
        <v>28.12701787098451</v>
      </c>
      <c r="N39" s="100"/>
      <c r="O39" s="100">
        <f t="shared" si="4"/>
        <v>0</v>
      </c>
    </row>
    <row r="40" spans="1:15" x14ac:dyDescent="0.3">
      <c r="A40" s="94">
        <v>55</v>
      </c>
      <c r="B40" s="94" t="s">
        <v>33</v>
      </c>
      <c r="C40" s="94" t="s">
        <v>24</v>
      </c>
      <c r="D40" s="94" t="s">
        <v>149</v>
      </c>
      <c r="E40" s="95">
        <v>8102106.1833333336</v>
      </c>
      <c r="F40" s="96">
        <v>0.55400000000000005</v>
      </c>
      <c r="G40" s="95">
        <f t="shared" si="0"/>
        <v>4488566.8255666671</v>
      </c>
      <c r="H40" s="95">
        <v>334799</v>
      </c>
      <c r="I40" s="98">
        <v>0.36299999999999999</v>
      </c>
      <c r="J40" s="98">
        <v>0.30199999999999999</v>
      </c>
      <c r="K40" s="98">
        <f t="shared" si="1"/>
        <v>0.36299999999999999</v>
      </c>
      <c r="L40" s="99">
        <f t="shared" si="2"/>
        <v>121532.037</v>
      </c>
      <c r="M40" s="100">
        <f t="shared" si="3"/>
        <v>36.933198326682103</v>
      </c>
      <c r="N40" s="100"/>
      <c r="O40" s="100">
        <f t="shared" si="4"/>
        <v>0</v>
      </c>
    </row>
    <row r="41" spans="1:15" x14ac:dyDescent="0.3">
      <c r="A41" s="94">
        <v>202</v>
      </c>
      <c r="B41" s="94" t="s">
        <v>55</v>
      </c>
      <c r="C41" s="94" t="s">
        <v>151</v>
      </c>
      <c r="D41" s="94" t="s">
        <v>173</v>
      </c>
      <c r="E41" s="95">
        <v>6215746.9891666668</v>
      </c>
      <c r="F41" s="96">
        <v>0.55700000000000005</v>
      </c>
      <c r="G41" s="95">
        <f t="shared" si="0"/>
        <v>3462171.0729658338</v>
      </c>
      <c r="H41" s="95">
        <v>90625</v>
      </c>
      <c r="I41" s="98">
        <v>0.48199999999999998</v>
      </c>
      <c r="J41" s="98">
        <v>0.34100000000000003</v>
      </c>
      <c r="K41" s="98">
        <f t="shared" si="1"/>
        <v>0.48199999999999998</v>
      </c>
      <c r="L41" s="99">
        <f t="shared" si="2"/>
        <v>43681.25</v>
      </c>
      <c r="M41" s="100">
        <f t="shared" si="3"/>
        <v>79.259890066466369</v>
      </c>
      <c r="N41" s="100"/>
      <c r="O41" s="100">
        <f t="shared" si="4"/>
        <v>0</v>
      </c>
    </row>
    <row r="42" spans="1:15" x14ac:dyDescent="0.3">
      <c r="A42" s="94">
        <v>205</v>
      </c>
      <c r="B42" s="94" t="s">
        <v>56</v>
      </c>
      <c r="C42" s="94" t="s">
        <v>151</v>
      </c>
      <c r="D42" s="94" t="s">
        <v>168</v>
      </c>
      <c r="E42" s="95">
        <v>6455136.399166666</v>
      </c>
      <c r="F42" s="96">
        <v>0.59799999999999998</v>
      </c>
      <c r="G42" s="95">
        <f t="shared" si="0"/>
        <v>3860171.566701666</v>
      </c>
      <c r="H42" s="95">
        <v>18799</v>
      </c>
      <c r="I42" s="98">
        <v>0.75700000000000001</v>
      </c>
      <c r="J42" s="98">
        <v>0.68100000000000005</v>
      </c>
      <c r="K42" s="98">
        <f t="shared" si="1"/>
        <v>0.75700000000000001</v>
      </c>
      <c r="L42" s="99">
        <f t="shared" si="2"/>
        <v>14230.843000000001</v>
      </c>
      <c r="M42" s="100">
        <f t="shared" si="3"/>
        <v>271.25389316020602</v>
      </c>
      <c r="N42" s="100"/>
      <c r="O42" s="100">
        <f t="shared" si="4"/>
        <v>0</v>
      </c>
    </row>
    <row r="43" spans="1:15" x14ac:dyDescent="0.3">
      <c r="A43" s="94">
        <v>211</v>
      </c>
      <c r="B43" s="94" t="s">
        <v>57</v>
      </c>
      <c r="C43" s="94" t="s">
        <v>24</v>
      </c>
      <c r="D43" s="94" t="s">
        <v>168</v>
      </c>
      <c r="E43" s="95">
        <v>12965934.333333334</v>
      </c>
      <c r="F43" s="96">
        <v>0.58200000000000007</v>
      </c>
      <c r="G43" s="95">
        <f t="shared" si="0"/>
        <v>7546173.7820000015</v>
      </c>
      <c r="H43" s="95">
        <v>33310</v>
      </c>
      <c r="I43" s="98">
        <v>0.32900000000000001</v>
      </c>
      <c r="J43" s="98">
        <v>0.27</v>
      </c>
      <c r="K43" s="98">
        <f t="shared" si="1"/>
        <v>0.32900000000000001</v>
      </c>
      <c r="L43" s="99">
        <f t="shared" si="2"/>
        <v>10958.99</v>
      </c>
      <c r="M43" s="100">
        <f t="shared" si="3"/>
        <v>688.58296083854464</v>
      </c>
      <c r="N43" s="100"/>
      <c r="O43" s="100">
        <f t="shared" si="4"/>
        <v>0</v>
      </c>
    </row>
    <row r="44" spans="1:15" x14ac:dyDescent="0.3">
      <c r="A44" s="94">
        <v>214</v>
      </c>
      <c r="B44" s="94" t="s">
        <v>58</v>
      </c>
      <c r="C44" s="94" t="s">
        <v>150</v>
      </c>
      <c r="D44" s="94" t="s">
        <v>168</v>
      </c>
      <c r="E44" s="95">
        <v>8324403.4258333333</v>
      </c>
      <c r="F44" s="96">
        <v>0.65700000000000003</v>
      </c>
      <c r="G44" s="95">
        <f t="shared" si="0"/>
        <v>5469133.0507725002</v>
      </c>
      <c r="H44" s="95">
        <v>12530</v>
      </c>
      <c r="I44" s="98">
        <v>0.189</v>
      </c>
      <c r="J44" s="98">
        <v>0.13200000000000001</v>
      </c>
      <c r="K44" s="98">
        <f t="shared" si="1"/>
        <v>0.189</v>
      </c>
      <c r="L44" s="99">
        <f t="shared" si="2"/>
        <v>2368.17</v>
      </c>
      <c r="M44" s="100">
        <f t="shared" si="3"/>
        <v>2309.4343103630654</v>
      </c>
      <c r="N44" s="100"/>
      <c r="O44" s="100">
        <f t="shared" si="4"/>
        <v>0</v>
      </c>
    </row>
    <row r="45" spans="1:15" x14ac:dyDescent="0.3">
      <c r="A45" s="94">
        <v>215</v>
      </c>
      <c r="B45" s="94" t="s">
        <v>59</v>
      </c>
      <c r="C45" s="94" t="s">
        <v>150</v>
      </c>
      <c r="D45" s="94" t="s">
        <v>149</v>
      </c>
      <c r="E45" s="95">
        <v>12008496.335000001</v>
      </c>
      <c r="F45" s="96">
        <v>0.49</v>
      </c>
      <c r="G45" s="95">
        <f t="shared" si="0"/>
        <v>5884163.2041500006</v>
      </c>
      <c r="H45" s="95">
        <v>56618</v>
      </c>
      <c r="I45" s="98">
        <v>0.34799999999999998</v>
      </c>
      <c r="J45" s="98">
        <v>0.33300000000000002</v>
      </c>
      <c r="K45" s="98">
        <f t="shared" si="1"/>
        <v>0.34799999999999998</v>
      </c>
      <c r="L45" s="99">
        <f t="shared" si="2"/>
        <v>19703.063999999998</v>
      </c>
      <c r="M45" s="100">
        <f t="shared" si="3"/>
        <v>298.64203882959526</v>
      </c>
      <c r="N45" s="100"/>
      <c r="O45" s="100">
        <f t="shared" si="4"/>
        <v>0</v>
      </c>
    </row>
    <row r="46" spans="1:15" x14ac:dyDescent="0.3">
      <c r="A46" s="94">
        <v>36</v>
      </c>
      <c r="B46" s="94" t="s">
        <v>28</v>
      </c>
      <c r="C46" s="94" t="s">
        <v>151</v>
      </c>
      <c r="D46" s="94" t="s">
        <v>149</v>
      </c>
      <c r="E46" s="95">
        <v>5968481.751666666</v>
      </c>
      <c r="F46" s="96">
        <v>0.61899999999999999</v>
      </c>
      <c r="G46" s="95">
        <f t="shared" si="0"/>
        <v>3694490.2042816663</v>
      </c>
      <c r="H46" s="95">
        <v>226002</v>
      </c>
      <c r="I46" s="98">
        <v>0.28599999999999998</v>
      </c>
      <c r="J46" s="98">
        <v>0.251</v>
      </c>
      <c r="K46" s="98">
        <f t="shared" si="1"/>
        <v>0.28599999999999998</v>
      </c>
      <c r="L46" s="99">
        <f t="shared" si="2"/>
        <v>64636.571999999993</v>
      </c>
      <c r="M46" s="100">
        <f t="shared" si="3"/>
        <v>57.157892041082668</v>
      </c>
      <c r="N46" s="100"/>
      <c r="O46" s="100">
        <f t="shared" si="4"/>
        <v>0</v>
      </c>
    </row>
    <row r="47" spans="1:15" x14ac:dyDescent="0.3">
      <c r="A47" s="94">
        <v>37</v>
      </c>
      <c r="B47" s="94" t="s">
        <v>30</v>
      </c>
      <c r="C47" s="94" t="s">
        <v>151</v>
      </c>
      <c r="D47" s="94" t="s">
        <v>149</v>
      </c>
      <c r="E47" s="95">
        <v>8929168.5949999988</v>
      </c>
      <c r="F47" s="96">
        <v>0.61699999999999999</v>
      </c>
      <c r="G47" s="95">
        <f t="shared" si="0"/>
        <v>5509297.0231149988</v>
      </c>
      <c r="H47" s="95">
        <v>218973</v>
      </c>
      <c r="I47" s="98">
        <v>0.443</v>
      </c>
      <c r="J47" s="98">
        <v>0.42099999999999999</v>
      </c>
      <c r="K47" s="98">
        <f t="shared" si="1"/>
        <v>0.443</v>
      </c>
      <c r="L47" s="99">
        <f t="shared" si="2"/>
        <v>97005.039000000004</v>
      </c>
      <c r="M47" s="100">
        <f t="shared" si="3"/>
        <v>56.793926170319857</v>
      </c>
      <c r="N47" s="100"/>
      <c r="O47" s="100">
        <f t="shared" si="4"/>
        <v>0</v>
      </c>
    </row>
    <row r="48" spans="1:15" x14ac:dyDescent="0.3">
      <c r="A48" s="94">
        <v>243</v>
      </c>
      <c r="B48" s="94" t="s">
        <v>68</v>
      </c>
      <c r="C48" s="94" t="s">
        <v>151</v>
      </c>
      <c r="D48" s="94" t="s">
        <v>174</v>
      </c>
      <c r="E48" s="95">
        <v>5521728.1674999995</v>
      </c>
      <c r="F48" s="96">
        <v>0.6</v>
      </c>
      <c r="G48" s="95">
        <f t="shared" si="0"/>
        <v>3313036.9004999995</v>
      </c>
      <c r="H48" s="95">
        <v>128965</v>
      </c>
      <c r="I48" s="98">
        <v>0.38700000000000001</v>
      </c>
      <c r="J48" s="98">
        <v>0.22900000000000001</v>
      </c>
      <c r="K48" s="98">
        <f t="shared" si="1"/>
        <v>0.38700000000000001</v>
      </c>
      <c r="L48" s="99">
        <f t="shared" si="2"/>
        <v>49909.455000000002</v>
      </c>
      <c r="M48" s="100">
        <f t="shared" si="3"/>
        <v>66.38094726740654</v>
      </c>
      <c r="N48" s="100"/>
      <c r="O48" s="100">
        <f t="shared" si="4"/>
        <v>0</v>
      </c>
    </row>
    <row r="49" spans="1:15" x14ac:dyDescent="0.3">
      <c r="A49" s="94">
        <v>231</v>
      </c>
      <c r="B49" s="94" t="s">
        <v>66</v>
      </c>
      <c r="C49" s="94" t="s">
        <v>24</v>
      </c>
      <c r="D49" s="94" t="s">
        <v>149</v>
      </c>
      <c r="E49" s="95">
        <v>10917604.223333335</v>
      </c>
      <c r="F49" s="96">
        <v>0.49399999999999999</v>
      </c>
      <c r="G49" s="95">
        <f t="shared" si="0"/>
        <v>5393296.4863266675</v>
      </c>
      <c r="H49" s="95">
        <v>213438</v>
      </c>
      <c r="I49" s="98">
        <v>0.318</v>
      </c>
      <c r="J49" s="98">
        <v>0.25700000000000001</v>
      </c>
      <c r="K49" s="98">
        <f t="shared" si="1"/>
        <v>0.318</v>
      </c>
      <c r="L49" s="99">
        <f t="shared" si="2"/>
        <v>67873.284</v>
      </c>
      <c r="M49" s="100">
        <f t="shared" si="3"/>
        <v>79.461257338405304</v>
      </c>
      <c r="N49" s="100"/>
      <c r="O49" s="100">
        <f t="shared" si="4"/>
        <v>0</v>
      </c>
    </row>
    <row r="50" spans="1:15" x14ac:dyDescent="0.3">
      <c r="A50" s="94">
        <v>9</v>
      </c>
      <c r="B50" s="94" t="s">
        <v>14</v>
      </c>
      <c r="C50" s="94" t="s">
        <v>151</v>
      </c>
      <c r="D50" s="94" t="s">
        <v>305</v>
      </c>
      <c r="E50" s="95">
        <v>9246379.2408333346</v>
      </c>
      <c r="F50" s="96">
        <v>0.47299999999999998</v>
      </c>
      <c r="G50" s="95">
        <f t="shared" si="0"/>
        <v>4373537.3809141675</v>
      </c>
      <c r="H50" s="95">
        <v>204994</v>
      </c>
      <c r="I50" s="98">
        <v>0.248</v>
      </c>
      <c r="J50" s="98">
        <v>9.4E-2</v>
      </c>
      <c r="K50" s="98">
        <f t="shared" si="1"/>
        <v>0.248</v>
      </c>
      <c r="L50" s="99">
        <f t="shared" si="2"/>
        <v>50838.512000000002</v>
      </c>
      <c r="M50" s="100">
        <f t="shared" si="3"/>
        <v>86.02803679451057</v>
      </c>
      <c r="N50" s="100"/>
      <c r="O50" s="100">
        <f t="shared" si="4"/>
        <v>0</v>
      </c>
    </row>
    <row r="51" spans="1:15" ht="14.4" thickBot="1" x14ac:dyDescent="0.35">
      <c r="A51" s="103">
        <v>2</v>
      </c>
      <c r="B51" s="103" t="s">
        <v>11</v>
      </c>
      <c r="C51" s="94" t="s">
        <v>151</v>
      </c>
      <c r="D51" s="103" t="s">
        <v>149</v>
      </c>
      <c r="E51" s="104">
        <v>10947313.055</v>
      </c>
      <c r="F51" s="105">
        <v>0.68500000000000005</v>
      </c>
      <c r="G51" s="104">
        <f t="shared" si="0"/>
        <v>7498909.4426750001</v>
      </c>
      <c r="H51" s="104">
        <v>202993</v>
      </c>
      <c r="I51" s="106">
        <v>0.33200000000000002</v>
      </c>
      <c r="J51" s="106">
        <v>0.32900000000000001</v>
      </c>
      <c r="K51" s="106">
        <f t="shared" si="1"/>
        <v>0.33200000000000002</v>
      </c>
      <c r="L51" s="107">
        <f t="shared" si="2"/>
        <v>67393.676000000007</v>
      </c>
      <c r="M51" s="108">
        <f t="shared" si="3"/>
        <v>111.27022426666561</v>
      </c>
      <c r="N51" s="108"/>
      <c r="O51" s="108">
        <f t="shared" si="4"/>
        <v>0</v>
      </c>
    </row>
    <row r="52" spans="1:15" ht="14.4" thickTop="1" x14ac:dyDescent="0.3"/>
  </sheetData>
  <mergeCells count="1"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496"/>
  <sheetViews>
    <sheetView topLeftCell="A3" zoomScale="82" zoomScaleNormal="82" workbookViewId="0">
      <selection activeCell="B3" sqref="B3"/>
    </sheetView>
  </sheetViews>
  <sheetFormatPr defaultRowHeight="14.4" x14ac:dyDescent="0.3"/>
  <cols>
    <col min="1" max="1" width="6.21875" bestFit="1" customWidth="1"/>
    <col min="2" max="2" width="26.77734375" style="1" bestFit="1" customWidth="1"/>
    <col min="3" max="3" width="9" bestFit="1" customWidth="1"/>
    <col min="4" max="4" width="7.77734375" customWidth="1"/>
    <col min="5" max="5" width="8" bestFit="1" customWidth="1"/>
    <col min="6" max="6" width="10.6640625" bestFit="1" customWidth="1"/>
    <col min="7" max="7" width="10.109375" bestFit="1" customWidth="1"/>
    <col min="8" max="8" width="10.6640625" bestFit="1" customWidth="1"/>
    <col min="9" max="9" width="11.6640625" bestFit="1" customWidth="1"/>
    <col min="10" max="10" width="7.21875" bestFit="1" customWidth="1"/>
    <col min="11" max="11" width="6.33203125" bestFit="1" customWidth="1"/>
    <col min="12" max="12" width="6.6640625" bestFit="1" customWidth="1"/>
    <col min="13" max="13" width="12.88671875" bestFit="1" customWidth="1"/>
    <col min="14" max="14" width="6.33203125" bestFit="1" customWidth="1"/>
    <col min="15" max="15" width="6.6640625" bestFit="1" customWidth="1"/>
    <col min="16" max="16" width="12.88671875" bestFit="1" customWidth="1"/>
    <col min="17" max="17" width="8.21875" bestFit="1" customWidth="1"/>
    <col min="18" max="18" width="8.21875" customWidth="1"/>
    <col min="19" max="19" width="11.44140625" style="67" bestFit="1" customWidth="1"/>
  </cols>
  <sheetData>
    <row r="1" spans="1:19" x14ac:dyDescent="0.3">
      <c r="K1" s="51"/>
      <c r="L1" s="51"/>
      <c r="M1" s="51"/>
      <c r="N1" s="51"/>
      <c r="O1" s="51"/>
      <c r="P1" s="51"/>
      <c r="Q1" s="51"/>
      <c r="R1" s="51"/>
      <c r="S1" s="52"/>
    </row>
    <row r="2" spans="1:19" s="1" customForma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122" t="s">
        <v>211</v>
      </c>
      <c r="L2" s="122"/>
      <c r="M2" s="122"/>
      <c r="N2" s="122" t="s">
        <v>212</v>
      </c>
      <c r="O2" s="122"/>
      <c r="P2" s="122"/>
      <c r="Q2" s="53"/>
      <c r="R2" s="53"/>
      <c r="S2" s="54" t="s">
        <v>213</v>
      </c>
    </row>
    <row r="3" spans="1:19" s="1" customFormat="1" x14ac:dyDescent="0.3">
      <c r="A3" s="55" t="s">
        <v>214</v>
      </c>
      <c r="B3" s="55" t="s">
        <v>215</v>
      </c>
      <c r="C3" s="55" t="s">
        <v>216</v>
      </c>
      <c r="D3" s="55" t="s">
        <v>75</v>
      </c>
      <c r="E3" s="55" t="s">
        <v>74</v>
      </c>
      <c r="F3" s="55" t="s">
        <v>63</v>
      </c>
      <c r="G3" s="55" t="s">
        <v>217</v>
      </c>
      <c r="H3" s="55" t="s">
        <v>218</v>
      </c>
      <c r="I3" s="55" t="s">
        <v>219</v>
      </c>
      <c r="J3" s="55" t="s">
        <v>220</v>
      </c>
      <c r="K3" s="56" t="s">
        <v>221</v>
      </c>
      <c r="L3" s="56" t="s">
        <v>8</v>
      </c>
      <c r="M3" s="56" t="s">
        <v>222</v>
      </c>
      <c r="N3" s="55" t="s">
        <v>221</v>
      </c>
      <c r="O3" s="55" t="s">
        <v>8</v>
      </c>
      <c r="P3" s="55" t="s">
        <v>222</v>
      </c>
      <c r="Q3" s="55" t="s">
        <v>223</v>
      </c>
      <c r="R3" s="55" t="s">
        <v>181</v>
      </c>
      <c r="S3" s="57" t="s">
        <v>224</v>
      </c>
    </row>
    <row r="4" spans="1:19" x14ac:dyDescent="0.3">
      <c r="A4" s="10">
        <v>1</v>
      </c>
      <c r="B4" s="58" t="s">
        <v>225</v>
      </c>
      <c r="C4" s="13">
        <v>3140176</v>
      </c>
      <c r="D4" s="13" t="s">
        <v>156</v>
      </c>
      <c r="E4" s="13" t="s">
        <v>226</v>
      </c>
      <c r="F4" s="13" t="s">
        <v>227</v>
      </c>
      <c r="G4" s="59">
        <v>45397</v>
      </c>
      <c r="H4" s="13" t="str">
        <f t="shared" ref="H4:H67" si="0">TEXT(G4,"dddd")</f>
        <v>Monday</v>
      </c>
      <c r="I4" s="13" t="s">
        <v>228</v>
      </c>
      <c r="J4" s="60">
        <v>0.39583333333333331</v>
      </c>
      <c r="K4" s="13">
        <v>76</v>
      </c>
      <c r="L4" s="13">
        <v>85</v>
      </c>
      <c r="M4" s="13">
        <v>12</v>
      </c>
      <c r="N4" s="13">
        <v>0</v>
      </c>
      <c r="O4" s="13">
        <v>0</v>
      </c>
      <c r="P4" s="13">
        <v>2</v>
      </c>
      <c r="Q4" s="13">
        <v>325</v>
      </c>
      <c r="R4" s="61">
        <f>AVERAGE($K$4:$K$9)*10*15</f>
        <v>11824.999999999998</v>
      </c>
      <c r="S4" s="62">
        <f>Q4/R4</f>
        <v>2.7484143763213537E-2</v>
      </c>
    </row>
    <row r="5" spans="1:19" x14ac:dyDescent="0.3">
      <c r="A5" s="10">
        <v>1</v>
      </c>
      <c r="B5" s="58" t="s">
        <v>225</v>
      </c>
      <c r="C5" s="13">
        <v>3140176</v>
      </c>
      <c r="D5" s="13" t="s">
        <v>156</v>
      </c>
      <c r="E5" s="13" t="s">
        <v>226</v>
      </c>
      <c r="F5" s="13" t="s">
        <v>227</v>
      </c>
      <c r="G5" s="59">
        <v>45397</v>
      </c>
      <c r="H5" s="13" t="str">
        <f t="shared" si="0"/>
        <v>Monday</v>
      </c>
      <c r="I5" s="13" t="s">
        <v>228</v>
      </c>
      <c r="J5" s="60">
        <v>0.4375</v>
      </c>
      <c r="K5" s="13">
        <v>75</v>
      </c>
      <c r="L5" s="13">
        <v>83</v>
      </c>
      <c r="M5" s="13">
        <v>16</v>
      </c>
      <c r="N5" s="13">
        <v>0</v>
      </c>
      <c r="O5" s="13">
        <v>0</v>
      </c>
      <c r="P5" s="13">
        <v>2</v>
      </c>
      <c r="Q5" s="13">
        <v>325</v>
      </c>
      <c r="R5" s="61">
        <f>AVERAGE($K$4:$K$9)*10*15</f>
        <v>11824.999999999998</v>
      </c>
      <c r="S5" s="62">
        <f>Q5/R5</f>
        <v>2.7484143763213537E-2</v>
      </c>
    </row>
    <row r="6" spans="1:19" x14ac:dyDescent="0.3">
      <c r="A6" s="10">
        <v>1</v>
      </c>
      <c r="B6" s="58" t="s">
        <v>225</v>
      </c>
      <c r="C6" s="13">
        <v>3140176</v>
      </c>
      <c r="D6" s="13" t="s">
        <v>156</v>
      </c>
      <c r="E6" s="13" t="s">
        <v>226</v>
      </c>
      <c r="F6" s="13" t="s">
        <v>227</v>
      </c>
      <c r="G6" s="59">
        <v>45397</v>
      </c>
      <c r="H6" s="13" t="str">
        <f t="shared" si="0"/>
        <v>Monday</v>
      </c>
      <c r="I6" s="13" t="s">
        <v>228</v>
      </c>
      <c r="J6" s="60">
        <v>0.6875</v>
      </c>
      <c r="K6" s="13">
        <v>81</v>
      </c>
      <c r="L6" s="13">
        <v>54</v>
      </c>
      <c r="M6" s="13">
        <v>17</v>
      </c>
      <c r="N6" s="13">
        <v>4</v>
      </c>
      <c r="O6" s="13">
        <v>0</v>
      </c>
      <c r="P6" s="13">
        <v>5</v>
      </c>
      <c r="Q6" s="13">
        <v>325</v>
      </c>
      <c r="R6" s="61">
        <f t="shared" ref="R6:R9" si="1">AVERAGE($K$4:$K$9)*10*15</f>
        <v>11824.999999999998</v>
      </c>
      <c r="S6" s="62">
        <f t="shared" ref="S6:S69" si="2">Q6/R6</f>
        <v>2.7484143763213537E-2</v>
      </c>
    </row>
    <row r="7" spans="1:19" x14ac:dyDescent="0.3">
      <c r="A7" s="10">
        <v>1</v>
      </c>
      <c r="B7" s="58" t="s">
        <v>225</v>
      </c>
      <c r="C7" s="13">
        <v>3140176</v>
      </c>
      <c r="D7" s="13" t="s">
        <v>156</v>
      </c>
      <c r="E7" s="13" t="s">
        <v>226</v>
      </c>
      <c r="F7" s="13" t="s">
        <v>227</v>
      </c>
      <c r="G7" s="59">
        <v>45397</v>
      </c>
      <c r="H7" s="13" t="str">
        <f t="shared" si="0"/>
        <v>Monday</v>
      </c>
      <c r="I7" s="13" t="s">
        <v>228</v>
      </c>
      <c r="J7" s="60">
        <v>0.72916666666666663</v>
      </c>
      <c r="K7" s="13">
        <v>83</v>
      </c>
      <c r="L7" s="13">
        <v>56</v>
      </c>
      <c r="M7" s="13">
        <v>30</v>
      </c>
      <c r="N7" s="13">
        <v>2</v>
      </c>
      <c r="O7" s="13">
        <v>0</v>
      </c>
      <c r="P7" s="13">
        <v>4</v>
      </c>
      <c r="Q7" s="13">
        <v>325</v>
      </c>
      <c r="R7" s="61">
        <f t="shared" si="1"/>
        <v>11824.999999999998</v>
      </c>
      <c r="S7" s="62">
        <f t="shared" si="2"/>
        <v>2.7484143763213537E-2</v>
      </c>
    </row>
    <row r="8" spans="1:19" x14ac:dyDescent="0.3">
      <c r="A8" s="10">
        <v>1</v>
      </c>
      <c r="B8" s="58" t="s">
        <v>225</v>
      </c>
      <c r="C8" s="13">
        <v>3140176</v>
      </c>
      <c r="D8" s="13" t="s">
        <v>156</v>
      </c>
      <c r="E8" s="13" t="s">
        <v>226</v>
      </c>
      <c r="F8" s="13" t="s">
        <v>227</v>
      </c>
      <c r="G8" s="59">
        <v>45397</v>
      </c>
      <c r="H8" s="13" t="str">
        <f t="shared" si="0"/>
        <v>Monday</v>
      </c>
      <c r="I8" s="13" t="s">
        <v>228</v>
      </c>
      <c r="J8" s="60">
        <v>0.77083333333333337</v>
      </c>
      <c r="K8" s="13">
        <v>84</v>
      </c>
      <c r="L8" s="13">
        <v>65</v>
      </c>
      <c r="M8" s="13">
        <v>29</v>
      </c>
      <c r="N8" s="13">
        <v>4</v>
      </c>
      <c r="O8" s="13">
        <v>1</v>
      </c>
      <c r="P8" s="13">
        <v>6</v>
      </c>
      <c r="Q8" s="13">
        <v>325</v>
      </c>
      <c r="R8" s="61">
        <f t="shared" si="1"/>
        <v>11824.999999999998</v>
      </c>
      <c r="S8" s="62">
        <f t="shared" si="2"/>
        <v>2.7484143763213537E-2</v>
      </c>
    </row>
    <row r="9" spans="1:19" x14ac:dyDescent="0.3">
      <c r="A9" s="10">
        <v>1</v>
      </c>
      <c r="B9" s="58" t="s">
        <v>225</v>
      </c>
      <c r="C9" s="13">
        <v>3140176</v>
      </c>
      <c r="D9" s="13" t="s">
        <v>156</v>
      </c>
      <c r="E9" s="13" t="s">
        <v>226</v>
      </c>
      <c r="F9" s="13" t="s">
        <v>227</v>
      </c>
      <c r="G9" s="59">
        <v>45397</v>
      </c>
      <c r="H9" s="13" t="str">
        <f t="shared" si="0"/>
        <v>Monday</v>
      </c>
      <c r="I9" s="13" t="s">
        <v>228</v>
      </c>
      <c r="J9" s="60">
        <v>0.8125</v>
      </c>
      <c r="K9" s="13">
        <v>74</v>
      </c>
      <c r="L9" s="13">
        <v>66</v>
      </c>
      <c r="M9" s="13">
        <v>40</v>
      </c>
      <c r="N9" s="13">
        <v>6</v>
      </c>
      <c r="O9" s="13">
        <v>2</v>
      </c>
      <c r="P9" s="13">
        <v>7</v>
      </c>
      <c r="Q9" s="13">
        <v>325</v>
      </c>
      <c r="R9" s="61">
        <f t="shared" si="1"/>
        <v>11824.999999999998</v>
      </c>
      <c r="S9" s="62">
        <f t="shared" si="2"/>
        <v>2.7484143763213537E-2</v>
      </c>
    </row>
    <row r="10" spans="1:19" x14ac:dyDescent="0.3">
      <c r="A10" s="10">
        <v>1</v>
      </c>
      <c r="B10" s="58" t="s">
        <v>225</v>
      </c>
      <c r="C10" s="13">
        <v>3140176</v>
      </c>
      <c r="D10" s="13" t="s">
        <v>156</v>
      </c>
      <c r="E10" s="13" t="s">
        <v>226</v>
      </c>
      <c r="F10" s="13" t="s">
        <v>227</v>
      </c>
      <c r="G10" s="59">
        <v>45398</v>
      </c>
      <c r="H10" s="13" t="str">
        <f t="shared" si="0"/>
        <v>Tuesday</v>
      </c>
      <c r="I10" s="13" t="s">
        <v>228</v>
      </c>
      <c r="J10" s="60">
        <v>0.375</v>
      </c>
      <c r="K10" s="13">
        <v>72</v>
      </c>
      <c r="L10" s="13">
        <v>87</v>
      </c>
      <c r="M10" s="13">
        <v>10</v>
      </c>
      <c r="N10" s="13">
        <v>1</v>
      </c>
      <c r="O10" s="13">
        <v>0</v>
      </c>
      <c r="P10" s="13">
        <v>3</v>
      </c>
      <c r="Q10" s="13">
        <v>407</v>
      </c>
      <c r="R10" s="61">
        <f>AVERAGE($K$10:$K$20)*10*15</f>
        <v>11631.818181818182</v>
      </c>
      <c r="S10" s="62">
        <f t="shared" si="2"/>
        <v>3.4990230558812035E-2</v>
      </c>
    </row>
    <row r="11" spans="1:19" x14ac:dyDescent="0.3">
      <c r="A11" s="10">
        <v>1</v>
      </c>
      <c r="B11" s="58" t="s">
        <v>225</v>
      </c>
      <c r="C11" s="13">
        <v>3140176</v>
      </c>
      <c r="D11" s="13" t="s">
        <v>156</v>
      </c>
      <c r="E11" s="13" t="s">
        <v>226</v>
      </c>
      <c r="F11" s="13" t="s">
        <v>227</v>
      </c>
      <c r="G11" s="59">
        <v>45398</v>
      </c>
      <c r="H11" s="13" t="str">
        <f t="shared" si="0"/>
        <v>Tuesday</v>
      </c>
      <c r="I11" s="13" t="s">
        <v>228</v>
      </c>
      <c r="J11" s="60">
        <v>0.41666666666666669</v>
      </c>
      <c r="K11" s="13">
        <v>77</v>
      </c>
      <c r="L11" s="13">
        <v>79</v>
      </c>
      <c r="M11" s="13">
        <v>12</v>
      </c>
      <c r="N11" s="13">
        <v>0</v>
      </c>
      <c r="O11" s="13">
        <v>0</v>
      </c>
      <c r="P11" s="13">
        <v>5</v>
      </c>
      <c r="Q11" s="13">
        <v>407</v>
      </c>
      <c r="R11" s="61">
        <f t="shared" ref="R11:R20" si="3">AVERAGE($K$10:$K$20)*10*15</f>
        <v>11631.818181818182</v>
      </c>
      <c r="S11" s="62">
        <f t="shared" si="2"/>
        <v>3.4990230558812035E-2</v>
      </c>
    </row>
    <row r="12" spans="1:19" x14ac:dyDescent="0.3">
      <c r="A12" s="10">
        <v>1</v>
      </c>
      <c r="B12" s="58" t="s">
        <v>225</v>
      </c>
      <c r="C12" s="13">
        <v>3140176</v>
      </c>
      <c r="D12" s="13" t="s">
        <v>156</v>
      </c>
      <c r="E12" s="13" t="s">
        <v>226</v>
      </c>
      <c r="F12" s="13" t="s">
        <v>227</v>
      </c>
      <c r="G12" s="59">
        <v>45398</v>
      </c>
      <c r="H12" s="13" t="str">
        <f t="shared" si="0"/>
        <v>Tuesday</v>
      </c>
      <c r="I12" s="13" t="s">
        <v>228</v>
      </c>
      <c r="J12" s="60">
        <v>0.45833333333333331</v>
      </c>
      <c r="K12" s="13">
        <v>75</v>
      </c>
      <c r="L12" s="13">
        <v>80</v>
      </c>
      <c r="M12" s="13">
        <v>11</v>
      </c>
      <c r="N12" s="13">
        <v>4</v>
      </c>
      <c r="O12" s="13">
        <v>0</v>
      </c>
      <c r="P12" s="13">
        <v>3</v>
      </c>
      <c r="Q12" s="13">
        <v>407</v>
      </c>
      <c r="R12" s="61">
        <f t="shared" si="3"/>
        <v>11631.818181818182</v>
      </c>
      <c r="S12" s="62">
        <f t="shared" si="2"/>
        <v>3.4990230558812035E-2</v>
      </c>
    </row>
    <row r="13" spans="1:19" x14ac:dyDescent="0.3">
      <c r="A13" s="10">
        <v>1</v>
      </c>
      <c r="B13" s="58" t="s">
        <v>225</v>
      </c>
      <c r="C13" s="13">
        <v>3140176</v>
      </c>
      <c r="D13" s="13" t="s">
        <v>156</v>
      </c>
      <c r="E13" s="13" t="s">
        <v>226</v>
      </c>
      <c r="F13" s="13" t="s">
        <v>227</v>
      </c>
      <c r="G13" s="59">
        <v>45398</v>
      </c>
      <c r="H13" s="13" t="str">
        <f t="shared" si="0"/>
        <v>Tuesday</v>
      </c>
      <c r="I13" s="13" t="s">
        <v>228</v>
      </c>
      <c r="J13" s="60">
        <v>0.58333333333333337</v>
      </c>
      <c r="K13" s="13">
        <v>65</v>
      </c>
      <c r="L13" s="13">
        <v>30</v>
      </c>
      <c r="M13" s="13">
        <v>15</v>
      </c>
      <c r="N13" s="13">
        <v>4</v>
      </c>
      <c r="O13" s="13">
        <v>0</v>
      </c>
      <c r="P13" s="13">
        <v>3</v>
      </c>
      <c r="Q13" s="13">
        <v>407</v>
      </c>
      <c r="R13" s="61">
        <f t="shared" si="3"/>
        <v>11631.818181818182</v>
      </c>
      <c r="S13" s="62">
        <f t="shared" si="2"/>
        <v>3.4990230558812035E-2</v>
      </c>
    </row>
    <row r="14" spans="1:19" x14ac:dyDescent="0.3">
      <c r="A14" s="10">
        <v>1</v>
      </c>
      <c r="B14" s="58" t="s">
        <v>225</v>
      </c>
      <c r="C14" s="13">
        <v>3140176</v>
      </c>
      <c r="D14" s="13" t="s">
        <v>156</v>
      </c>
      <c r="E14" s="13" t="s">
        <v>226</v>
      </c>
      <c r="F14" s="13" t="s">
        <v>227</v>
      </c>
      <c r="G14" s="59">
        <v>45398</v>
      </c>
      <c r="H14" s="13" t="str">
        <f t="shared" si="0"/>
        <v>Tuesday</v>
      </c>
      <c r="I14" s="13" t="s">
        <v>228</v>
      </c>
      <c r="J14" s="60">
        <v>0.625</v>
      </c>
      <c r="K14" s="13">
        <v>90</v>
      </c>
      <c r="L14" s="13">
        <v>65</v>
      </c>
      <c r="M14" s="13">
        <v>29</v>
      </c>
      <c r="N14" s="13">
        <v>6</v>
      </c>
      <c r="O14" s="13">
        <v>0</v>
      </c>
      <c r="P14" s="13">
        <v>12</v>
      </c>
      <c r="Q14" s="13">
        <v>407</v>
      </c>
      <c r="R14" s="61">
        <f t="shared" si="3"/>
        <v>11631.818181818182</v>
      </c>
      <c r="S14" s="62">
        <f t="shared" si="2"/>
        <v>3.4990230558812035E-2</v>
      </c>
    </row>
    <row r="15" spans="1:19" x14ac:dyDescent="0.3">
      <c r="A15" s="10">
        <v>1</v>
      </c>
      <c r="B15" s="58" t="s">
        <v>225</v>
      </c>
      <c r="C15" s="13">
        <v>3140176</v>
      </c>
      <c r="D15" s="13" t="s">
        <v>156</v>
      </c>
      <c r="E15" s="13" t="s">
        <v>226</v>
      </c>
      <c r="F15" s="13" t="s">
        <v>227</v>
      </c>
      <c r="G15" s="59">
        <v>45398</v>
      </c>
      <c r="H15" s="13" t="str">
        <f t="shared" si="0"/>
        <v>Tuesday</v>
      </c>
      <c r="I15" s="13" t="s">
        <v>228</v>
      </c>
      <c r="J15" s="60">
        <v>0.66666666666666663</v>
      </c>
      <c r="K15" s="13">
        <v>65</v>
      </c>
      <c r="L15" s="13">
        <v>67</v>
      </c>
      <c r="M15" s="13">
        <v>40</v>
      </c>
      <c r="N15" s="13">
        <v>4</v>
      </c>
      <c r="O15" s="13">
        <v>0</v>
      </c>
      <c r="P15" s="13">
        <v>6</v>
      </c>
      <c r="Q15" s="13">
        <v>407</v>
      </c>
      <c r="R15" s="61">
        <f t="shared" si="3"/>
        <v>11631.818181818182</v>
      </c>
      <c r="S15" s="62">
        <f t="shared" si="2"/>
        <v>3.4990230558812035E-2</v>
      </c>
    </row>
    <row r="16" spans="1:19" x14ac:dyDescent="0.3">
      <c r="A16" s="10">
        <v>1</v>
      </c>
      <c r="B16" s="58" t="s">
        <v>225</v>
      </c>
      <c r="C16" s="13">
        <v>3140176</v>
      </c>
      <c r="D16" s="13" t="s">
        <v>156</v>
      </c>
      <c r="E16" s="13" t="s">
        <v>226</v>
      </c>
      <c r="F16" s="13" t="s">
        <v>227</v>
      </c>
      <c r="G16" s="59">
        <v>45398</v>
      </c>
      <c r="H16" s="13" t="str">
        <f t="shared" si="0"/>
        <v>Tuesday</v>
      </c>
      <c r="I16" s="13" t="s">
        <v>228</v>
      </c>
      <c r="J16" s="60">
        <v>0.70833333333333337</v>
      </c>
      <c r="K16" s="13">
        <v>70</v>
      </c>
      <c r="L16" s="13">
        <v>71</v>
      </c>
      <c r="M16" s="13">
        <v>45</v>
      </c>
      <c r="N16" s="13">
        <v>3</v>
      </c>
      <c r="O16" s="13">
        <v>1</v>
      </c>
      <c r="P16" s="13">
        <v>3</v>
      </c>
      <c r="Q16" s="13">
        <v>407</v>
      </c>
      <c r="R16" s="61">
        <f t="shared" si="3"/>
        <v>11631.818181818182</v>
      </c>
      <c r="S16" s="62">
        <f t="shared" si="2"/>
        <v>3.4990230558812035E-2</v>
      </c>
    </row>
    <row r="17" spans="1:19" x14ac:dyDescent="0.3">
      <c r="A17" s="10">
        <v>1</v>
      </c>
      <c r="B17" s="58" t="s">
        <v>225</v>
      </c>
      <c r="C17" s="13">
        <v>3140176</v>
      </c>
      <c r="D17" s="13" t="s">
        <v>156</v>
      </c>
      <c r="E17" s="13" t="s">
        <v>226</v>
      </c>
      <c r="F17" s="13" t="s">
        <v>227</v>
      </c>
      <c r="G17" s="59">
        <v>45398</v>
      </c>
      <c r="H17" s="13" t="str">
        <f t="shared" si="0"/>
        <v>Tuesday</v>
      </c>
      <c r="I17" s="13" t="s">
        <v>228</v>
      </c>
      <c r="J17" s="60">
        <v>0.75</v>
      </c>
      <c r="K17" s="13">
        <v>81</v>
      </c>
      <c r="L17" s="13">
        <v>82</v>
      </c>
      <c r="M17" s="13">
        <v>39</v>
      </c>
      <c r="N17" s="13">
        <v>3</v>
      </c>
      <c r="O17" s="13">
        <v>0</v>
      </c>
      <c r="P17" s="13">
        <v>3</v>
      </c>
      <c r="Q17" s="13">
        <v>407</v>
      </c>
      <c r="R17" s="61">
        <f t="shared" si="3"/>
        <v>11631.818181818182</v>
      </c>
      <c r="S17" s="62">
        <f t="shared" si="2"/>
        <v>3.4990230558812035E-2</v>
      </c>
    </row>
    <row r="18" spans="1:19" x14ac:dyDescent="0.3">
      <c r="A18" s="10">
        <v>1</v>
      </c>
      <c r="B18" s="58" t="s">
        <v>225</v>
      </c>
      <c r="C18" s="13">
        <v>3140176</v>
      </c>
      <c r="D18" s="13" t="s">
        <v>156</v>
      </c>
      <c r="E18" s="13" t="s">
        <v>226</v>
      </c>
      <c r="F18" s="13" t="s">
        <v>227</v>
      </c>
      <c r="G18" s="59">
        <v>45398</v>
      </c>
      <c r="H18" s="13" t="str">
        <f t="shared" si="0"/>
        <v>Tuesday</v>
      </c>
      <c r="I18" s="13" t="s">
        <v>228</v>
      </c>
      <c r="J18" s="60">
        <v>0.79166666666666663</v>
      </c>
      <c r="K18" s="13">
        <v>84</v>
      </c>
      <c r="L18" s="13">
        <v>91</v>
      </c>
      <c r="M18" s="13">
        <v>42</v>
      </c>
      <c r="N18" s="13">
        <v>6</v>
      </c>
      <c r="O18" s="13">
        <v>0</v>
      </c>
      <c r="P18" s="13">
        <v>4</v>
      </c>
      <c r="Q18" s="13">
        <v>407</v>
      </c>
      <c r="R18" s="61">
        <f t="shared" si="3"/>
        <v>11631.818181818182</v>
      </c>
      <c r="S18" s="62">
        <f t="shared" si="2"/>
        <v>3.4990230558812035E-2</v>
      </c>
    </row>
    <row r="19" spans="1:19" x14ac:dyDescent="0.3">
      <c r="A19" s="10">
        <v>1</v>
      </c>
      <c r="B19" s="58" t="s">
        <v>225</v>
      </c>
      <c r="C19" s="13">
        <v>3140176</v>
      </c>
      <c r="D19" s="13" t="s">
        <v>156</v>
      </c>
      <c r="E19" s="13" t="s">
        <v>226</v>
      </c>
      <c r="F19" s="13" t="s">
        <v>227</v>
      </c>
      <c r="G19" s="59">
        <v>45398</v>
      </c>
      <c r="H19" s="13" t="str">
        <f t="shared" si="0"/>
        <v>Tuesday</v>
      </c>
      <c r="I19" s="13" t="s">
        <v>228</v>
      </c>
      <c r="J19" s="60">
        <v>0.83333333333333337</v>
      </c>
      <c r="K19" s="13">
        <v>88</v>
      </c>
      <c r="L19" s="13">
        <v>79</v>
      </c>
      <c r="M19" s="13">
        <v>35</v>
      </c>
      <c r="N19" s="13">
        <v>3</v>
      </c>
      <c r="O19" s="13">
        <v>0</v>
      </c>
      <c r="P19" s="13">
        <v>5</v>
      </c>
      <c r="Q19" s="13">
        <v>407</v>
      </c>
      <c r="R19" s="61">
        <f t="shared" si="3"/>
        <v>11631.818181818182</v>
      </c>
      <c r="S19" s="62">
        <f t="shared" si="2"/>
        <v>3.4990230558812035E-2</v>
      </c>
    </row>
    <row r="20" spans="1:19" x14ac:dyDescent="0.3">
      <c r="A20" s="10">
        <v>1</v>
      </c>
      <c r="B20" s="58" t="s">
        <v>225</v>
      </c>
      <c r="C20" s="13">
        <v>3140176</v>
      </c>
      <c r="D20" s="13" t="s">
        <v>156</v>
      </c>
      <c r="E20" s="13" t="s">
        <v>226</v>
      </c>
      <c r="F20" s="13" t="s">
        <v>227</v>
      </c>
      <c r="G20" s="59">
        <v>45398</v>
      </c>
      <c r="H20" s="13" t="str">
        <f t="shared" si="0"/>
        <v>Tuesday</v>
      </c>
      <c r="I20" s="13" t="s">
        <v>228</v>
      </c>
      <c r="J20" s="60">
        <v>0.875</v>
      </c>
      <c r="K20" s="13">
        <v>86</v>
      </c>
      <c r="L20" s="13">
        <v>68</v>
      </c>
      <c r="M20" s="13">
        <v>28</v>
      </c>
      <c r="N20" s="13">
        <v>4</v>
      </c>
      <c r="O20" s="13">
        <v>0</v>
      </c>
      <c r="P20" s="13">
        <v>3</v>
      </c>
      <c r="Q20" s="13">
        <v>407</v>
      </c>
      <c r="R20" s="61">
        <f t="shared" si="3"/>
        <v>11631.818181818182</v>
      </c>
      <c r="S20" s="62">
        <f t="shared" si="2"/>
        <v>3.4990230558812035E-2</v>
      </c>
    </row>
    <row r="21" spans="1:19" x14ac:dyDescent="0.3">
      <c r="A21" s="10">
        <v>1</v>
      </c>
      <c r="B21" s="58" t="s">
        <v>225</v>
      </c>
      <c r="C21" s="13">
        <v>3140176</v>
      </c>
      <c r="D21" s="13" t="s">
        <v>156</v>
      </c>
      <c r="E21" s="13" t="s">
        <v>226</v>
      </c>
      <c r="F21" s="13" t="s">
        <v>227</v>
      </c>
      <c r="G21" s="59">
        <v>45399</v>
      </c>
      <c r="H21" s="13" t="str">
        <f t="shared" si="0"/>
        <v>Wednesday</v>
      </c>
      <c r="I21" s="13" t="s">
        <v>228</v>
      </c>
      <c r="J21" s="60">
        <v>0.375</v>
      </c>
      <c r="K21" s="13">
        <v>70</v>
      </c>
      <c r="L21" s="13">
        <v>79</v>
      </c>
      <c r="M21" s="13">
        <v>8</v>
      </c>
      <c r="N21" s="13">
        <v>1</v>
      </c>
      <c r="O21" s="13">
        <v>0</v>
      </c>
      <c r="P21" s="13">
        <v>2</v>
      </c>
      <c r="Q21" s="13">
        <v>440</v>
      </c>
      <c r="R21" s="61">
        <f>AVERAGE($K$21:$K$31)*10*15</f>
        <v>11618.181818181818</v>
      </c>
      <c r="S21" s="62">
        <f t="shared" si="2"/>
        <v>3.7871674491392802E-2</v>
      </c>
    </row>
    <row r="22" spans="1:19" x14ac:dyDescent="0.3">
      <c r="A22" s="10">
        <v>1</v>
      </c>
      <c r="B22" s="58" t="s">
        <v>225</v>
      </c>
      <c r="C22" s="13">
        <v>3140176</v>
      </c>
      <c r="D22" s="13" t="s">
        <v>156</v>
      </c>
      <c r="E22" s="13" t="s">
        <v>226</v>
      </c>
      <c r="F22" s="13" t="s">
        <v>227</v>
      </c>
      <c r="G22" s="59">
        <v>45399</v>
      </c>
      <c r="H22" s="13" t="str">
        <f t="shared" si="0"/>
        <v>Wednesday</v>
      </c>
      <c r="I22" s="13" t="s">
        <v>228</v>
      </c>
      <c r="J22" s="60">
        <v>0.41666666666666669</v>
      </c>
      <c r="K22" s="13">
        <v>78</v>
      </c>
      <c r="L22" s="13">
        <v>81</v>
      </c>
      <c r="M22" s="13">
        <v>12</v>
      </c>
      <c r="N22" s="13">
        <v>1</v>
      </c>
      <c r="O22" s="13">
        <v>0</v>
      </c>
      <c r="P22" s="13">
        <v>4</v>
      </c>
      <c r="Q22" s="13">
        <v>440</v>
      </c>
      <c r="R22" s="61">
        <f t="shared" ref="R22:R31" si="4">AVERAGE($K$21:$K$31)*10*15</f>
        <v>11618.181818181818</v>
      </c>
      <c r="S22" s="62">
        <f t="shared" si="2"/>
        <v>3.7871674491392802E-2</v>
      </c>
    </row>
    <row r="23" spans="1:19" x14ac:dyDescent="0.3">
      <c r="A23" s="10">
        <v>1</v>
      </c>
      <c r="B23" s="58" t="s">
        <v>225</v>
      </c>
      <c r="C23" s="13">
        <v>3140176</v>
      </c>
      <c r="D23" s="13" t="s">
        <v>156</v>
      </c>
      <c r="E23" s="13" t="s">
        <v>226</v>
      </c>
      <c r="F23" s="13" t="s">
        <v>227</v>
      </c>
      <c r="G23" s="59">
        <v>45399</v>
      </c>
      <c r="H23" s="13" t="str">
        <f t="shared" si="0"/>
        <v>Wednesday</v>
      </c>
      <c r="I23" s="13" t="s">
        <v>228</v>
      </c>
      <c r="J23" s="60">
        <v>0.45833333333333331</v>
      </c>
      <c r="K23" s="13">
        <v>71</v>
      </c>
      <c r="L23" s="13">
        <v>78</v>
      </c>
      <c r="M23" s="13">
        <v>10</v>
      </c>
      <c r="N23" s="13">
        <v>4</v>
      </c>
      <c r="O23" s="13">
        <v>0</v>
      </c>
      <c r="P23" s="13">
        <v>2</v>
      </c>
      <c r="Q23" s="13">
        <v>440</v>
      </c>
      <c r="R23" s="61">
        <f t="shared" si="4"/>
        <v>11618.181818181818</v>
      </c>
      <c r="S23" s="62">
        <f t="shared" si="2"/>
        <v>3.7871674491392802E-2</v>
      </c>
    </row>
    <row r="24" spans="1:19" x14ac:dyDescent="0.3">
      <c r="A24" s="10">
        <v>1</v>
      </c>
      <c r="B24" s="58" t="s">
        <v>225</v>
      </c>
      <c r="C24" s="13">
        <v>3140176</v>
      </c>
      <c r="D24" s="13" t="s">
        <v>156</v>
      </c>
      <c r="E24" s="13" t="s">
        <v>226</v>
      </c>
      <c r="F24" s="13" t="s">
        <v>227</v>
      </c>
      <c r="G24" s="59">
        <v>45399</v>
      </c>
      <c r="H24" s="13" t="str">
        <f t="shared" si="0"/>
        <v>Wednesday</v>
      </c>
      <c r="I24" s="13" t="s">
        <v>228</v>
      </c>
      <c r="J24" s="60">
        <v>0.58333333333333337</v>
      </c>
      <c r="K24" s="13">
        <v>69</v>
      </c>
      <c r="L24" s="13">
        <v>35</v>
      </c>
      <c r="M24" s="13">
        <v>17</v>
      </c>
      <c r="N24" s="13">
        <v>5</v>
      </c>
      <c r="O24" s="13">
        <v>0</v>
      </c>
      <c r="P24" s="13">
        <v>4</v>
      </c>
      <c r="Q24" s="13">
        <v>440</v>
      </c>
      <c r="R24" s="61">
        <f t="shared" si="4"/>
        <v>11618.181818181818</v>
      </c>
      <c r="S24" s="62">
        <f t="shared" si="2"/>
        <v>3.7871674491392802E-2</v>
      </c>
    </row>
    <row r="25" spans="1:19" x14ac:dyDescent="0.3">
      <c r="A25" s="10">
        <v>1</v>
      </c>
      <c r="B25" s="58" t="s">
        <v>225</v>
      </c>
      <c r="C25" s="13">
        <v>3140176</v>
      </c>
      <c r="D25" s="13" t="s">
        <v>156</v>
      </c>
      <c r="E25" s="13" t="s">
        <v>226</v>
      </c>
      <c r="F25" s="13" t="s">
        <v>227</v>
      </c>
      <c r="G25" s="59">
        <v>45399</v>
      </c>
      <c r="H25" s="13" t="str">
        <f t="shared" si="0"/>
        <v>Wednesday</v>
      </c>
      <c r="I25" s="13" t="s">
        <v>228</v>
      </c>
      <c r="J25" s="60">
        <v>0.625</v>
      </c>
      <c r="K25" s="13">
        <v>91</v>
      </c>
      <c r="L25" s="13">
        <v>55</v>
      </c>
      <c r="M25" s="13">
        <v>40</v>
      </c>
      <c r="N25" s="13">
        <v>6</v>
      </c>
      <c r="O25" s="13">
        <v>0</v>
      </c>
      <c r="P25" s="13">
        <v>11</v>
      </c>
      <c r="Q25" s="13">
        <v>440</v>
      </c>
      <c r="R25" s="61">
        <f t="shared" si="4"/>
        <v>11618.181818181818</v>
      </c>
      <c r="S25" s="62">
        <f t="shared" si="2"/>
        <v>3.7871674491392802E-2</v>
      </c>
    </row>
    <row r="26" spans="1:19" x14ac:dyDescent="0.3">
      <c r="A26" s="10">
        <v>1</v>
      </c>
      <c r="B26" s="58" t="s">
        <v>225</v>
      </c>
      <c r="C26" s="13">
        <v>3140176</v>
      </c>
      <c r="D26" s="13" t="s">
        <v>156</v>
      </c>
      <c r="E26" s="13" t="s">
        <v>226</v>
      </c>
      <c r="F26" s="13" t="s">
        <v>227</v>
      </c>
      <c r="G26" s="59">
        <v>45399</v>
      </c>
      <c r="H26" s="13" t="str">
        <f t="shared" si="0"/>
        <v>Wednesday</v>
      </c>
      <c r="I26" s="13" t="s">
        <v>228</v>
      </c>
      <c r="J26" s="60">
        <v>0.66666666666666663</v>
      </c>
      <c r="K26" s="13">
        <v>68</v>
      </c>
      <c r="L26" s="13">
        <v>69</v>
      </c>
      <c r="M26" s="13">
        <v>44</v>
      </c>
      <c r="N26" s="13">
        <v>3</v>
      </c>
      <c r="O26" s="13">
        <v>0</v>
      </c>
      <c r="P26" s="13">
        <v>6</v>
      </c>
      <c r="Q26" s="13">
        <v>440</v>
      </c>
      <c r="R26" s="61">
        <f t="shared" si="4"/>
        <v>11618.181818181818</v>
      </c>
      <c r="S26" s="62">
        <f t="shared" si="2"/>
        <v>3.7871674491392802E-2</v>
      </c>
    </row>
    <row r="27" spans="1:19" x14ac:dyDescent="0.3">
      <c r="A27" s="10">
        <v>1</v>
      </c>
      <c r="B27" s="58" t="s">
        <v>225</v>
      </c>
      <c r="C27" s="13">
        <v>3140176</v>
      </c>
      <c r="D27" s="13" t="s">
        <v>156</v>
      </c>
      <c r="E27" s="13" t="s">
        <v>226</v>
      </c>
      <c r="F27" s="13" t="s">
        <v>227</v>
      </c>
      <c r="G27" s="59">
        <v>45399</v>
      </c>
      <c r="H27" s="13" t="str">
        <f t="shared" si="0"/>
        <v>Wednesday</v>
      </c>
      <c r="I27" s="13" t="s">
        <v>228</v>
      </c>
      <c r="J27" s="60">
        <v>0.70833333333333337</v>
      </c>
      <c r="K27" s="13">
        <v>67</v>
      </c>
      <c r="L27" s="13">
        <v>75</v>
      </c>
      <c r="M27" s="13">
        <v>40</v>
      </c>
      <c r="N27" s="13">
        <v>4</v>
      </c>
      <c r="O27" s="13">
        <v>0</v>
      </c>
      <c r="P27" s="13">
        <v>3</v>
      </c>
      <c r="Q27" s="13">
        <v>440</v>
      </c>
      <c r="R27" s="61">
        <f t="shared" si="4"/>
        <v>11618.181818181818</v>
      </c>
      <c r="S27" s="62">
        <f t="shared" si="2"/>
        <v>3.7871674491392802E-2</v>
      </c>
    </row>
    <row r="28" spans="1:19" x14ac:dyDescent="0.3">
      <c r="A28" s="10">
        <v>1</v>
      </c>
      <c r="B28" s="58" t="s">
        <v>225</v>
      </c>
      <c r="C28" s="13">
        <v>3140176</v>
      </c>
      <c r="D28" s="13" t="s">
        <v>156</v>
      </c>
      <c r="E28" s="13" t="s">
        <v>226</v>
      </c>
      <c r="F28" s="13" t="s">
        <v>227</v>
      </c>
      <c r="G28" s="59">
        <v>45399</v>
      </c>
      <c r="H28" s="13" t="str">
        <f t="shared" si="0"/>
        <v>Wednesday</v>
      </c>
      <c r="I28" s="13" t="s">
        <v>228</v>
      </c>
      <c r="J28" s="60">
        <v>0.75</v>
      </c>
      <c r="K28" s="13">
        <v>78</v>
      </c>
      <c r="L28" s="13">
        <v>80</v>
      </c>
      <c r="M28" s="13">
        <v>33</v>
      </c>
      <c r="N28" s="13">
        <v>4</v>
      </c>
      <c r="O28" s="13">
        <v>0</v>
      </c>
      <c r="P28" s="13">
        <v>4</v>
      </c>
      <c r="Q28" s="13">
        <v>440</v>
      </c>
      <c r="R28" s="61">
        <f t="shared" si="4"/>
        <v>11618.181818181818</v>
      </c>
      <c r="S28" s="62">
        <f t="shared" si="2"/>
        <v>3.7871674491392802E-2</v>
      </c>
    </row>
    <row r="29" spans="1:19" x14ac:dyDescent="0.3">
      <c r="A29" s="10">
        <v>1</v>
      </c>
      <c r="B29" s="58" t="s">
        <v>225</v>
      </c>
      <c r="C29" s="13">
        <v>3140176</v>
      </c>
      <c r="D29" s="13" t="s">
        <v>156</v>
      </c>
      <c r="E29" s="13" t="s">
        <v>226</v>
      </c>
      <c r="F29" s="13" t="s">
        <v>227</v>
      </c>
      <c r="G29" s="59">
        <v>45399</v>
      </c>
      <c r="H29" s="13" t="str">
        <f t="shared" si="0"/>
        <v>Wednesday</v>
      </c>
      <c r="I29" s="13" t="s">
        <v>228</v>
      </c>
      <c r="J29" s="60">
        <v>0.79166666666666663</v>
      </c>
      <c r="K29" s="13">
        <v>86</v>
      </c>
      <c r="L29" s="13">
        <v>95</v>
      </c>
      <c r="M29" s="13">
        <v>47</v>
      </c>
      <c r="N29" s="13">
        <v>5</v>
      </c>
      <c r="O29" s="13">
        <v>0</v>
      </c>
      <c r="P29" s="13">
        <v>3</v>
      </c>
      <c r="Q29" s="13">
        <v>440</v>
      </c>
      <c r="R29" s="61">
        <f t="shared" si="4"/>
        <v>11618.181818181818</v>
      </c>
      <c r="S29" s="62">
        <f t="shared" si="2"/>
        <v>3.7871674491392802E-2</v>
      </c>
    </row>
    <row r="30" spans="1:19" x14ac:dyDescent="0.3">
      <c r="A30" s="10">
        <v>1</v>
      </c>
      <c r="B30" s="58" t="s">
        <v>225</v>
      </c>
      <c r="C30" s="13">
        <v>3140176</v>
      </c>
      <c r="D30" s="13" t="s">
        <v>156</v>
      </c>
      <c r="E30" s="13" t="s">
        <v>226</v>
      </c>
      <c r="F30" s="13" t="s">
        <v>227</v>
      </c>
      <c r="G30" s="59">
        <v>45399</v>
      </c>
      <c r="H30" s="13" t="str">
        <f t="shared" si="0"/>
        <v>Wednesday</v>
      </c>
      <c r="I30" s="13" t="s">
        <v>228</v>
      </c>
      <c r="J30" s="60">
        <v>0.83333333333333337</v>
      </c>
      <c r="K30" s="13">
        <v>90</v>
      </c>
      <c r="L30" s="13">
        <v>82</v>
      </c>
      <c r="M30" s="13">
        <v>30</v>
      </c>
      <c r="N30" s="13">
        <v>5</v>
      </c>
      <c r="O30" s="13">
        <v>1</v>
      </c>
      <c r="P30" s="13">
        <v>4</v>
      </c>
      <c r="Q30" s="13">
        <v>440</v>
      </c>
      <c r="R30" s="61">
        <f t="shared" si="4"/>
        <v>11618.181818181818</v>
      </c>
      <c r="S30" s="62">
        <f t="shared" si="2"/>
        <v>3.7871674491392802E-2</v>
      </c>
    </row>
    <row r="31" spans="1:19" x14ac:dyDescent="0.3">
      <c r="A31" s="10">
        <v>1</v>
      </c>
      <c r="B31" s="58" t="s">
        <v>225</v>
      </c>
      <c r="C31" s="13">
        <v>3140176</v>
      </c>
      <c r="D31" s="13" t="s">
        <v>156</v>
      </c>
      <c r="E31" s="13" t="s">
        <v>226</v>
      </c>
      <c r="F31" s="13" t="s">
        <v>227</v>
      </c>
      <c r="G31" s="59">
        <v>45399</v>
      </c>
      <c r="H31" s="13" t="str">
        <f t="shared" si="0"/>
        <v>Wednesday</v>
      </c>
      <c r="I31" s="13" t="s">
        <v>228</v>
      </c>
      <c r="J31" s="60">
        <v>0.875</v>
      </c>
      <c r="K31" s="13">
        <v>84</v>
      </c>
      <c r="L31" s="13">
        <v>75</v>
      </c>
      <c r="M31" s="13">
        <v>21</v>
      </c>
      <c r="N31" s="13">
        <v>4</v>
      </c>
      <c r="O31" s="13">
        <v>0</v>
      </c>
      <c r="P31" s="13">
        <v>4</v>
      </c>
      <c r="Q31" s="13">
        <v>440</v>
      </c>
      <c r="R31" s="61">
        <f t="shared" si="4"/>
        <v>11618.181818181818</v>
      </c>
      <c r="S31" s="62">
        <f t="shared" si="2"/>
        <v>3.7871674491392802E-2</v>
      </c>
    </row>
    <row r="32" spans="1:19" x14ac:dyDescent="0.3">
      <c r="A32" s="10">
        <v>1</v>
      </c>
      <c r="B32" s="58" t="s">
        <v>225</v>
      </c>
      <c r="C32" s="13">
        <v>3140176</v>
      </c>
      <c r="D32" s="13" t="s">
        <v>156</v>
      </c>
      <c r="E32" s="13" t="s">
        <v>226</v>
      </c>
      <c r="F32" s="13" t="s">
        <v>227</v>
      </c>
      <c r="G32" s="59">
        <v>45400</v>
      </c>
      <c r="H32" s="13" t="str">
        <f t="shared" si="0"/>
        <v>Thursday</v>
      </c>
      <c r="I32" s="13" t="s">
        <v>228</v>
      </c>
      <c r="J32" s="60">
        <v>0.375</v>
      </c>
      <c r="K32" s="13">
        <v>69</v>
      </c>
      <c r="L32" s="13">
        <v>85</v>
      </c>
      <c r="M32" s="13">
        <v>7</v>
      </c>
      <c r="N32" s="13">
        <v>2</v>
      </c>
      <c r="O32" s="13">
        <v>0</v>
      </c>
      <c r="P32" s="13">
        <v>1</v>
      </c>
      <c r="Q32" s="13">
        <v>451</v>
      </c>
      <c r="R32" s="61">
        <f>AVERAGE($K$32:$K$42)*10*15</f>
        <v>11263.636363636364</v>
      </c>
      <c r="S32" s="62">
        <f t="shared" si="2"/>
        <v>4.0040355125100888E-2</v>
      </c>
    </row>
    <row r="33" spans="1:19" x14ac:dyDescent="0.3">
      <c r="A33" s="10">
        <v>1</v>
      </c>
      <c r="B33" s="58" t="s">
        <v>225</v>
      </c>
      <c r="C33" s="13">
        <v>3140176</v>
      </c>
      <c r="D33" s="13" t="s">
        <v>156</v>
      </c>
      <c r="E33" s="13" t="s">
        <v>226</v>
      </c>
      <c r="F33" s="13" t="s">
        <v>227</v>
      </c>
      <c r="G33" s="59">
        <v>45400</v>
      </c>
      <c r="H33" s="13" t="str">
        <f t="shared" si="0"/>
        <v>Thursday</v>
      </c>
      <c r="I33" s="13" t="s">
        <v>228</v>
      </c>
      <c r="J33" s="60">
        <v>0.41666666666666669</v>
      </c>
      <c r="K33" s="13">
        <v>75</v>
      </c>
      <c r="L33" s="13">
        <v>82</v>
      </c>
      <c r="M33" s="13">
        <v>13</v>
      </c>
      <c r="N33" s="13">
        <v>1</v>
      </c>
      <c r="O33" s="13">
        <v>0</v>
      </c>
      <c r="P33" s="13">
        <v>3</v>
      </c>
      <c r="Q33" s="13">
        <v>451</v>
      </c>
      <c r="R33" s="61">
        <f t="shared" ref="R33:R42" si="5">AVERAGE($K$32:$K$42)*10*15</f>
        <v>11263.636363636364</v>
      </c>
      <c r="S33" s="62">
        <f t="shared" si="2"/>
        <v>4.0040355125100888E-2</v>
      </c>
    </row>
    <row r="34" spans="1:19" x14ac:dyDescent="0.3">
      <c r="A34" s="10">
        <v>1</v>
      </c>
      <c r="B34" s="58" t="s">
        <v>225</v>
      </c>
      <c r="C34" s="13">
        <v>3140176</v>
      </c>
      <c r="D34" s="13" t="s">
        <v>156</v>
      </c>
      <c r="E34" s="13" t="s">
        <v>226</v>
      </c>
      <c r="F34" s="13" t="s">
        <v>227</v>
      </c>
      <c r="G34" s="59">
        <v>45400</v>
      </c>
      <c r="H34" s="13" t="str">
        <f t="shared" si="0"/>
        <v>Thursday</v>
      </c>
      <c r="I34" s="13" t="s">
        <v>228</v>
      </c>
      <c r="J34" s="60">
        <v>0.45833333333333331</v>
      </c>
      <c r="K34" s="13">
        <v>68</v>
      </c>
      <c r="L34" s="13">
        <v>81</v>
      </c>
      <c r="M34" s="13">
        <v>12</v>
      </c>
      <c r="N34" s="13">
        <v>3</v>
      </c>
      <c r="O34" s="13">
        <v>0</v>
      </c>
      <c r="P34" s="13">
        <v>2</v>
      </c>
      <c r="Q34" s="13">
        <v>451</v>
      </c>
      <c r="R34" s="61">
        <f t="shared" si="5"/>
        <v>11263.636363636364</v>
      </c>
      <c r="S34" s="62">
        <f t="shared" si="2"/>
        <v>4.0040355125100888E-2</v>
      </c>
    </row>
    <row r="35" spans="1:19" x14ac:dyDescent="0.3">
      <c r="A35" s="10">
        <v>1</v>
      </c>
      <c r="B35" s="58" t="s">
        <v>225</v>
      </c>
      <c r="C35" s="13">
        <v>3140176</v>
      </c>
      <c r="D35" s="13" t="s">
        <v>156</v>
      </c>
      <c r="E35" s="13" t="s">
        <v>226</v>
      </c>
      <c r="F35" s="13" t="s">
        <v>227</v>
      </c>
      <c r="G35" s="59">
        <v>45400</v>
      </c>
      <c r="H35" s="13" t="str">
        <f t="shared" si="0"/>
        <v>Thursday</v>
      </c>
      <c r="I35" s="13" t="s">
        <v>228</v>
      </c>
      <c r="J35" s="60">
        <v>0.58333333333333337</v>
      </c>
      <c r="K35" s="13">
        <v>72</v>
      </c>
      <c r="L35" s="13">
        <v>31</v>
      </c>
      <c r="M35" s="13">
        <v>20</v>
      </c>
      <c r="N35" s="13">
        <v>5</v>
      </c>
      <c r="O35" s="13">
        <v>0</v>
      </c>
      <c r="P35" s="13">
        <v>3</v>
      </c>
      <c r="Q35" s="13">
        <v>451</v>
      </c>
      <c r="R35" s="61">
        <f t="shared" si="5"/>
        <v>11263.636363636364</v>
      </c>
      <c r="S35" s="62">
        <f t="shared" si="2"/>
        <v>4.0040355125100888E-2</v>
      </c>
    </row>
    <row r="36" spans="1:19" x14ac:dyDescent="0.3">
      <c r="A36" s="10">
        <v>1</v>
      </c>
      <c r="B36" s="58" t="s">
        <v>225</v>
      </c>
      <c r="C36" s="13">
        <v>3140176</v>
      </c>
      <c r="D36" s="13" t="s">
        <v>156</v>
      </c>
      <c r="E36" s="13" t="s">
        <v>226</v>
      </c>
      <c r="F36" s="13" t="s">
        <v>227</v>
      </c>
      <c r="G36" s="59">
        <v>45400</v>
      </c>
      <c r="H36" s="13" t="str">
        <f t="shared" si="0"/>
        <v>Thursday</v>
      </c>
      <c r="I36" s="13" t="s">
        <v>228</v>
      </c>
      <c r="J36" s="60">
        <v>0.625</v>
      </c>
      <c r="K36" s="13">
        <v>88</v>
      </c>
      <c r="L36" s="13">
        <v>48</v>
      </c>
      <c r="M36" s="13">
        <v>49</v>
      </c>
      <c r="N36" s="13">
        <v>7</v>
      </c>
      <c r="O36" s="13">
        <v>0</v>
      </c>
      <c r="P36" s="13">
        <v>16</v>
      </c>
      <c r="Q36" s="13">
        <v>451</v>
      </c>
      <c r="R36" s="61">
        <f t="shared" si="5"/>
        <v>11263.636363636364</v>
      </c>
      <c r="S36" s="62">
        <f t="shared" si="2"/>
        <v>4.0040355125100888E-2</v>
      </c>
    </row>
    <row r="37" spans="1:19" x14ac:dyDescent="0.3">
      <c r="A37" s="10">
        <v>1</v>
      </c>
      <c r="B37" s="58" t="s">
        <v>225</v>
      </c>
      <c r="C37" s="13">
        <v>3140176</v>
      </c>
      <c r="D37" s="13" t="s">
        <v>156</v>
      </c>
      <c r="E37" s="13" t="s">
        <v>226</v>
      </c>
      <c r="F37" s="13" t="s">
        <v>227</v>
      </c>
      <c r="G37" s="59">
        <v>45400</v>
      </c>
      <c r="H37" s="13" t="str">
        <f t="shared" si="0"/>
        <v>Thursday</v>
      </c>
      <c r="I37" s="13" t="s">
        <v>228</v>
      </c>
      <c r="J37" s="60">
        <v>0.66666666666666663</v>
      </c>
      <c r="K37" s="13">
        <v>70</v>
      </c>
      <c r="L37" s="13">
        <v>55</v>
      </c>
      <c r="M37" s="13">
        <v>40</v>
      </c>
      <c r="N37" s="13">
        <v>4</v>
      </c>
      <c r="O37" s="13">
        <v>0</v>
      </c>
      <c r="P37" s="13">
        <v>5</v>
      </c>
      <c r="Q37" s="13">
        <v>451</v>
      </c>
      <c r="R37" s="61">
        <f t="shared" si="5"/>
        <v>11263.636363636364</v>
      </c>
      <c r="S37" s="62">
        <f t="shared" si="2"/>
        <v>4.0040355125100888E-2</v>
      </c>
    </row>
    <row r="38" spans="1:19" x14ac:dyDescent="0.3">
      <c r="A38" s="10">
        <v>1</v>
      </c>
      <c r="B38" s="58" t="s">
        <v>225</v>
      </c>
      <c r="C38" s="13">
        <v>3140176</v>
      </c>
      <c r="D38" s="13" t="s">
        <v>156</v>
      </c>
      <c r="E38" s="13" t="s">
        <v>226</v>
      </c>
      <c r="F38" s="13" t="s">
        <v>227</v>
      </c>
      <c r="G38" s="59">
        <v>45400</v>
      </c>
      <c r="H38" s="13" t="str">
        <f t="shared" si="0"/>
        <v>Thursday</v>
      </c>
      <c r="I38" s="13" t="s">
        <v>228</v>
      </c>
      <c r="J38" s="60">
        <v>0.70833333333333337</v>
      </c>
      <c r="K38" s="13">
        <v>71</v>
      </c>
      <c r="L38" s="13">
        <v>71</v>
      </c>
      <c r="M38" s="13">
        <v>41</v>
      </c>
      <c r="N38" s="13">
        <v>5</v>
      </c>
      <c r="O38" s="13">
        <v>0</v>
      </c>
      <c r="P38" s="13">
        <v>5</v>
      </c>
      <c r="Q38" s="13">
        <v>451</v>
      </c>
      <c r="R38" s="61">
        <f t="shared" si="5"/>
        <v>11263.636363636364</v>
      </c>
      <c r="S38" s="62">
        <f t="shared" si="2"/>
        <v>4.0040355125100888E-2</v>
      </c>
    </row>
    <row r="39" spans="1:19" x14ac:dyDescent="0.3">
      <c r="A39" s="10">
        <v>1</v>
      </c>
      <c r="B39" s="58" t="s">
        <v>225</v>
      </c>
      <c r="C39" s="13">
        <v>3140176</v>
      </c>
      <c r="D39" s="13" t="s">
        <v>156</v>
      </c>
      <c r="E39" s="13" t="s">
        <v>226</v>
      </c>
      <c r="F39" s="13" t="s">
        <v>227</v>
      </c>
      <c r="G39" s="59">
        <v>45400</v>
      </c>
      <c r="H39" s="13" t="str">
        <f t="shared" si="0"/>
        <v>Thursday</v>
      </c>
      <c r="I39" s="13" t="s">
        <v>228</v>
      </c>
      <c r="J39" s="60">
        <v>0.75</v>
      </c>
      <c r="K39" s="13">
        <v>75</v>
      </c>
      <c r="L39" s="13">
        <v>77</v>
      </c>
      <c r="M39" s="13">
        <v>35</v>
      </c>
      <c r="N39" s="13">
        <v>4</v>
      </c>
      <c r="O39" s="13">
        <v>1</v>
      </c>
      <c r="P39" s="13">
        <v>3</v>
      </c>
      <c r="Q39" s="13">
        <v>451</v>
      </c>
      <c r="R39" s="61">
        <f t="shared" si="5"/>
        <v>11263.636363636364</v>
      </c>
      <c r="S39" s="62">
        <f t="shared" si="2"/>
        <v>4.0040355125100888E-2</v>
      </c>
    </row>
    <row r="40" spans="1:19" x14ac:dyDescent="0.3">
      <c r="A40" s="10">
        <v>1</v>
      </c>
      <c r="B40" s="58" t="s">
        <v>225</v>
      </c>
      <c r="C40" s="13">
        <v>3140176</v>
      </c>
      <c r="D40" s="13" t="s">
        <v>156</v>
      </c>
      <c r="E40" s="13" t="s">
        <v>226</v>
      </c>
      <c r="F40" s="13" t="s">
        <v>227</v>
      </c>
      <c r="G40" s="59">
        <v>45400</v>
      </c>
      <c r="H40" s="13" t="str">
        <f t="shared" si="0"/>
        <v>Thursday</v>
      </c>
      <c r="I40" s="13" t="s">
        <v>228</v>
      </c>
      <c r="J40" s="60">
        <v>0.79166666666666663</v>
      </c>
      <c r="K40" s="13">
        <v>84</v>
      </c>
      <c r="L40" s="13">
        <v>89</v>
      </c>
      <c r="M40" s="13">
        <v>45</v>
      </c>
      <c r="N40" s="13">
        <v>6</v>
      </c>
      <c r="O40" s="13">
        <v>0</v>
      </c>
      <c r="P40" s="13">
        <v>4</v>
      </c>
      <c r="Q40" s="13">
        <v>451</v>
      </c>
      <c r="R40" s="61">
        <f t="shared" si="5"/>
        <v>11263.636363636364</v>
      </c>
      <c r="S40" s="62">
        <f t="shared" si="2"/>
        <v>4.0040355125100888E-2</v>
      </c>
    </row>
    <row r="41" spans="1:19" x14ac:dyDescent="0.3">
      <c r="A41" s="10">
        <v>1</v>
      </c>
      <c r="B41" s="58" t="s">
        <v>225</v>
      </c>
      <c r="C41" s="13">
        <v>3140176</v>
      </c>
      <c r="D41" s="13" t="s">
        <v>156</v>
      </c>
      <c r="E41" s="13" t="s">
        <v>226</v>
      </c>
      <c r="F41" s="13" t="s">
        <v>227</v>
      </c>
      <c r="G41" s="59">
        <v>45400</v>
      </c>
      <c r="H41" s="13" t="str">
        <f t="shared" si="0"/>
        <v>Thursday</v>
      </c>
      <c r="I41" s="13" t="s">
        <v>228</v>
      </c>
      <c r="J41" s="60">
        <v>0.83333333333333337</v>
      </c>
      <c r="K41" s="13">
        <v>89</v>
      </c>
      <c r="L41" s="13">
        <v>76</v>
      </c>
      <c r="M41" s="13">
        <v>27</v>
      </c>
      <c r="N41" s="13">
        <v>6</v>
      </c>
      <c r="O41" s="13">
        <v>0</v>
      </c>
      <c r="P41" s="13">
        <v>4</v>
      </c>
      <c r="Q41" s="13">
        <v>451</v>
      </c>
      <c r="R41" s="61">
        <f t="shared" si="5"/>
        <v>11263.636363636364</v>
      </c>
      <c r="S41" s="62">
        <f t="shared" si="2"/>
        <v>4.0040355125100888E-2</v>
      </c>
    </row>
    <row r="42" spans="1:19" x14ac:dyDescent="0.3">
      <c r="A42" s="10">
        <v>1</v>
      </c>
      <c r="B42" s="58" t="s">
        <v>225</v>
      </c>
      <c r="C42" s="13">
        <v>3140176</v>
      </c>
      <c r="D42" s="13" t="s">
        <v>156</v>
      </c>
      <c r="E42" s="13" t="s">
        <v>226</v>
      </c>
      <c r="F42" s="13" t="s">
        <v>227</v>
      </c>
      <c r="G42" s="59">
        <v>45400</v>
      </c>
      <c r="H42" s="13" t="str">
        <f t="shared" si="0"/>
        <v>Thursday</v>
      </c>
      <c r="I42" s="13" t="s">
        <v>228</v>
      </c>
      <c r="J42" s="60">
        <v>0.875</v>
      </c>
      <c r="K42" s="13">
        <v>65</v>
      </c>
      <c r="L42" s="13">
        <v>60</v>
      </c>
      <c r="M42" s="13">
        <v>20</v>
      </c>
      <c r="N42" s="13">
        <v>4</v>
      </c>
      <c r="O42" s="13">
        <v>1</v>
      </c>
      <c r="P42" s="13">
        <v>5</v>
      </c>
      <c r="Q42" s="13">
        <v>451</v>
      </c>
      <c r="R42" s="61">
        <f t="shared" si="5"/>
        <v>11263.636363636364</v>
      </c>
      <c r="S42" s="62">
        <f t="shared" si="2"/>
        <v>4.0040355125100888E-2</v>
      </c>
    </row>
    <row r="43" spans="1:19" x14ac:dyDescent="0.3">
      <c r="A43" s="10">
        <v>1</v>
      </c>
      <c r="B43" s="58" t="s">
        <v>225</v>
      </c>
      <c r="C43" s="13">
        <v>3140176</v>
      </c>
      <c r="D43" s="13" t="s">
        <v>156</v>
      </c>
      <c r="E43" s="13" t="s">
        <v>226</v>
      </c>
      <c r="F43" s="13" t="s">
        <v>227</v>
      </c>
      <c r="G43" s="59">
        <v>45401</v>
      </c>
      <c r="H43" s="13" t="str">
        <f t="shared" si="0"/>
        <v>Friday</v>
      </c>
      <c r="I43" s="13" t="s">
        <v>228</v>
      </c>
      <c r="J43" s="60">
        <v>0.375</v>
      </c>
      <c r="K43" s="13">
        <v>65</v>
      </c>
      <c r="L43" s="13">
        <v>90</v>
      </c>
      <c r="M43" s="13">
        <v>13</v>
      </c>
      <c r="N43" s="13">
        <v>2</v>
      </c>
      <c r="O43" s="13">
        <v>0</v>
      </c>
      <c r="P43" s="13">
        <v>1</v>
      </c>
      <c r="Q43" s="13">
        <v>485</v>
      </c>
      <c r="R43" s="61">
        <f>AVERAGE($K$43:$K$53)*10*15</f>
        <v>11754.545454545454</v>
      </c>
      <c r="S43" s="62">
        <f t="shared" si="2"/>
        <v>4.1260634184068064E-2</v>
      </c>
    </row>
    <row r="44" spans="1:19" x14ac:dyDescent="0.3">
      <c r="A44" s="10">
        <v>1</v>
      </c>
      <c r="B44" s="58" t="s">
        <v>225</v>
      </c>
      <c r="C44" s="13">
        <v>3140176</v>
      </c>
      <c r="D44" s="13" t="s">
        <v>156</v>
      </c>
      <c r="E44" s="13" t="s">
        <v>226</v>
      </c>
      <c r="F44" s="13" t="s">
        <v>227</v>
      </c>
      <c r="G44" s="59">
        <v>45401</v>
      </c>
      <c r="H44" s="13" t="str">
        <f t="shared" si="0"/>
        <v>Friday</v>
      </c>
      <c r="I44" s="13" t="s">
        <v>228</v>
      </c>
      <c r="J44" s="60">
        <v>0.41666666666666669</v>
      </c>
      <c r="K44" s="13">
        <v>77</v>
      </c>
      <c r="L44" s="13">
        <v>85</v>
      </c>
      <c r="M44" s="13">
        <v>16</v>
      </c>
      <c r="N44" s="13">
        <v>2</v>
      </c>
      <c r="O44" s="13">
        <v>0</v>
      </c>
      <c r="P44" s="13">
        <v>2</v>
      </c>
      <c r="Q44" s="13">
        <v>485</v>
      </c>
      <c r="R44" s="61">
        <f t="shared" ref="R44:R53" si="6">AVERAGE($K$43:$K$53)*10*15</f>
        <v>11754.545454545454</v>
      </c>
      <c r="S44" s="62">
        <f t="shared" si="2"/>
        <v>4.1260634184068064E-2</v>
      </c>
    </row>
    <row r="45" spans="1:19" x14ac:dyDescent="0.3">
      <c r="A45" s="10">
        <v>1</v>
      </c>
      <c r="B45" s="58" t="s">
        <v>225</v>
      </c>
      <c r="C45" s="13">
        <v>3140176</v>
      </c>
      <c r="D45" s="13" t="s">
        <v>156</v>
      </c>
      <c r="E45" s="13" t="s">
        <v>226</v>
      </c>
      <c r="F45" s="13" t="s">
        <v>227</v>
      </c>
      <c r="G45" s="59">
        <v>45401</v>
      </c>
      <c r="H45" s="13" t="str">
        <f t="shared" si="0"/>
        <v>Friday</v>
      </c>
      <c r="I45" s="13" t="s">
        <v>228</v>
      </c>
      <c r="J45" s="60">
        <v>0.45833333333333331</v>
      </c>
      <c r="K45" s="13">
        <v>71</v>
      </c>
      <c r="L45" s="13">
        <v>77</v>
      </c>
      <c r="M45" s="13">
        <v>18</v>
      </c>
      <c r="N45" s="13">
        <v>3</v>
      </c>
      <c r="O45" s="13">
        <v>0</v>
      </c>
      <c r="P45" s="13">
        <v>4</v>
      </c>
      <c r="Q45" s="13">
        <v>485</v>
      </c>
      <c r="R45" s="61">
        <f t="shared" si="6"/>
        <v>11754.545454545454</v>
      </c>
      <c r="S45" s="62">
        <f t="shared" si="2"/>
        <v>4.1260634184068064E-2</v>
      </c>
    </row>
    <row r="46" spans="1:19" x14ac:dyDescent="0.3">
      <c r="A46" s="10">
        <v>1</v>
      </c>
      <c r="B46" s="58" t="s">
        <v>225</v>
      </c>
      <c r="C46" s="13">
        <v>3140176</v>
      </c>
      <c r="D46" s="13" t="s">
        <v>156</v>
      </c>
      <c r="E46" s="13" t="s">
        <v>226</v>
      </c>
      <c r="F46" s="13" t="s">
        <v>227</v>
      </c>
      <c r="G46" s="59">
        <v>45401</v>
      </c>
      <c r="H46" s="13" t="str">
        <f t="shared" si="0"/>
        <v>Friday</v>
      </c>
      <c r="I46" s="13" t="s">
        <v>228</v>
      </c>
      <c r="J46" s="60">
        <v>0.58333333333333337</v>
      </c>
      <c r="K46" s="13">
        <v>80</v>
      </c>
      <c r="L46" s="13">
        <v>36</v>
      </c>
      <c r="M46" s="13">
        <v>26</v>
      </c>
      <c r="N46" s="13">
        <v>6</v>
      </c>
      <c r="O46" s="13">
        <v>0</v>
      </c>
      <c r="P46" s="13">
        <v>7</v>
      </c>
      <c r="Q46" s="13">
        <v>485</v>
      </c>
      <c r="R46" s="61">
        <f t="shared" si="6"/>
        <v>11754.545454545454</v>
      </c>
      <c r="S46" s="62">
        <f t="shared" si="2"/>
        <v>4.1260634184068064E-2</v>
      </c>
    </row>
    <row r="47" spans="1:19" x14ac:dyDescent="0.3">
      <c r="A47" s="10">
        <v>1</v>
      </c>
      <c r="B47" s="58" t="s">
        <v>225</v>
      </c>
      <c r="C47" s="13">
        <v>3140176</v>
      </c>
      <c r="D47" s="13" t="s">
        <v>156</v>
      </c>
      <c r="E47" s="13" t="s">
        <v>226</v>
      </c>
      <c r="F47" s="13" t="s">
        <v>227</v>
      </c>
      <c r="G47" s="59">
        <v>45401</v>
      </c>
      <c r="H47" s="13" t="str">
        <f t="shared" si="0"/>
        <v>Friday</v>
      </c>
      <c r="I47" s="13" t="s">
        <v>228</v>
      </c>
      <c r="J47" s="60">
        <v>0.625</v>
      </c>
      <c r="K47" s="13">
        <v>97</v>
      </c>
      <c r="L47" s="13">
        <v>45</v>
      </c>
      <c r="M47" s="13">
        <v>35</v>
      </c>
      <c r="N47" s="13">
        <v>7</v>
      </c>
      <c r="O47" s="13">
        <v>0</v>
      </c>
      <c r="P47" s="13">
        <v>6</v>
      </c>
      <c r="Q47" s="13">
        <v>485</v>
      </c>
      <c r="R47" s="61">
        <f t="shared" si="6"/>
        <v>11754.545454545454</v>
      </c>
      <c r="S47" s="62">
        <f t="shared" si="2"/>
        <v>4.1260634184068064E-2</v>
      </c>
    </row>
    <row r="48" spans="1:19" x14ac:dyDescent="0.3">
      <c r="A48" s="10">
        <v>1</v>
      </c>
      <c r="B48" s="58" t="s">
        <v>225</v>
      </c>
      <c r="C48" s="13">
        <v>3140176</v>
      </c>
      <c r="D48" s="13" t="s">
        <v>156</v>
      </c>
      <c r="E48" s="13" t="s">
        <v>226</v>
      </c>
      <c r="F48" s="13" t="s">
        <v>227</v>
      </c>
      <c r="G48" s="59">
        <v>45401</v>
      </c>
      <c r="H48" s="13" t="str">
        <f t="shared" si="0"/>
        <v>Friday</v>
      </c>
      <c r="I48" s="13" t="s">
        <v>228</v>
      </c>
      <c r="J48" s="60">
        <v>0.66666666666666663</v>
      </c>
      <c r="K48" s="13">
        <v>72</v>
      </c>
      <c r="L48" s="13">
        <v>56</v>
      </c>
      <c r="M48" s="13">
        <v>32</v>
      </c>
      <c r="N48" s="13">
        <v>4</v>
      </c>
      <c r="O48" s="13">
        <v>0</v>
      </c>
      <c r="P48" s="13">
        <v>4</v>
      </c>
      <c r="Q48" s="13">
        <v>485</v>
      </c>
      <c r="R48" s="61">
        <f t="shared" si="6"/>
        <v>11754.545454545454</v>
      </c>
      <c r="S48" s="62">
        <f t="shared" si="2"/>
        <v>4.1260634184068064E-2</v>
      </c>
    </row>
    <row r="49" spans="1:19" x14ac:dyDescent="0.3">
      <c r="A49" s="10">
        <v>1</v>
      </c>
      <c r="B49" s="58" t="s">
        <v>225</v>
      </c>
      <c r="C49" s="13">
        <v>3140176</v>
      </c>
      <c r="D49" s="13" t="s">
        <v>156</v>
      </c>
      <c r="E49" s="13" t="s">
        <v>226</v>
      </c>
      <c r="F49" s="13" t="s">
        <v>227</v>
      </c>
      <c r="G49" s="59">
        <v>45401</v>
      </c>
      <c r="H49" s="13" t="str">
        <f t="shared" si="0"/>
        <v>Friday</v>
      </c>
      <c r="I49" s="13" t="s">
        <v>228</v>
      </c>
      <c r="J49" s="60">
        <v>0.70833333333333337</v>
      </c>
      <c r="K49" s="13">
        <v>74</v>
      </c>
      <c r="L49" s="13">
        <v>73</v>
      </c>
      <c r="M49" s="13">
        <v>43</v>
      </c>
      <c r="N49" s="13">
        <v>4</v>
      </c>
      <c r="O49" s="13">
        <v>1</v>
      </c>
      <c r="P49" s="13">
        <v>3</v>
      </c>
      <c r="Q49" s="13">
        <v>485</v>
      </c>
      <c r="R49" s="61">
        <f t="shared" si="6"/>
        <v>11754.545454545454</v>
      </c>
      <c r="S49" s="62">
        <f t="shared" si="2"/>
        <v>4.1260634184068064E-2</v>
      </c>
    </row>
    <row r="50" spans="1:19" x14ac:dyDescent="0.3">
      <c r="A50" s="10">
        <v>1</v>
      </c>
      <c r="B50" s="58" t="s">
        <v>225</v>
      </c>
      <c r="C50" s="13">
        <v>3140176</v>
      </c>
      <c r="D50" s="13" t="s">
        <v>156</v>
      </c>
      <c r="E50" s="13" t="s">
        <v>226</v>
      </c>
      <c r="F50" s="13" t="s">
        <v>227</v>
      </c>
      <c r="G50" s="59">
        <v>45401</v>
      </c>
      <c r="H50" s="13" t="str">
        <f t="shared" si="0"/>
        <v>Friday</v>
      </c>
      <c r="I50" s="13" t="s">
        <v>228</v>
      </c>
      <c r="J50" s="60">
        <v>0.75</v>
      </c>
      <c r="K50" s="13">
        <v>79</v>
      </c>
      <c r="L50" s="13">
        <v>80</v>
      </c>
      <c r="M50" s="13">
        <v>38</v>
      </c>
      <c r="N50" s="13">
        <v>5</v>
      </c>
      <c r="O50" s="13">
        <v>0</v>
      </c>
      <c r="P50" s="13">
        <v>3</v>
      </c>
      <c r="Q50" s="13">
        <v>485</v>
      </c>
      <c r="R50" s="61">
        <f t="shared" si="6"/>
        <v>11754.545454545454</v>
      </c>
      <c r="S50" s="62">
        <f t="shared" si="2"/>
        <v>4.1260634184068064E-2</v>
      </c>
    </row>
    <row r="51" spans="1:19" x14ac:dyDescent="0.3">
      <c r="A51" s="10">
        <v>1</v>
      </c>
      <c r="B51" s="58" t="s">
        <v>225</v>
      </c>
      <c r="C51" s="13">
        <v>3140176</v>
      </c>
      <c r="D51" s="13" t="s">
        <v>156</v>
      </c>
      <c r="E51" s="13" t="s">
        <v>226</v>
      </c>
      <c r="F51" s="13" t="s">
        <v>227</v>
      </c>
      <c r="G51" s="59">
        <v>45401</v>
      </c>
      <c r="H51" s="13" t="str">
        <f t="shared" si="0"/>
        <v>Friday</v>
      </c>
      <c r="I51" s="13" t="s">
        <v>228</v>
      </c>
      <c r="J51" s="60">
        <v>0.79166666666666663</v>
      </c>
      <c r="K51" s="13">
        <v>88</v>
      </c>
      <c r="L51" s="13">
        <v>90</v>
      </c>
      <c r="M51" s="13">
        <v>42</v>
      </c>
      <c r="N51" s="13">
        <v>5</v>
      </c>
      <c r="O51" s="13">
        <v>0</v>
      </c>
      <c r="P51" s="13">
        <v>4</v>
      </c>
      <c r="Q51" s="13">
        <v>485</v>
      </c>
      <c r="R51" s="61">
        <f t="shared" si="6"/>
        <v>11754.545454545454</v>
      </c>
      <c r="S51" s="62">
        <f t="shared" si="2"/>
        <v>4.1260634184068064E-2</v>
      </c>
    </row>
    <row r="52" spans="1:19" x14ac:dyDescent="0.3">
      <c r="A52" s="10">
        <v>1</v>
      </c>
      <c r="B52" s="58" t="s">
        <v>225</v>
      </c>
      <c r="C52" s="13">
        <v>3140176</v>
      </c>
      <c r="D52" s="13" t="s">
        <v>156</v>
      </c>
      <c r="E52" s="13" t="s">
        <v>226</v>
      </c>
      <c r="F52" s="13" t="s">
        <v>227</v>
      </c>
      <c r="G52" s="59">
        <v>45401</v>
      </c>
      <c r="H52" s="13" t="str">
        <f t="shared" si="0"/>
        <v>Friday</v>
      </c>
      <c r="I52" s="13" t="s">
        <v>228</v>
      </c>
      <c r="J52" s="60">
        <v>0.83333333333333337</v>
      </c>
      <c r="K52" s="13">
        <v>89</v>
      </c>
      <c r="L52" s="13">
        <v>81</v>
      </c>
      <c r="M52" s="13">
        <v>49</v>
      </c>
      <c r="N52" s="13">
        <v>6</v>
      </c>
      <c r="O52" s="13">
        <v>1</v>
      </c>
      <c r="P52" s="13">
        <v>6</v>
      </c>
      <c r="Q52" s="13">
        <v>485</v>
      </c>
      <c r="R52" s="61">
        <f t="shared" si="6"/>
        <v>11754.545454545454</v>
      </c>
      <c r="S52" s="62">
        <f t="shared" si="2"/>
        <v>4.1260634184068064E-2</v>
      </c>
    </row>
    <row r="53" spans="1:19" x14ac:dyDescent="0.3">
      <c r="A53" s="10">
        <v>1</v>
      </c>
      <c r="B53" s="58" t="s">
        <v>225</v>
      </c>
      <c r="C53" s="13">
        <v>3140176</v>
      </c>
      <c r="D53" s="13" t="s">
        <v>156</v>
      </c>
      <c r="E53" s="13" t="s">
        <v>226</v>
      </c>
      <c r="F53" s="13" t="s">
        <v>227</v>
      </c>
      <c r="G53" s="59">
        <v>45401</v>
      </c>
      <c r="H53" s="13" t="str">
        <f t="shared" si="0"/>
        <v>Friday</v>
      </c>
      <c r="I53" s="13" t="s">
        <v>228</v>
      </c>
      <c r="J53" s="60">
        <v>0.875</v>
      </c>
      <c r="K53" s="13">
        <v>70</v>
      </c>
      <c r="L53" s="13">
        <v>71</v>
      </c>
      <c r="M53" s="13">
        <v>35</v>
      </c>
      <c r="N53" s="13">
        <v>6</v>
      </c>
      <c r="O53" s="13">
        <v>0</v>
      </c>
      <c r="P53" s="13">
        <v>5</v>
      </c>
      <c r="Q53" s="13">
        <v>485</v>
      </c>
      <c r="R53" s="61">
        <f t="shared" si="6"/>
        <v>11754.545454545454</v>
      </c>
      <c r="S53" s="62">
        <f t="shared" si="2"/>
        <v>4.1260634184068064E-2</v>
      </c>
    </row>
    <row r="54" spans="1:19" x14ac:dyDescent="0.3">
      <c r="A54" s="10">
        <v>1</v>
      </c>
      <c r="B54" s="58" t="s">
        <v>225</v>
      </c>
      <c r="C54" s="13">
        <v>3140176</v>
      </c>
      <c r="D54" s="13" t="s">
        <v>156</v>
      </c>
      <c r="E54" s="13" t="s">
        <v>226</v>
      </c>
      <c r="F54" s="13" t="s">
        <v>227</v>
      </c>
      <c r="G54" s="59">
        <v>45402</v>
      </c>
      <c r="H54" s="13" t="str">
        <f t="shared" si="0"/>
        <v>Saturday</v>
      </c>
      <c r="I54" s="13" t="s">
        <v>229</v>
      </c>
      <c r="J54" s="60">
        <v>0.375</v>
      </c>
      <c r="K54" s="13">
        <v>65</v>
      </c>
      <c r="L54" s="13">
        <v>80</v>
      </c>
      <c r="M54" s="13">
        <v>15</v>
      </c>
      <c r="N54" s="13">
        <v>3</v>
      </c>
      <c r="O54" s="13">
        <v>0</v>
      </c>
      <c r="P54" s="13">
        <v>2</v>
      </c>
      <c r="Q54" s="13">
        <v>554</v>
      </c>
      <c r="R54" s="61">
        <f>AVERAGE($K$54:$K$64)*10*15</f>
        <v>12054.545454545454</v>
      </c>
      <c r="S54" s="62">
        <f t="shared" si="2"/>
        <v>4.5957767722473605E-2</v>
      </c>
    </row>
    <row r="55" spans="1:19" x14ac:dyDescent="0.3">
      <c r="A55" s="10">
        <v>1</v>
      </c>
      <c r="B55" s="58" t="s">
        <v>225</v>
      </c>
      <c r="C55" s="13">
        <v>3140176</v>
      </c>
      <c r="D55" s="13" t="s">
        <v>156</v>
      </c>
      <c r="E55" s="13" t="s">
        <v>226</v>
      </c>
      <c r="F55" s="13" t="s">
        <v>227</v>
      </c>
      <c r="G55" s="59">
        <v>45402</v>
      </c>
      <c r="H55" s="13" t="str">
        <f t="shared" si="0"/>
        <v>Saturday</v>
      </c>
      <c r="I55" s="13" t="s">
        <v>229</v>
      </c>
      <c r="J55" s="60">
        <v>0.41666666666666669</v>
      </c>
      <c r="K55" s="13">
        <v>70</v>
      </c>
      <c r="L55" s="13">
        <v>81</v>
      </c>
      <c r="M55" s="13">
        <v>20</v>
      </c>
      <c r="N55" s="13">
        <v>4</v>
      </c>
      <c r="O55" s="13">
        <v>0</v>
      </c>
      <c r="P55" s="13">
        <v>4</v>
      </c>
      <c r="Q55" s="13">
        <v>554</v>
      </c>
      <c r="R55" s="61">
        <f t="shared" ref="R55:R64" si="7">AVERAGE($K$54:$K$64)*10*15</f>
        <v>12054.545454545454</v>
      </c>
      <c r="S55" s="62">
        <f t="shared" si="2"/>
        <v>4.5957767722473605E-2</v>
      </c>
    </row>
    <row r="56" spans="1:19" x14ac:dyDescent="0.3">
      <c r="A56" s="10">
        <v>1</v>
      </c>
      <c r="B56" s="58" t="s">
        <v>225</v>
      </c>
      <c r="C56" s="13">
        <v>3140176</v>
      </c>
      <c r="D56" s="13" t="s">
        <v>156</v>
      </c>
      <c r="E56" s="13" t="s">
        <v>226</v>
      </c>
      <c r="F56" s="13" t="s">
        <v>227</v>
      </c>
      <c r="G56" s="59">
        <v>45402</v>
      </c>
      <c r="H56" s="13" t="str">
        <f t="shared" si="0"/>
        <v>Saturday</v>
      </c>
      <c r="I56" s="13" t="s">
        <v>229</v>
      </c>
      <c r="J56" s="60">
        <v>0.45833333333333331</v>
      </c>
      <c r="K56" s="13">
        <v>74</v>
      </c>
      <c r="L56" s="13">
        <v>79</v>
      </c>
      <c r="M56" s="13">
        <v>26</v>
      </c>
      <c r="N56" s="13">
        <v>4</v>
      </c>
      <c r="O56" s="13">
        <v>0</v>
      </c>
      <c r="P56" s="13">
        <v>4</v>
      </c>
      <c r="Q56" s="13">
        <v>554</v>
      </c>
      <c r="R56" s="61">
        <f t="shared" si="7"/>
        <v>12054.545454545454</v>
      </c>
      <c r="S56" s="62">
        <f t="shared" si="2"/>
        <v>4.5957767722473605E-2</v>
      </c>
    </row>
    <row r="57" spans="1:19" x14ac:dyDescent="0.3">
      <c r="A57" s="10">
        <v>1</v>
      </c>
      <c r="B57" s="58" t="s">
        <v>225</v>
      </c>
      <c r="C57" s="13">
        <v>3140176</v>
      </c>
      <c r="D57" s="13" t="s">
        <v>156</v>
      </c>
      <c r="E57" s="13" t="s">
        <v>226</v>
      </c>
      <c r="F57" s="13" t="s">
        <v>227</v>
      </c>
      <c r="G57" s="59">
        <v>45402</v>
      </c>
      <c r="H57" s="13" t="str">
        <f t="shared" si="0"/>
        <v>Saturday</v>
      </c>
      <c r="I57" s="13" t="s">
        <v>229</v>
      </c>
      <c r="J57" s="60">
        <v>0.58333333333333337</v>
      </c>
      <c r="K57" s="13">
        <v>85</v>
      </c>
      <c r="L57" s="13">
        <v>40</v>
      </c>
      <c r="M57" s="13">
        <v>33</v>
      </c>
      <c r="N57" s="13">
        <v>7</v>
      </c>
      <c r="O57" s="13">
        <v>0</v>
      </c>
      <c r="P57" s="13">
        <v>8</v>
      </c>
      <c r="Q57" s="13">
        <v>554</v>
      </c>
      <c r="R57" s="61">
        <f t="shared" si="7"/>
        <v>12054.545454545454</v>
      </c>
      <c r="S57" s="62">
        <f t="shared" si="2"/>
        <v>4.5957767722473605E-2</v>
      </c>
    </row>
    <row r="58" spans="1:19" x14ac:dyDescent="0.3">
      <c r="A58" s="10">
        <v>1</v>
      </c>
      <c r="B58" s="58" t="s">
        <v>225</v>
      </c>
      <c r="C58" s="13">
        <v>3140176</v>
      </c>
      <c r="D58" s="13" t="s">
        <v>156</v>
      </c>
      <c r="E58" s="13" t="s">
        <v>226</v>
      </c>
      <c r="F58" s="13" t="s">
        <v>227</v>
      </c>
      <c r="G58" s="59">
        <v>45402</v>
      </c>
      <c r="H58" s="13" t="str">
        <f t="shared" si="0"/>
        <v>Saturday</v>
      </c>
      <c r="I58" s="13" t="s">
        <v>229</v>
      </c>
      <c r="J58" s="60">
        <v>0.625</v>
      </c>
      <c r="K58" s="13">
        <v>99</v>
      </c>
      <c r="L58" s="13">
        <v>46</v>
      </c>
      <c r="M58" s="13">
        <v>31</v>
      </c>
      <c r="N58" s="13">
        <v>8</v>
      </c>
      <c r="O58" s="13">
        <v>0</v>
      </c>
      <c r="P58" s="13">
        <v>5</v>
      </c>
      <c r="Q58" s="13">
        <v>554</v>
      </c>
      <c r="R58" s="61">
        <f t="shared" si="7"/>
        <v>12054.545454545454</v>
      </c>
      <c r="S58" s="62">
        <f t="shared" si="2"/>
        <v>4.5957767722473605E-2</v>
      </c>
    </row>
    <row r="59" spans="1:19" x14ac:dyDescent="0.3">
      <c r="A59" s="10">
        <v>1</v>
      </c>
      <c r="B59" s="58" t="s">
        <v>225</v>
      </c>
      <c r="C59" s="13">
        <v>3140176</v>
      </c>
      <c r="D59" s="13" t="s">
        <v>156</v>
      </c>
      <c r="E59" s="13" t="s">
        <v>226</v>
      </c>
      <c r="F59" s="13" t="s">
        <v>227</v>
      </c>
      <c r="G59" s="59">
        <v>45402</v>
      </c>
      <c r="H59" s="13" t="str">
        <f t="shared" si="0"/>
        <v>Saturday</v>
      </c>
      <c r="I59" s="13" t="s">
        <v>229</v>
      </c>
      <c r="J59" s="60">
        <v>0.66666666666666663</v>
      </c>
      <c r="K59" s="13">
        <v>75</v>
      </c>
      <c r="L59" s="13">
        <v>61</v>
      </c>
      <c r="M59" s="13">
        <v>36</v>
      </c>
      <c r="N59" s="13">
        <v>5</v>
      </c>
      <c r="O59" s="13">
        <v>0</v>
      </c>
      <c r="P59" s="13">
        <v>6</v>
      </c>
      <c r="Q59" s="13">
        <v>554</v>
      </c>
      <c r="R59" s="61">
        <f t="shared" si="7"/>
        <v>12054.545454545454</v>
      </c>
      <c r="S59" s="62">
        <f t="shared" si="2"/>
        <v>4.5957767722473605E-2</v>
      </c>
    </row>
    <row r="60" spans="1:19" x14ac:dyDescent="0.3">
      <c r="A60" s="10">
        <v>1</v>
      </c>
      <c r="B60" s="58" t="s">
        <v>225</v>
      </c>
      <c r="C60" s="13">
        <v>3140176</v>
      </c>
      <c r="D60" s="13" t="s">
        <v>156</v>
      </c>
      <c r="E60" s="13" t="s">
        <v>226</v>
      </c>
      <c r="F60" s="13" t="s">
        <v>227</v>
      </c>
      <c r="G60" s="59">
        <v>45402</v>
      </c>
      <c r="H60" s="13" t="str">
        <f t="shared" si="0"/>
        <v>Saturday</v>
      </c>
      <c r="I60" s="13" t="s">
        <v>229</v>
      </c>
      <c r="J60" s="60">
        <v>0.70833333333333337</v>
      </c>
      <c r="K60" s="13">
        <v>76</v>
      </c>
      <c r="L60" s="13">
        <v>78</v>
      </c>
      <c r="M60" s="13">
        <v>35</v>
      </c>
      <c r="N60" s="13">
        <v>5</v>
      </c>
      <c r="O60" s="13">
        <v>2</v>
      </c>
      <c r="P60" s="13">
        <v>4</v>
      </c>
      <c r="Q60" s="13">
        <v>554</v>
      </c>
      <c r="R60" s="61">
        <f t="shared" si="7"/>
        <v>12054.545454545454</v>
      </c>
      <c r="S60" s="62">
        <f t="shared" si="2"/>
        <v>4.5957767722473605E-2</v>
      </c>
    </row>
    <row r="61" spans="1:19" x14ac:dyDescent="0.3">
      <c r="A61" s="10">
        <v>1</v>
      </c>
      <c r="B61" s="58" t="s">
        <v>225</v>
      </c>
      <c r="C61" s="13">
        <v>3140176</v>
      </c>
      <c r="D61" s="13" t="s">
        <v>156</v>
      </c>
      <c r="E61" s="13" t="s">
        <v>226</v>
      </c>
      <c r="F61" s="13" t="s">
        <v>227</v>
      </c>
      <c r="G61" s="59">
        <v>45402</v>
      </c>
      <c r="H61" s="13" t="str">
        <f t="shared" si="0"/>
        <v>Saturday</v>
      </c>
      <c r="I61" s="13" t="s">
        <v>229</v>
      </c>
      <c r="J61" s="60">
        <v>0.75</v>
      </c>
      <c r="K61" s="13">
        <v>81</v>
      </c>
      <c r="L61" s="13">
        <v>82</v>
      </c>
      <c r="M61" s="13">
        <v>42</v>
      </c>
      <c r="N61" s="13">
        <v>6</v>
      </c>
      <c r="O61" s="13">
        <v>0</v>
      </c>
      <c r="P61" s="13">
        <v>5</v>
      </c>
      <c r="Q61" s="13">
        <v>554</v>
      </c>
      <c r="R61" s="61">
        <f t="shared" si="7"/>
        <v>12054.545454545454</v>
      </c>
      <c r="S61" s="62">
        <f t="shared" si="2"/>
        <v>4.5957767722473605E-2</v>
      </c>
    </row>
    <row r="62" spans="1:19" x14ac:dyDescent="0.3">
      <c r="A62" s="10">
        <v>1</v>
      </c>
      <c r="B62" s="58" t="s">
        <v>225</v>
      </c>
      <c r="C62" s="13">
        <v>3140176</v>
      </c>
      <c r="D62" s="13" t="s">
        <v>156</v>
      </c>
      <c r="E62" s="13" t="s">
        <v>226</v>
      </c>
      <c r="F62" s="13" t="s">
        <v>227</v>
      </c>
      <c r="G62" s="59">
        <v>45402</v>
      </c>
      <c r="H62" s="13" t="str">
        <f t="shared" si="0"/>
        <v>Saturday</v>
      </c>
      <c r="I62" s="13" t="s">
        <v>229</v>
      </c>
      <c r="J62" s="60">
        <v>0.79166666666666663</v>
      </c>
      <c r="K62" s="13">
        <v>90</v>
      </c>
      <c r="L62" s="13">
        <v>98</v>
      </c>
      <c r="M62" s="13">
        <v>40</v>
      </c>
      <c r="N62" s="13">
        <v>6</v>
      </c>
      <c r="O62" s="13">
        <v>1</v>
      </c>
      <c r="P62" s="13">
        <v>4</v>
      </c>
      <c r="Q62" s="13">
        <v>554</v>
      </c>
      <c r="R62" s="61">
        <f t="shared" si="7"/>
        <v>12054.545454545454</v>
      </c>
      <c r="S62" s="62">
        <f t="shared" si="2"/>
        <v>4.5957767722473605E-2</v>
      </c>
    </row>
    <row r="63" spans="1:19" x14ac:dyDescent="0.3">
      <c r="A63" s="10">
        <v>1</v>
      </c>
      <c r="B63" s="58" t="s">
        <v>225</v>
      </c>
      <c r="C63" s="13">
        <v>3140176</v>
      </c>
      <c r="D63" s="13" t="s">
        <v>156</v>
      </c>
      <c r="E63" s="13" t="s">
        <v>226</v>
      </c>
      <c r="F63" s="13" t="s">
        <v>227</v>
      </c>
      <c r="G63" s="59">
        <v>45402</v>
      </c>
      <c r="H63" s="13" t="str">
        <f t="shared" si="0"/>
        <v>Saturday</v>
      </c>
      <c r="I63" s="13" t="s">
        <v>229</v>
      </c>
      <c r="J63" s="60">
        <v>0.83333333333333337</v>
      </c>
      <c r="K63" s="13">
        <v>87</v>
      </c>
      <c r="L63" s="13">
        <v>91</v>
      </c>
      <c r="M63" s="13">
        <v>50</v>
      </c>
      <c r="N63" s="13">
        <v>8</v>
      </c>
      <c r="O63" s="13">
        <v>0</v>
      </c>
      <c r="P63" s="13">
        <v>7</v>
      </c>
      <c r="Q63" s="13">
        <v>554</v>
      </c>
      <c r="R63" s="61">
        <f t="shared" si="7"/>
        <v>12054.545454545454</v>
      </c>
      <c r="S63" s="62">
        <f t="shared" si="2"/>
        <v>4.5957767722473605E-2</v>
      </c>
    </row>
    <row r="64" spans="1:19" x14ac:dyDescent="0.3">
      <c r="A64" s="10">
        <v>1</v>
      </c>
      <c r="B64" s="58" t="s">
        <v>225</v>
      </c>
      <c r="C64" s="13">
        <v>3140176</v>
      </c>
      <c r="D64" s="13" t="s">
        <v>156</v>
      </c>
      <c r="E64" s="13" t="s">
        <v>226</v>
      </c>
      <c r="F64" s="13" t="s">
        <v>227</v>
      </c>
      <c r="G64" s="59">
        <v>45402</v>
      </c>
      <c r="H64" s="13" t="str">
        <f t="shared" si="0"/>
        <v>Saturday</v>
      </c>
      <c r="I64" s="13" t="s">
        <v>229</v>
      </c>
      <c r="J64" s="60">
        <v>0.875</v>
      </c>
      <c r="K64" s="13">
        <v>82</v>
      </c>
      <c r="L64" s="13">
        <v>76</v>
      </c>
      <c r="M64" s="13">
        <v>41</v>
      </c>
      <c r="N64" s="13">
        <v>7</v>
      </c>
      <c r="O64" s="13">
        <v>0</v>
      </c>
      <c r="P64" s="13">
        <v>5</v>
      </c>
      <c r="Q64" s="13">
        <v>554</v>
      </c>
      <c r="R64" s="61">
        <f t="shared" si="7"/>
        <v>12054.545454545454</v>
      </c>
      <c r="S64" s="62">
        <f t="shared" si="2"/>
        <v>4.5957767722473605E-2</v>
      </c>
    </row>
    <row r="65" spans="1:19" x14ac:dyDescent="0.3">
      <c r="A65" s="10">
        <v>1</v>
      </c>
      <c r="B65" s="58" t="s">
        <v>225</v>
      </c>
      <c r="C65" s="13">
        <v>3140176</v>
      </c>
      <c r="D65" s="13" t="s">
        <v>156</v>
      </c>
      <c r="E65" s="13" t="s">
        <v>226</v>
      </c>
      <c r="F65" s="13" t="s">
        <v>227</v>
      </c>
      <c r="G65" s="59">
        <v>45403</v>
      </c>
      <c r="H65" s="13" t="str">
        <f t="shared" si="0"/>
        <v>Sunday</v>
      </c>
      <c r="I65" s="13" t="s">
        <v>229</v>
      </c>
      <c r="J65" s="60">
        <v>0.375</v>
      </c>
      <c r="K65" s="13">
        <v>65</v>
      </c>
      <c r="L65" s="13">
        <v>75</v>
      </c>
      <c r="M65" s="13">
        <v>9</v>
      </c>
      <c r="N65" s="13">
        <v>1</v>
      </c>
      <c r="O65" s="13">
        <v>0</v>
      </c>
      <c r="P65" s="13">
        <v>1</v>
      </c>
      <c r="Q65" s="13">
        <v>535</v>
      </c>
      <c r="R65" s="61">
        <f>AVERAGE($K$65:$K$75)*10*15</f>
        <v>11918.181818181818</v>
      </c>
      <c r="S65" s="62">
        <f t="shared" si="2"/>
        <v>4.4889397406559881E-2</v>
      </c>
    </row>
    <row r="66" spans="1:19" x14ac:dyDescent="0.3">
      <c r="A66" s="10">
        <v>1</v>
      </c>
      <c r="B66" s="58" t="s">
        <v>225</v>
      </c>
      <c r="C66" s="13">
        <v>3140176</v>
      </c>
      <c r="D66" s="13" t="s">
        <v>156</v>
      </c>
      <c r="E66" s="13" t="s">
        <v>226</v>
      </c>
      <c r="F66" s="13" t="s">
        <v>227</v>
      </c>
      <c r="G66" s="59">
        <v>45403</v>
      </c>
      <c r="H66" s="13" t="str">
        <f t="shared" si="0"/>
        <v>Sunday</v>
      </c>
      <c r="I66" s="13" t="s">
        <v>229</v>
      </c>
      <c r="J66" s="60">
        <v>0.41666666666666669</v>
      </c>
      <c r="K66" s="13">
        <v>79</v>
      </c>
      <c r="L66" s="13">
        <v>86</v>
      </c>
      <c r="M66" s="13">
        <v>16</v>
      </c>
      <c r="N66" s="13">
        <v>3</v>
      </c>
      <c r="O66" s="13">
        <v>0</v>
      </c>
      <c r="P66" s="13">
        <v>2</v>
      </c>
      <c r="Q66" s="13">
        <v>535</v>
      </c>
      <c r="R66" s="61">
        <f t="shared" ref="R66:R75" si="8">AVERAGE($K$65:$K$75)*10*15</f>
        <v>11918.181818181818</v>
      </c>
      <c r="S66" s="62">
        <f t="shared" si="2"/>
        <v>4.4889397406559881E-2</v>
      </c>
    </row>
    <row r="67" spans="1:19" x14ac:dyDescent="0.3">
      <c r="A67" s="10">
        <v>1</v>
      </c>
      <c r="B67" s="58" t="s">
        <v>225</v>
      </c>
      <c r="C67" s="13">
        <v>3140176</v>
      </c>
      <c r="D67" s="13" t="s">
        <v>156</v>
      </c>
      <c r="E67" s="13" t="s">
        <v>226</v>
      </c>
      <c r="F67" s="13" t="s">
        <v>227</v>
      </c>
      <c r="G67" s="59">
        <v>45403</v>
      </c>
      <c r="H67" s="13" t="str">
        <f t="shared" si="0"/>
        <v>Sunday</v>
      </c>
      <c r="I67" s="13" t="s">
        <v>229</v>
      </c>
      <c r="J67" s="60">
        <v>0.45833333333333331</v>
      </c>
      <c r="K67" s="13">
        <v>72</v>
      </c>
      <c r="L67" s="13">
        <v>77</v>
      </c>
      <c r="M67" s="13">
        <v>25</v>
      </c>
      <c r="N67" s="13">
        <v>3</v>
      </c>
      <c r="O67" s="13">
        <v>0</v>
      </c>
      <c r="P67" s="13">
        <v>4</v>
      </c>
      <c r="Q67" s="13">
        <v>535</v>
      </c>
      <c r="R67" s="61">
        <f t="shared" si="8"/>
        <v>11918.181818181818</v>
      </c>
      <c r="S67" s="62">
        <f t="shared" si="2"/>
        <v>4.4889397406559881E-2</v>
      </c>
    </row>
    <row r="68" spans="1:19" x14ac:dyDescent="0.3">
      <c r="A68" s="10">
        <v>1</v>
      </c>
      <c r="B68" s="58" t="s">
        <v>225</v>
      </c>
      <c r="C68" s="13">
        <v>3140176</v>
      </c>
      <c r="D68" s="13" t="s">
        <v>156</v>
      </c>
      <c r="E68" s="13" t="s">
        <v>226</v>
      </c>
      <c r="F68" s="13" t="s">
        <v>227</v>
      </c>
      <c r="G68" s="59">
        <v>45403</v>
      </c>
      <c r="H68" s="13" t="str">
        <f t="shared" ref="H68:H131" si="9">TEXT(G68,"dddd")</f>
        <v>Sunday</v>
      </c>
      <c r="I68" s="13" t="s">
        <v>229</v>
      </c>
      <c r="J68" s="60">
        <v>0.58333333333333337</v>
      </c>
      <c r="K68" s="13">
        <v>85</v>
      </c>
      <c r="L68" s="13">
        <v>40</v>
      </c>
      <c r="M68" s="13">
        <v>28</v>
      </c>
      <c r="N68" s="13">
        <v>7</v>
      </c>
      <c r="O68" s="13">
        <v>0</v>
      </c>
      <c r="P68" s="13">
        <v>8</v>
      </c>
      <c r="Q68" s="13">
        <v>535</v>
      </c>
      <c r="R68" s="61">
        <f t="shared" si="8"/>
        <v>11918.181818181818</v>
      </c>
      <c r="S68" s="62">
        <f t="shared" si="2"/>
        <v>4.4889397406559881E-2</v>
      </c>
    </row>
    <row r="69" spans="1:19" x14ac:dyDescent="0.3">
      <c r="A69" s="10">
        <v>1</v>
      </c>
      <c r="B69" s="58" t="s">
        <v>225</v>
      </c>
      <c r="C69" s="13">
        <v>3140176</v>
      </c>
      <c r="D69" s="13" t="s">
        <v>156</v>
      </c>
      <c r="E69" s="13" t="s">
        <v>226</v>
      </c>
      <c r="F69" s="13" t="s">
        <v>227</v>
      </c>
      <c r="G69" s="59">
        <v>45403</v>
      </c>
      <c r="H69" s="13" t="str">
        <f t="shared" si="9"/>
        <v>Sunday</v>
      </c>
      <c r="I69" s="13" t="s">
        <v>229</v>
      </c>
      <c r="J69" s="60">
        <v>0.625</v>
      </c>
      <c r="K69" s="13">
        <v>96</v>
      </c>
      <c r="L69" s="13">
        <v>43</v>
      </c>
      <c r="M69" s="13">
        <v>38</v>
      </c>
      <c r="N69" s="13">
        <v>7</v>
      </c>
      <c r="O69" s="13">
        <v>0</v>
      </c>
      <c r="P69" s="13">
        <v>12</v>
      </c>
      <c r="Q69" s="13">
        <v>535</v>
      </c>
      <c r="R69" s="61">
        <f t="shared" si="8"/>
        <v>11918.181818181818</v>
      </c>
      <c r="S69" s="62">
        <f t="shared" si="2"/>
        <v>4.4889397406559881E-2</v>
      </c>
    </row>
    <row r="70" spans="1:19" x14ac:dyDescent="0.3">
      <c r="A70" s="10">
        <v>1</v>
      </c>
      <c r="B70" s="58" t="s">
        <v>225</v>
      </c>
      <c r="C70" s="13">
        <v>3140176</v>
      </c>
      <c r="D70" s="13" t="s">
        <v>156</v>
      </c>
      <c r="E70" s="13" t="s">
        <v>226</v>
      </c>
      <c r="F70" s="13" t="s">
        <v>227</v>
      </c>
      <c r="G70" s="59">
        <v>45403</v>
      </c>
      <c r="H70" s="13" t="str">
        <f t="shared" si="9"/>
        <v>Sunday</v>
      </c>
      <c r="I70" s="13" t="s">
        <v>229</v>
      </c>
      <c r="J70" s="60">
        <v>0.66666666666666663</v>
      </c>
      <c r="K70" s="13">
        <v>74</v>
      </c>
      <c r="L70" s="13">
        <v>60</v>
      </c>
      <c r="M70" s="13">
        <v>33</v>
      </c>
      <c r="N70" s="13">
        <v>5</v>
      </c>
      <c r="O70" s="13">
        <v>1</v>
      </c>
      <c r="P70" s="13">
        <v>6</v>
      </c>
      <c r="Q70" s="13">
        <v>535</v>
      </c>
      <c r="R70" s="61">
        <f t="shared" si="8"/>
        <v>11918.181818181818</v>
      </c>
      <c r="S70" s="62">
        <f t="shared" ref="S70:S133" si="10">Q70/R70</f>
        <v>4.4889397406559881E-2</v>
      </c>
    </row>
    <row r="71" spans="1:19" x14ac:dyDescent="0.3">
      <c r="A71" s="10">
        <v>1</v>
      </c>
      <c r="B71" s="58" t="s">
        <v>225</v>
      </c>
      <c r="C71" s="13">
        <v>3140176</v>
      </c>
      <c r="D71" s="13" t="s">
        <v>156</v>
      </c>
      <c r="E71" s="13" t="s">
        <v>226</v>
      </c>
      <c r="F71" s="13" t="s">
        <v>227</v>
      </c>
      <c r="G71" s="59">
        <v>45403</v>
      </c>
      <c r="H71" s="13" t="str">
        <f t="shared" si="9"/>
        <v>Sunday</v>
      </c>
      <c r="I71" s="13" t="s">
        <v>229</v>
      </c>
      <c r="J71" s="60">
        <v>0.70833333333333337</v>
      </c>
      <c r="K71" s="13">
        <v>72</v>
      </c>
      <c r="L71" s="13">
        <v>75</v>
      </c>
      <c r="M71" s="13">
        <v>45</v>
      </c>
      <c r="N71" s="13">
        <v>5</v>
      </c>
      <c r="O71" s="13">
        <v>1</v>
      </c>
      <c r="P71" s="13">
        <v>4</v>
      </c>
      <c r="Q71" s="13">
        <v>535</v>
      </c>
      <c r="R71" s="61">
        <f t="shared" si="8"/>
        <v>11918.181818181818</v>
      </c>
      <c r="S71" s="62">
        <f t="shared" si="10"/>
        <v>4.4889397406559881E-2</v>
      </c>
    </row>
    <row r="72" spans="1:19" x14ac:dyDescent="0.3">
      <c r="A72" s="10">
        <v>1</v>
      </c>
      <c r="B72" s="58" t="s">
        <v>225</v>
      </c>
      <c r="C72" s="13">
        <v>3140176</v>
      </c>
      <c r="D72" s="13" t="s">
        <v>156</v>
      </c>
      <c r="E72" s="13" t="s">
        <v>226</v>
      </c>
      <c r="F72" s="13" t="s">
        <v>227</v>
      </c>
      <c r="G72" s="59">
        <v>45403</v>
      </c>
      <c r="H72" s="13" t="str">
        <f t="shared" si="9"/>
        <v>Sunday</v>
      </c>
      <c r="I72" s="13" t="s">
        <v>229</v>
      </c>
      <c r="J72" s="60">
        <v>0.75</v>
      </c>
      <c r="K72" s="13">
        <v>77</v>
      </c>
      <c r="L72" s="13">
        <v>78</v>
      </c>
      <c r="M72" s="13">
        <v>40</v>
      </c>
      <c r="N72" s="13">
        <v>5</v>
      </c>
      <c r="O72" s="13">
        <v>0</v>
      </c>
      <c r="P72" s="13">
        <v>4</v>
      </c>
      <c r="Q72" s="13">
        <v>535</v>
      </c>
      <c r="R72" s="61">
        <f t="shared" si="8"/>
        <v>11918.181818181818</v>
      </c>
      <c r="S72" s="62">
        <f t="shared" si="10"/>
        <v>4.4889397406559881E-2</v>
      </c>
    </row>
    <row r="73" spans="1:19" x14ac:dyDescent="0.3">
      <c r="A73" s="10">
        <v>1</v>
      </c>
      <c r="B73" s="58" t="s">
        <v>225</v>
      </c>
      <c r="C73" s="13">
        <v>3140176</v>
      </c>
      <c r="D73" s="13" t="s">
        <v>156</v>
      </c>
      <c r="E73" s="13" t="s">
        <v>226</v>
      </c>
      <c r="F73" s="13" t="s">
        <v>227</v>
      </c>
      <c r="G73" s="59">
        <v>45403</v>
      </c>
      <c r="H73" s="13" t="str">
        <f t="shared" si="9"/>
        <v>Sunday</v>
      </c>
      <c r="I73" s="13" t="s">
        <v>229</v>
      </c>
      <c r="J73" s="60">
        <v>0.79166666666666663</v>
      </c>
      <c r="K73" s="13">
        <v>89</v>
      </c>
      <c r="L73" s="13">
        <v>88</v>
      </c>
      <c r="M73" s="13">
        <v>45</v>
      </c>
      <c r="N73" s="13">
        <v>6</v>
      </c>
      <c r="O73" s="13">
        <v>0</v>
      </c>
      <c r="P73" s="13">
        <v>4</v>
      </c>
      <c r="Q73" s="13">
        <v>535</v>
      </c>
      <c r="R73" s="61">
        <f t="shared" si="8"/>
        <v>11918.181818181818</v>
      </c>
      <c r="S73" s="62">
        <f t="shared" si="10"/>
        <v>4.4889397406559881E-2</v>
      </c>
    </row>
    <row r="74" spans="1:19" x14ac:dyDescent="0.3">
      <c r="A74" s="10">
        <v>1</v>
      </c>
      <c r="B74" s="58" t="s">
        <v>225</v>
      </c>
      <c r="C74" s="13">
        <v>3140176</v>
      </c>
      <c r="D74" s="13" t="s">
        <v>156</v>
      </c>
      <c r="E74" s="13" t="s">
        <v>226</v>
      </c>
      <c r="F74" s="13" t="s">
        <v>227</v>
      </c>
      <c r="G74" s="59">
        <v>45403</v>
      </c>
      <c r="H74" s="13" t="str">
        <f t="shared" si="9"/>
        <v>Sunday</v>
      </c>
      <c r="I74" s="13" t="s">
        <v>229</v>
      </c>
      <c r="J74" s="60">
        <v>0.83333333333333337</v>
      </c>
      <c r="K74" s="13">
        <v>90</v>
      </c>
      <c r="L74" s="13">
        <v>83</v>
      </c>
      <c r="M74" s="13">
        <v>55</v>
      </c>
      <c r="N74" s="13">
        <v>7</v>
      </c>
      <c r="O74" s="13">
        <v>0</v>
      </c>
      <c r="P74" s="13">
        <v>7</v>
      </c>
      <c r="Q74" s="13">
        <v>535</v>
      </c>
      <c r="R74" s="61">
        <f t="shared" si="8"/>
        <v>11918.181818181818</v>
      </c>
      <c r="S74" s="62">
        <f t="shared" si="10"/>
        <v>4.4889397406559881E-2</v>
      </c>
    </row>
    <row r="75" spans="1:19" x14ac:dyDescent="0.3">
      <c r="A75" s="10">
        <v>1</v>
      </c>
      <c r="B75" s="58" t="s">
        <v>225</v>
      </c>
      <c r="C75" s="13">
        <v>3140176</v>
      </c>
      <c r="D75" s="13" t="s">
        <v>156</v>
      </c>
      <c r="E75" s="13" t="s">
        <v>226</v>
      </c>
      <c r="F75" s="13" t="s">
        <v>227</v>
      </c>
      <c r="G75" s="59">
        <v>45403</v>
      </c>
      <c r="H75" s="13" t="str">
        <f t="shared" si="9"/>
        <v>Sunday</v>
      </c>
      <c r="I75" s="13" t="s">
        <v>229</v>
      </c>
      <c r="J75" s="60">
        <v>0.875</v>
      </c>
      <c r="K75" s="13">
        <v>75</v>
      </c>
      <c r="L75" s="13">
        <v>73</v>
      </c>
      <c r="M75" s="13">
        <v>40</v>
      </c>
      <c r="N75" s="13">
        <v>7</v>
      </c>
      <c r="O75" s="13">
        <v>0</v>
      </c>
      <c r="P75" s="13">
        <v>5</v>
      </c>
      <c r="Q75" s="13">
        <v>535</v>
      </c>
      <c r="R75" s="61">
        <f t="shared" si="8"/>
        <v>11918.181818181818</v>
      </c>
      <c r="S75" s="62">
        <f t="shared" si="10"/>
        <v>4.4889397406559881E-2</v>
      </c>
    </row>
    <row r="76" spans="1:19" x14ac:dyDescent="0.3">
      <c r="A76" s="10">
        <v>2</v>
      </c>
      <c r="B76" s="58" t="s">
        <v>230</v>
      </c>
      <c r="C76" s="13">
        <v>3140211</v>
      </c>
      <c r="D76" s="13" t="s">
        <v>156</v>
      </c>
      <c r="E76" s="13" t="s">
        <v>226</v>
      </c>
      <c r="F76" s="13" t="s">
        <v>227</v>
      </c>
      <c r="G76" s="59">
        <v>45404</v>
      </c>
      <c r="H76" s="13" t="str">
        <f t="shared" si="9"/>
        <v>Monday</v>
      </c>
      <c r="I76" s="13" t="s">
        <v>228</v>
      </c>
      <c r="J76" s="60">
        <v>0.375</v>
      </c>
      <c r="K76" s="13">
        <v>50</v>
      </c>
      <c r="L76" s="13">
        <v>50</v>
      </c>
      <c r="M76" s="13">
        <v>40</v>
      </c>
      <c r="N76" s="13">
        <v>0</v>
      </c>
      <c r="O76" s="13">
        <v>0</v>
      </c>
      <c r="P76" s="13">
        <v>0</v>
      </c>
      <c r="Q76" s="13">
        <v>246</v>
      </c>
      <c r="R76" s="61">
        <f>AVERAGE($K$76:$K$86)*10*15</f>
        <v>10309.09090909091</v>
      </c>
      <c r="S76" s="62">
        <f>Q76/R76</f>
        <v>2.3862433862433859E-2</v>
      </c>
    </row>
    <row r="77" spans="1:19" x14ac:dyDescent="0.3">
      <c r="A77" s="10">
        <v>2</v>
      </c>
      <c r="B77" s="58" t="s">
        <v>230</v>
      </c>
      <c r="C77" s="13">
        <v>3140211</v>
      </c>
      <c r="D77" s="13" t="s">
        <v>156</v>
      </c>
      <c r="E77" s="13" t="s">
        <v>226</v>
      </c>
      <c r="F77" s="13" t="s">
        <v>227</v>
      </c>
      <c r="G77" s="59">
        <v>45404</v>
      </c>
      <c r="H77" s="13" t="str">
        <f t="shared" si="9"/>
        <v>Monday</v>
      </c>
      <c r="I77" s="13" t="s">
        <v>228</v>
      </c>
      <c r="J77" s="60">
        <v>0.41666666666666669</v>
      </c>
      <c r="K77" s="13">
        <v>60</v>
      </c>
      <c r="L77" s="13">
        <v>68</v>
      </c>
      <c r="M77" s="13">
        <v>22</v>
      </c>
      <c r="N77" s="13">
        <v>0</v>
      </c>
      <c r="O77" s="13">
        <v>0</v>
      </c>
      <c r="P77" s="13">
        <v>0</v>
      </c>
      <c r="Q77" s="13">
        <v>246</v>
      </c>
      <c r="R77" s="61">
        <f t="shared" ref="R77:R86" si="11">AVERAGE($K$76:$K$86)*10*15</f>
        <v>10309.09090909091</v>
      </c>
      <c r="S77" s="62">
        <f t="shared" si="10"/>
        <v>2.3862433862433859E-2</v>
      </c>
    </row>
    <row r="78" spans="1:19" x14ac:dyDescent="0.3">
      <c r="A78" s="10">
        <v>2</v>
      </c>
      <c r="B78" s="58" t="s">
        <v>230</v>
      </c>
      <c r="C78" s="13">
        <v>3140211</v>
      </c>
      <c r="D78" s="13" t="s">
        <v>156</v>
      </c>
      <c r="E78" s="13" t="s">
        <v>226</v>
      </c>
      <c r="F78" s="13" t="s">
        <v>227</v>
      </c>
      <c r="G78" s="59">
        <v>45404</v>
      </c>
      <c r="H78" s="13" t="str">
        <f t="shared" si="9"/>
        <v>Monday</v>
      </c>
      <c r="I78" s="13" t="s">
        <v>228</v>
      </c>
      <c r="J78" s="60">
        <v>0.45833333333333331</v>
      </c>
      <c r="K78" s="13">
        <v>45</v>
      </c>
      <c r="L78" s="13">
        <v>69</v>
      </c>
      <c r="M78" s="13">
        <v>28</v>
      </c>
      <c r="N78" s="13">
        <v>1</v>
      </c>
      <c r="O78" s="13">
        <v>0</v>
      </c>
      <c r="P78" s="13">
        <v>1</v>
      </c>
      <c r="Q78" s="13">
        <v>246</v>
      </c>
      <c r="R78" s="61">
        <f t="shared" si="11"/>
        <v>10309.09090909091</v>
      </c>
      <c r="S78" s="62">
        <f t="shared" si="10"/>
        <v>2.3862433862433859E-2</v>
      </c>
    </row>
    <row r="79" spans="1:19" x14ac:dyDescent="0.3">
      <c r="A79" s="10">
        <v>2</v>
      </c>
      <c r="B79" s="58" t="s">
        <v>230</v>
      </c>
      <c r="C79" s="13">
        <v>3140211</v>
      </c>
      <c r="D79" s="13" t="s">
        <v>156</v>
      </c>
      <c r="E79" s="13" t="s">
        <v>226</v>
      </c>
      <c r="F79" s="13" t="s">
        <v>227</v>
      </c>
      <c r="G79" s="59">
        <v>45404</v>
      </c>
      <c r="H79" s="13" t="str">
        <f t="shared" si="9"/>
        <v>Monday</v>
      </c>
      <c r="I79" s="13" t="s">
        <v>228</v>
      </c>
      <c r="J79" s="60">
        <v>0.58333333333333337</v>
      </c>
      <c r="K79" s="13">
        <v>59</v>
      </c>
      <c r="L79" s="13">
        <v>25</v>
      </c>
      <c r="M79" s="13">
        <v>26</v>
      </c>
      <c r="N79" s="13">
        <v>4</v>
      </c>
      <c r="O79" s="13">
        <v>0</v>
      </c>
      <c r="P79" s="13">
        <v>5</v>
      </c>
      <c r="Q79" s="13">
        <v>246</v>
      </c>
      <c r="R79" s="61">
        <f t="shared" si="11"/>
        <v>10309.09090909091</v>
      </c>
      <c r="S79" s="62">
        <f t="shared" si="10"/>
        <v>2.3862433862433859E-2</v>
      </c>
    </row>
    <row r="80" spans="1:19" x14ac:dyDescent="0.3">
      <c r="A80" s="10">
        <v>2</v>
      </c>
      <c r="B80" s="58" t="s">
        <v>230</v>
      </c>
      <c r="C80" s="13">
        <v>3140211</v>
      </c>
      <c r="D80" s="13" t="s">
        <v>156</v>
      </c>
      <c r="E80" s="13" t="s">
        <v>226</v>
      </c>
      <c r="F80" s="13" t="s">
        <v>227</v>
      </c>
      <c r="G80" s="59">
        <v>45404</v>
      </c>
      <c r="H80" s="13" t="str">
        <f t="shared" si="9"/>
        <v>Monday</v>
      </c>
      <c r="I80" s="13" t="s">
        <v>228</v>
      </c>
      <c r="J80" s="60">
        <v>0.625</v>
      </c>
      <c r="K80" s="13">
        <v>78</v>
      </c>
      <c r="L80" s="13">
        <v>50</v>
      </c>
      <c r="M80" s="13">
        <v>32</v>
      </c>
      <c r="N80" s="13">
        <v>5</v>
      </c>
      <c r="O80" s="13">
        <v>0</v>
      </c>
      <c r="P80" s="13">
        <v>4</v>
      </c>
      <c r="Q80" s="13">
        <v>246</v>
      </c>
      <c r="R80" s="61">
        <f t="shared" si="11"/>
        <v>10309.09090909091</v>
      </c>
      <c r="S80" s="62">
        <f t="shared" si="10"/>
        <v>2.3862433862433859E-2</v>
      </c>
    </row>
    <row r="81" spans="1:22" x14ac:dyDescent="0.3">
      <c r="A81" s="10">
        <v>2</v>
      </c>
      <c r="B81" s="58" t="s">
        <v>230</v>
      </c>
      <c r="C81" s="13">
        <v>3140211</v>
      </c>
      <c r="D81" s="13" t="s">
        <v>156</v>
      </c>
      <c r="E81" s="13" t="s">
        <v>226</v>
      </c>
      <c r="F81" s="13" t="s">
        <v>227</v>
      </c>
      <c r="G81" s="59">
        <v>45404</v>
      </c>
      <c r="H81" s="13" t="str">
        <f t="shared" si="9"/>
        <v>Monday</v>
      </c>
      <c r="I81" s="13" t="s">
        <v>228</v>
      </c>
      <c r="J81" s="60">
        <v>0.66666666666666663</v>
      </c>
      <c r="K81" s="13">
        <v>80</v>
      </c>
      <c r="L81" s="13">
        <v>56</v>
      </c>
      <c r="M81" s="13">
        <v>51</v>
      </c>
      <c r="N81" s="13">
        <v>5</v>
      </c>
      <c r="O81" s="13">
        <v>0</v>
      </c>
      <c r="P81" s="13">
        <v>5</v>
      </c>
      <c r="Q81" s="13">
        <v>246</v>
      </c>
      <c r="R81" s="61">
        <f t="shared" si="11"/>
        <v>10309.09090909091</v>
      </c>
      <c r="S81" s="62">
        <f t="shared" si="10"/>
        <v>2.3862433862433859E-2</v>
      </c>
    </row>
    <row r="82" spans="1:22" x14ac:dyDescent="0.3">
      <c r="A82" s="10">
        <v>2</v>
      </c>
      <c r="B82" s="58" t="s">
        <v>230</v>
      </c>
      <c r="C82" s="13">
        <v>3140211</v>
      </c>
      <c r="D82" s="13" t="s">
        <v>156</v>
      </c>
      <c r="E82" s="13" t="s">
        <v>226</v>
      </c>
      <c r="F82" s="13" t="s">
        <v>227</v>
      </c>
      <c r="G82" s="59">
        <v>45404</v>
      </c>
      <c r="H82" s="13" t="str">
        <f t="shared" si="9"/>
        <v>Monday</v>
      </c>
      <c r="I82" s="13" t="s">
        <v>228</v>
      </c>
      <c r="J82" s="60">
        <v>0.70833333333333337</v>
      </c>
      <c r="K82" s="13">
        <v>85</v>
      </c>
      <c r="L82" s="13">
        <v>61</v>
      </c>
      <c r="M82" s="13">
        <v>54</v>
      </c>
      <c r="N82" s="13">
        <v>4</v>
      </c>
      <c r="O82" s="13">
        <v>0</v>
      </c>
      <c r="P82" s="13">
        <v>1</v>
      </c>
      <c r="Q82" s="13">
        <v>246</v>
      </c>
      <c r="R82" s="61">
        <f t="shared" si="11"/>
        <v>10309.09090909091</v>
      </c>
      <c r="S82" s="62">
        <f t="shared" si="10"/>
        <v>2.3862433862433859E-2</v>
      </c>
    </row>
    <row r="83" spans="1:22" x14ac:dyDescent="0.3">
      <c r="A83" s="10">
        <v>2</v>
      </c>
      <c r="B83" s="58" t="s">
        <v>230</v>
      </c>
      <c r="C83" s="13">
        <v>3140211</v>
      </c>
      <c r="D83" s="13" t="s">
        <v>156</v>
      </c>
      <c r="E83" s="13" t="s">
        <v>226</v>
      </c>
      <c r="F83" s="13" t="s">
        <v>227</v>
      </c>
      <c r="G83" s="59">
        <v>45404</v>
      </c>
      <c r="H83" s="13" t="str">
        <f t="shared" si="9"/>
        <v>Monday</v>
      </c>
      <c r="I83" s="13" t="s">
        <v>228</v>
      </c>
      <c r="J83" s="60">
        <v>0.75</v>
      </c>
      <c r="K83" s="13">
        <v>72</v>
      </c>
      <c r="L83" s="13">
        <v>70</v>
      </c>
      <c r="M83" s="13">
        <v>42</v>
      </c>
      <c r="N83" s="13">
        <v>4</v>
      </c>
      <c r="O83" s="13">
        <v>0</v>
      </c>
      <c r="P83" s="13">
        <v>2</v>
      </c>
      <c r="Q83" s="13">
        <v>246</v>
      </c>
      <c r="R83" s="61">
        <f t="shared" si="11"/>
        <v>10309.09090909091</v>
      </c>
      <c r="S83" s="62">
        <f t="shared" si="10"/>
        <v>2.3862433862433859E-2</v>
      </c>
    </row>
    <row r="84" spans="1:22" x14ac:dyDescent="0.3">
      <c r="A84" s="10">
        <v>2</v>
      </c>
      <c r="B84" s="58" t="s">
        <v>230</v>
      </c>
      <c r="C84" s="13">
        <v>3140211</v>
      </c>
      <c r="D84" s="13" t="s">
        <v>156</v>
      </c>
      <c r="E84" s="13" t="s">
        <v>226</v>
      </c>
      <c r="F84" s="13" t="s">
        <v>227</v>
      </c>
      <c r="G84" s="59">
        <v>45404</v>
      </c>
      <c r="H84" s="13" t="str">
        <f t="shared" si="9"/>
        <v>Monday</v>
      </c>
      <c r="I84" s="13" t="s">
        <v>228</v>
      </c>
      <c r="J84" s="60">
        <v>0.79166666666666663</v>
      </c>
      <c r="K84" s="13">
        <v>73</v>
      </c>
      <c r="L84" s="13">
        <v>80</v>
      </c>
      <c r="M84" s="13">
        <v>53</v>
      </c>
      <c r="N84" s="13">
        <v>3</v>
      </c>
      <c r="O84" s="13">
        <v>0</v>
      </c>
      <c r="P84" s="13">
        <v>4</v>
      </c>
      <c r="Q84" s="13">
        <v>246</v>
      </c>
      <c r="R84" s="61">
        <f t="shared" si="11"/>
        <v>10309.09090909091</v>
      </c>
      <c r="S84" s="62">
        <f t="shared" si="10"/>
        <v>2.3862433862433859E-2</v>
      </c>
    </row>
    <row r="85" spans="1:22" x14ac:dyDescent="0.3">
      <c r="A85" s="10">
        <v>2</v>
      </c>
      <c r="B85" s="58" t="s">
        <v>230</v>
      </c>
      <c r="C85" s="13">
        <v>3140211</v>
      </c>
      <c r="D85" s="13" t="s">
        <v>156</v>
      </c>
      <c r="E85" s="13" t="s">
        <v>226</v>
      </c>
      <c r="F85" s="13" t="s">
        <v>227</v>
      </c>
      <c r="G85" s="59">
        <v>45404</v>
      </c>
      <c r="H85" s="13" t="str">
        <f t="shared" si="9"/>
        <v>Monday</v>
      </c>
      <c r="I85" s="13" t="s">
        <v>228</v>
      </c>
      <c r="J85" s="60">
        <v>0.83333333333333337</v>
      </c>
      <c r="K85" s="13">
        <v>79</v>
      </c>
      <c r="L85" s="13">
        <v>68</v>
      </c>
      <c r="M85" s="13">
        <v>46</v>
      </c>
      <c r="N85" s="13">
        <v>3</v>
      </c>
      <c r="O85" s="13">
        <v>0</v>
      </c>
      <c r="P85" s="13">
        <v>4</v>
      </c>
      <c r="Q85" s="13">
        <v>246</v>
      </c>
      <c r="R85" s="61">
        <f t="shared" si="11"/>
        <v>10309.09090909091</v>
      </c>
      <c r="S85" s="62">
        <f t="shared" si="10"/>
        <v>2.3862433862433859E-2</v>
      </c>
      <c r="V85">
        <f>49*28</f>
        <v>1372</v>
      </c>
    </row>
    <row r="86" spans="1:22" x14ac:dyDescent="0.3">
      <c r="A86" s="10">
        <v>2</v>
      </c>
      <c r="B86" s="58" t="s">
        <v>230</v>
      </c>
      <c r="C86" s="13">
        <v>3140211</v>
      </c>
      <c r="D86" s="13" t="s">
        <v>156</v>
      </c>
      <c r="E86" s="13" t="s">
        <v>226</v>
      </c>
      <c r="F86" s="13" t="s">
        <v>227</v>
      </c>
      <c r="G86" s="59">
        <v>45404</v>
      </c>
      <c r="H86" s="13" t="str">
        <f t="shared" si="9"/>
        <v>Monday</v>
      </c>
      <c r="I86" s="13" t="s">
        <v>228</v>
      </c>
      <c r="J86" s="60">
        <v>0.875</v>
      </c>
      <c r="K86" s="13">
        <v>75</v>
      </c>
      <c r="L86" s="13">
        <v>56</v>
      </c>
      <c r="M86" s="13">
        <v>39</v>
      </c>
      <c r="N86" s="13">
        <v>6</v>
      </c>
      <c r="O86" s="13">
        <v>0</v>
      </c>
      <c r="P86" s="13">
        <v>5</v>
      </c>
      <c r="Q86" s="13">
        <v>246</v>
      </c>
      <c r="R86" s="61">
        <f t="shared" si="11"/>
        <v>10309.09090909091</v>
      </c>
      <c r="S86" s="62">
        <f t="shared" si="10"/>
        <v>2.3862433862433859E-2</v>
      </c>
      <c r="V86">
        <f>42/0.65</f>
        <v>64.615384615384613</v>
      </c>
    </row>
    <row r="87" spans="1:22" x14ac:dyDescent="0.3">
      <c r="A87" s="10">
        <v>2</v>
      </c>
      <c r="B87" s="58" t="s">
        <v>230</v>
      </c>
      <c r="C87" s="13">
        <v>3140211</v>
      </c>
      <c r="D87" s="13" t="s">
        <v>156</v>
      </c>
      <c r="E87" s="13" t="s">
        <v>226</v>
      </c>
      <c r="F87" s="13" t="s">
        <v>227</v>
      </c>
      <c r="G87" s="59">
        <v>45405</v>
      </c>
      <c r="H87" s="13" t="str">
        <f t="shared" si="9"/>
        <v>Tuesday</v>
      </c>
      <c r="I87" s="13" t="s">
        <v>228</v>
      </c>
      <c r="J87" s="60">
        <v>0.375</v>
      </c>
      <c r="K87" s="13">
        <v>59</v>
      </c>
      <c r="L87" s="13">
        <v>66</v>
      </c>
      <c r="M87" s="13">
        <v>28</v>
      </c>
      <c r="N87" s="13">
        <v>0</v>
      </c>
      <c r="O87" s="13">
        <v>0</v>
      </c>
      <c r="P87" s="13">
        <v>0</v>
      </c>
      <c r="Q87" s="13">
        <v>221</v>
      </c>
      <c r="R87" s="61">
        <f>AVERAGE($K$87:$K$97)*10*15</f>
        <v>9900</v>
      </c>
      <c r="S87" s="62">
        <f t="shared" si="10"/>
        <v>2.2323232323232325E-2</v>
      </c>
    </row>
    <row r="88" spans="1:22" x14ac:dyDescent="0.3">
      <c r="A88" s="10">
        <v>2</v>
      </c>
      <c r="B88" s="58" t="s">
        <v>230</v>
      </c>
      <c r="C88" s="13">
        <v>3140211</v>
      </c>
      <c r="D88" s="13" t="s">
        <v>156</v>
      </c>
      <c r="E88" s="13" t="s">
        <v>226</v>
      </c>
      <c r="F88" s="13" t="s">
        <v>227</v>
      </c>
      <c r="G88" s="59">
        <v>45405</v>
      </c>
      <c r="H88" s="13" t="str">
        <f t="shared" si="9"/>
        <v>Tuesday</v>
      </c>
      <c r="I88" s="13" t="s">
        <v>228</v>
      </c>
      <c r="J88" s="60">
        <v>0.41666666666666669</v>
      </c>
      <c r="K88" s="13">
        <v>65</v>
      </c>
      <c r="L88" s="13">
        <v>85</v>
      </c>
      <c r="M88" s="13">
        <v>25</v>
      </c>
      <c r="N88" s="13">
        <v>1</v>
      </c>
      <c r="O88" s="13">
        <v>0</v>
      </c>
      <c r="P88" s="13">
        <v>1</v>
      </c>
      <c r="Q88" s="13">
        <v>221</v>
      </c>
      <c r="R88" s="61">
        <f t="shared" ref="R88:R97" si="12">AVERAGE($K$87:$K$97)*10*15</f>
        <v>9900</v>
      </c>
      <c r="S88" s="62">
        <f t="shared" si="10"/>
        <v>2.2323232323232325E-2</v>
      </c>
    </row>
    <row r="89" spans="1:22" x14ac:dyDescent="0.3">
      <c r="A89" s="10">
        <v>2</v>
      </c>
      <c r="B89" s="58" t="s">
        <v>230</v>
      </c>
      <c r="C89" s="13">
        <v>3140211</v>
      </c>
      <c r="D89" s="13" t="s">
        <v>156</v>
      </c>
      <c r="E89" s="13" t="s">
        <v>226</v>
      </c>
      <c r="F89" s="13" t="s">
        <v>227</v>
      </c>
      <c r="G89" s="59">
        <v>45405</v>
      </c>
      <c r="H89" s="13" t="str">
        <f t="shared" si="9"/>
        <v>Tuesday</v>
      </c>
      <c r="I89" s="13" t="s">
        <v>228</v>
      </c>
      <c r="J89" s="60">
        <v>0.45833333333333331</v>
      </c>
      <c r="K89" s="13">
        <v>60</v>
      </c>
      <c r="L89" s="13">
        <v>75</v>
      </c>
      <c r="M89" s="13">
        <v>31</v>
      </c>
      <c r="N89" s="13">
        <v>1</v>
      </c>
      <c r="O89" s="13">
        <v>0</v>
      </c>
      <c r="P89" s="13">
        <v>1</v>
      </c>
      <c r="Q89" s="13">
        <v>221</v>
      </c>
      <c r="R89" s="61">
        <f t="shared" si="12"/>
        <v>9900</v>
      </c>
      <c r="S89" s="62">
        <f t="shared" si="10"/>
        <v>2.2323232323232325E-2</v>
      </c>
    </row>
    <row r="90" spans="1:22" x14ac:dyDescent="0.3">
      <c r="A90" s="10">
        <v>2</v>
      </c>
      <c r="B90" s="58" t="s">
        <v>230</v>
      </c>
      <c r="C90" s="13">
        <v>3140211</v>
      </c>
      <c r="D90" s="13" t="s">
        <v>156</v>
      </c>
      <c r="E90" s="13" t="s">
        <v>226</v>
      </c>
      <c r="F90" s="13" t="s">
        <v>227</v>
      </c>
      <c r="G90" s="59">
        <v>45405</v>
      </c>
      <c r="H90" s="13" t="str">
        <f t="shared" si="9"/>
        <v>Tuesday</v>
      </c>
      <c r="I90" s="13" t="s">
        <v>228</v>
      </c>
      <c r="J90" s="60">
        <v>0.58333333333333337</v>
      </c>
      <c r="K90" s="13">
        <v>56</v>
      </c>
      <c r="L90" s="13">
        <v>40</v>
      </c>
      <c r="M90" s="13">
        <v>40</v>
      </c>
      <c r="N90" s="13">
        <v>3</v>
      </c>
      <c r="O90" s="13">
        <v>0</v>
      </c>
      <c r="P90" s="13">
        <v>4</v>
      </c>
      <c r="Q90" s="13">
        <v>221</v>
      </c>
      <c r="R90" s="61">
        <f t="shared" si="12"/>
        <v>9900</v>
      </c>
      <c r="S90" s="62">
        <f t="shared" si="10"/>
        <v>2.2323232323232325E-2</v>
      </c>
    </row>
    <row r="91" spans="1:22" x14ac:dyDescent="0.3">
      <c r="A91" s="10">
        <v>2</v>
      </c>
      <c r="B91" s="58" t="s">
        <v>230</v>
      </c>
      <c r="C91" s="13">
        <v>3140211</v>
      </c>
      <c r="D91" s="13" t="s">
        <v>156</v>
      </c>
      <c r="E91" s="13" t="s">
        <v>226</v>
      </c>
      <c r="F91" s="13" t="s">
        <v>227</v>
      </c>
      <c r="G91" s="59">
        <v>45405</v>
      </c>
      <c r="H91" s="13" t="str">
        <f t="shared" si="9"/>
        <v>Tuesday</v>
      </c>
      <c r="I91" s="13" t="s">
        <v>228</v>
      </c>
      <c r="J91" s="60">
        <v>0.625</v>
      </c>
      <c r="K91" s="13">
        <v>80</v>
      </c>
      <c r="L91" s="13">
        <v>41</v>
      </c>
      <c r="M91" s="13">
        <v>30</v>
      </c>
      <c r="N91" s="13">
        <v>5</v>
      </c>
      <c r="O91" s="13">
        <v>0</v>
      </c>
      <c r="P91" s="13">
        <v>5</v>
      </c>
      <c r="Q91" s="13">
        <v>221</v>
      </c>
      <c r="R91" s="61">
        <f t="shared" si="12"/>
        <v>9900</v>
      </c>
      <c r="S91" s="62">
        <f t="shared" si="10"/>
        <v>2.2323232323232325E-2</v>
      </c>
    </row>
    <row r="92" spans="1:22" x14ac:dyDescent="0.3">
      <c r="A92" s="10">
        <v>2</v>
      </c>
      <c r="B92" s="58" t="s">
        <v>230</v>
      </c>
      <c r="C92" s="13">
        <v>3140211</v>
      </c>
      <c r="D92" s="13" t="s">
        <v>156</v>
      </c>
      <c r="E92" s="13" t="s">
        <v>226</v>
      </c>
      <c r="F92" s="13" t="s">
        <v>227</v>
      </c>
      <c r="G92" s="59">
        <v>45405</v>
      </c>
      <c r="H92" s="13" t="str">
        <f t="shared" si="9"/>
        <v>Tuesday</v>
      </c>
      <c r="I92" s="13" t="s">
        <v>228</v>
      </c>
      <c r="J92" s="60">
        <v>0.66666666666666663</v>
      </c>
      <c r="K92" s="13">
        <v>55</v>
      </c>
      <c r="L92" s="13">
        <v>57</v>
      </c>
      <c r="M92" s="13">
        <v>49</v>
      </c>
      <c r="N92" s="13">
        <v>4</v>
      </c>
      <c r="O92" s="13">
        <v>0</v>
      </c>
      <c r="P92" s="13">
        <v>4</v>
      </c>
      <c r="Q92" s="13">
        <v>221</v>
      </c>
      <c r="R92" s="61">
        <f t="shared" si="12"/>
        <v>9900</v>
      </c>
      <c r="S92" s="62">
        <f t="shared" si="10"/>
        <v>2.2323232323232325E-2</v>
      </c>
    </row>
    <row r="93" spans="1:22" x14ac:dyDescent="0.3">
      <c r="A93" s="10">
        <v>2</v>
      </c>
      <c r="B93" s="58" t="s">
        <v>230</v>
      </c>
      <c r="C93" s="13">
        <v>3140211</v>
      </c>
      <c r="D93" s="13" t="s">
        <v>156</v>
      </c>
      <c r="E93" s="13" t="s">
        <v>226</v>
      </c>
      <c r="F93" s="13" t="s">
        <v>227</v>
      </c>
      <c r="G93" s="59">
        <v>45405</v>
      </c>
      <c r="H93" s="13" t="str">
        <f t="shared" si="9"/>
        <v>Tuesday</v>
      </c>
      <c r="I93" s="13" t="s">
        <v>228</v>
      </c>
      <c r="J93" s="60">
        <v>0.70833333333333337</v>
      </c>
      <c r="K93" s="13">
        <v>56</v>
      </c>
      <c r="L93" s="13">
        <v>63</v>
      </c>
      <c r="M93" s="13">
        <v>50</v>
      </c>
      <c r="N93" s="13">
        <v>4</v>
      </c>
      <c r="O93" s="13">
        <v>0</v>
      </c>
      <c r="P93" s="13">
        <v>2</v>
      </c>
      <c r="Q93" s="13">
        <v>221</v>
      </c>
      <c r="R93" s="61">
        <f t="shared" si="12"/>
        <v>9900</v>
      </c>
      <c r="S93" s="62">
        <f t="shared" si="10"/>
        <v>2.2323232323232325E-2</v>
      </c>
    </row>
    <row r="94" spans="1:22" x14ac:dyDescent="0.3">
      <c r="A94" s="10">
        <v>2</v>
      </c>
      <c r="B94" s="58" t="s">
        <v>230</v>
      </c>
      <c r="C94" s="13">
        <v>3140211</v>
      </c>
      <c r="D94" s="13" t="s">
        <v>156</v>
      </c>
      <c r="E94" s="13" t="s">
        <v>226</v>
      </c>
      <c r="F94" s="13" t="s">
        <v>227</v>
      </c>
      <c r="G94" s="59">
        <v>45405</v>
      </c>
      <c r="H94" s="13" t="str">
        <f t="shared" si="9"/>
        <v>Tuesday</v>
      </c>
      <c r="I94" s="13" t="s">
        <v>228</v>
      </c>
      <c r="J94" s="60">
        <v>0.75</v>
      </c>
      <c r="K94" s="13">
        <v>67</v>
      </c>
      <c r="L94" s="13">
        <v>68</v>
      </c>
      <c r="M94" s="13">
        <v>46</v>
      </c>
      <c r="N94" s="13">
        <v>3</v>
      </c>
      <c r="O94" s="13">
        <v>0</v>
      </c>
      <c r="P94" s="13">
        <v>3</v>
      </c>
      <c r="Q94" s="13">
        <v>221</v>
      </c>
      <c r="R94" s="61">
        <f t="shared" si="12"/>
        <v>9900</v>
      </c>
      <c r="S94" s="62">
        <f t="shared" si="10"/>
        <v>2.2323232323232325E-2</v>
      </c>
    </row>
    <row r="95" spans="1:22" x14ac:dyDescent="0.3">
      <c r="A95" s="10">
        <v>2</v>
      </c>
      <c r="B95" s="58" t="s">
        <v>230</v>
      </c>
      <c r="C95" s="13">
        <v>3140211</v>
      </c>
      <c r="D95" s="13" t="s">
        <v>156</v>
      </c>
      <c r="E95" s="13" t="s">
        <v>226</v>
      </c>
      <c r="F95" s="13" t="s">
        <v>227</v>
      </c>
      <c r="G95" s="59">
        <v>45405</v>
      </c>
      <c r="H95" s="13" t="str">
        <f t="shared" si="9"/>
        <v>Tuesday</v>
      </c>
      <c r="I95" s="13" t="s">
        <v>228</v>
      </c>
      <c r="J95" s="60">
        <v>0.79166666666666663</v>
      </c>
      <c r="K95" s="13">
        <v>75</v>
      </c>
      <c r="L95" s="13">
        <v>82</v>
      </c>
      <c r="M95" s="13">
        <v>50</v>
      </c>
      <c r="N95" s="13">
        <v>4</v>
      </c>
      <c r="O95" s="13">
        <v>0</v>
      </c>
      <c r="P95" s="13">
        <v>3</v>
      </c>
      <c r="Q95" s="13">
        <v>221</v>
      </c>
      <c r="R95" s="61">
        <f t="shared" si="12"/>
        <v>9900</v>
      </c>
      <c r="S95" s="62">
        <f t="shared" si="10"/>
        <v>2.2323232323232325E-2</v>
      </c>
    </row>
    <row r="96" spans="1:22" x14ac:dyDescent="0.3">
      <c r="A96" s="10">
        <v>2</v>
      </c>
      <c r="B96" s="58" t="s">
        <v>230</v>
      </c>
      <c r="C96" s="13">
        <v>3140211</v>
      </c>
      <c r="D96" s="13" t="s">
        <v>156</v>
      </c>
      <c r="E96" s="13" t="s">
        <v>226</v>
      </c>
      <c r="F96" s="13" t="s">
        <v>227</v>
      </c>
      <c r="G96" s="59">
        <v>45405</v>
      </c>
      <c r="H96" s="13" t="str">
        <f t="shared" si="9"/>
        <v>Tuesday</v>
      </c>
      <c r="I96" s="13" t="s">
        <v>228</v>
      </c>
      <c r="J96" s="60">
        <v>0.83333333333333337</v>
      </c>
      <c r="K96" s="13">
        <v>80</v>
      </c>
      <c r="L96" s="13">
        <v>80</v>
      </c>
      <c r="M96" s="13">
        <v>52</v>
      </c>
      <c r="N96" s="13">
        <v>3</v>
      </c>
      <c r="O96" s="13">
        <v>0</v>
      </c>
      <c r="P96" s="13">
        <v>5</v>
      </c>
      <c r="Q96" s="13">
        <v>221</v>
      </c>
      <c r="R96" s="61">
        <f t="shared" si="12"/>
        <v>9900</v>
      </c>
      <c r="S96" s="62">
        <f t="shared" si="10"/>
        <v>2.2323232323232325E-2</v>
      </c>
    </row>
    <row r="97" spans="1:19" x14ac:dyDescent="0.3">
      <c r="A97" s="10">
        <v>2</v>
      </c>
      <c r="B97" s="58" t="s">
        <v>230</v>
      </c>
      <c r="C97" s="13">
        <v>3140211</v>
      </c>
      <c r="D97" s="13" t="s">
        <v>156</v>
      </c>
      <c r="E97" s="13" t="s">
        <v>226</v>
      </c>
      <c r="F97" s="13" t="s">
        <v>227</v>
      </c>
      <c r="G97" s="59">
        <v>45405</v>
      </c>
      <c r="H97" s="13" t="str">
        <f t="shared" si="9"/>
        <v>Tuesday</v>
      </c>
      <c r="I97" s="13" t="s">
        <v>228</v>
      </c>
      <c r="J97" s="60">
        <v>0.875</v>
      </c>
      <c r="K97" s="13">
        <v>73</v>
      </c>
      <c r="L97" s="13">
        <v>64</v>
      </c>
      <c r="M97" s="13">
        <v>41</v>
      </c>
      <c r="N97" s="13">
        <v>5</v>
      </c>
      <c r="O97" s="13">
        <v>0</v>
      </c>
      <c r="P97" s="13">
        <v>5</v>
      </c>
      <c r="Q97" s="13">
        <v>221</v>
      </c>
      <c r="R97" s="61">
        <f t="shared" si="12"/>
        <v>9900</v>
      </c>
      <c r="S97" s="62">
        <f t="shared" si="10"/>
        <v>2.2323232323232325E-2</v>
      </c>
    </row>
    <row r="98" spans="1:19" x14ac:dyDescent="0.3">
      <c r="A98" s="10">
        <v>2</v>
      </c>
      <c r="B98" s="58" t="s">
        <v>230</v>
      </c>
      <c r="C98" s="13">
        <v>3140211</v>
      </c>
      <c r="D98" s="13" t="s">
        <v>156</v>
      </c>
      <c r="E98" s="13" t="s">
        <v>226</v>
      </c>
      <c r="F98" s="13" t="s">
        <v>227</v>
      </c>
      <c r="G98" s="59">
        <v>45406</v>
      </c>
      <c r="H98" s="13" t="str">
        <f t="shared" si="9"/>
        <v>Wednesday</v>
      </c>
      <c r="I98" s="13" t="s">
        <v>228</v>
      </c>
      <c r="J98" s="60">
        <v>0.375</v>
      </c>
      <c r="K98" s="13">
        <v>57</v>
      </c>
      <c r="L98" s="13">
        <v>72</v>
      </c>
      <c r="M98" s="13">
        <v>26</v>
      </c>
      <c r="N98" s="13">
        <v>1</v>
      </c>
      <c r="O98" s="13">
        <v>0</v>
      </c>
      <c r="P98" s="13">
        <v>0</v>
      </c>
      <c r="Q98" s="13">
        <v>228</v>
      </c>
      <c r="R98" s="61">
        <f>AVERAGE($K$98:$K$108)*10*15</f>
        <v>9395.454545454546</v>
      </c>
      <c r="S98" s="62">
        <f t="shared" si="10"/>
        <v>2.4267053701015964E-2</v>
      </c>
    </row>
    <row r="99" spans="1:19" x14ac:dyDescent="0.3">
      <c r="A99" s="10">
        <v>2</v>
      </c>
      <c r="B99" s="58" t="s">
        <v>230</v>
      </c>
      <c r="C99" s="13">
        <v>3140211</v>
      </c>
      <c r="D99" s="13" t="s">
        <v>156</v>
      </c>
      <c r="E99" s="13" t="s">
        <v>226</v>
      </c>
      <c r="F99" s="13" t="s">
        <v>227</v>
      </c>
      <c r="G99" s="59">
        <v>45406</v>
      </c>
      <c r="H99" s="13" t="str">
        <f t="shared" si="9"/>
        <v>Wednesday</v>
      </c>
      <c r="I99" s="13" t="s">
        <v>228</v>
      </c>
      <c r="J99" s="60">
        <v>0.41666666666666669</v>
      </c>
      <c r="K99" s="13">
        <v>64</v>
      </c>
      <c r="L99" s="13">
        <v>70</v>
      </c>
      <c r="M99" s="13">
        <v>30</v>
      </c>
      <c r="N99" s="13">
        <v>0</v>
      </c>
      <c r="O99" s="13">
        <v>0</v>
      </c>
      <c r="P99" s="13">
        <v>0</v>
      </c>
      <c r="Q99" s="13">
        <v>228</v>
      </c>
      <c r="R99" s="61">
        <f t="shared" ref="R99:R108" si="13">AVERAGE($K$98:$K$108)*10*15</f>
        <v>9395.454545454546</v>
      </c>
      <c r="S99" s="62">
        <f t="shared" si="10"/>
        <v>2.4267053701015964E-2</v>
      </c>
    </row>
    <row r="100" spans="1:19" x14ac:dyDescent="0.3">
      <c r="A100" s="10">
        <v>2</v>
      </c>
      <c r="B100" s="58" t="s">
        <v>230</v>
      </c>
      <c r="C100" s="13">
        <v>3140211</v>
      </c>
      <c r="D100" s="13" t="s">
        <v>156</v>
      </c>
      <c r="E100" s="13" t="s">
        <v>226</v>
      </c>
      <c r="F100" s="13" t="s">
        <v>227</v>
      </c>
      <c r="G100" s="59">
        <v>45406</v>
      </c>
      <c r="H100" s="13" t="str">
        <f t="shared" si="9"/>
        <v>Wednesday</v>
      </c>
      <c r="I100" s="13" t="s">
        <v>228</v>
      </c>
      <c r="J100" s="60">
        <v>0.45833333333333331</v>
      </c>
      <c r="K100" s="13">
        <v>52</v>
      </c>
      <c r="L100" s="13">
        <v>68</v>
      </c>
      <c r="M100" s="13">
        <v>30</v>
      </c>
      <c r="N100" s="13">
        <v>1</v>
      </c>
      <c r="O100" s="13">
        <v>0</v>
      </c>
      <c r="P100" s="13">
        <v>1</v>
      </c>
      <c r="Q100" s="13">
        <v>228</v>
      </c>
      <c r="R100" s="61">
        <f t="shared" si="13"/>
        <v>9395.454545454546</v>
      </c>
      <c r="S100" s="62">
        <f t="shared" si="10"/>
        <v>2.4267053701015964E-2</v>
      </c>
    </row>
    <row r="101" spans="1:19" x14ac:dyDescent="0.3">
      <c r="A101" s="10">
        <v>2</v>
      </c>
      <c r="B101" s="58" t="s">
        <v>230</v>
      </c>
      <c r="C101" s="13">
        <v>3140211</v>
      </c>
      <c r="D101" s="13" t="s">
        <v>156</v>
      </c>
      <c r="E101" s="13" t="s">
        <v>226</v>
      </c>
      <c r="F101" s="13" t="s">
        <v>227</v>
      </c>
      <c r="G101" s="59">
        <v>45406</v>
      </c>
      <c r="H101" s="13" t="str">
        <f t="shared" si="9"/>
        <v>Wednesday</v>
      </c>
      <c r="I101" s="13" t="s">
        <v>228</v>
      </c>
      <c r="J101" s="60">
        <v>0.58333333333333337</v>
      </c>
      <c r="K101" s="13">
        <v>60</v>
      </c>
      <c r="L101" s="13">
        <v>26</v>
      </c>
      <c r="M101" s="13">
        <v>45</v>
      </c>
      <c r="N101" s="13">
        <v>4</v>
      </c>
      <c r="O101" s="13">
        <v>0</v>
      </c>
      <c r="P101" s="13">
        <v>3</v>
      </c>
      <c r="Q101" s="13">
        <v>228</v>
      </c>
      <c r="R101" s="61">
        <f t="shared" si="13"/>
        <v>9395.454545454546</v>
      </c>
      <c r="S101" s="62">
        <f t="shared" si="10"/>
        <v>2.4267053701015964E-2</v>
      </c>
    </row>
    <row r="102" spans="1:19" x14ac:dyDescent="0.3">
      <c r="A102" s="10">
        <v>2</v>
      </c>
      <c r="B102" s="58" t="s">
        <v>230</v>
      </c>
      <c r="C102" s="13">
        <v>3140211</v>
      </c>
      <c r="D102" s="13" t="s">
        <v>156</v>
      </c>
      <c r="E102" s="13" t="s">
        <v>226</v>
      </c>
      <c r="F102" s="13" t="s">
        <v>227</v>
      </c>
      <c r="G102" s="59">
        <v>45406</v>
      </c>
      <c r="H102" s="13" t="str">
        <f t="shared" si="9"/>
        <v>Wednesday</v>
      </c>
      <c r="I102" s="13" t="s">
        <v>228</v>
      </c>
      <c r="J102" s="60">
        <v>0.625</v>
      </c>
      <c r="K102" s="13">
        <v>75</v>
      </c>
      <c r="L102" s="13">
        <v>35</v>
      </c>
      <c r="M102" s="13">
        <v>40</v>
      </c>
      <c r="N102" s="13">
        <v>5</v>
      </c>
      <c r="O102" s="13">
        <v>0</v>
      </c>
      <c r="P102" s="13">
        <v>3</v>
      </c>
      <c r="Q102" s="13">
        <v>228</v>
      </c>
      <c r="R102" s="61">
        <f t="shared" si="13"/>
        <v>9395.454545454546</v>
      </c>
      <c r="S102" s="62">
        <f t="shared" si="10"/>
        <v>2.4267053701015964E-2</v>
      </c>
    </row>
    <row r="103" spans="1:19" x14ac:dyDescent="0.3">
      <c r="A103" s="10">
        <v>2</v>
      </c>
      <c r="B103" s="58" t="s">
        <v>230</v>
      </c>
      <c r="C103" s="13">
        <v>3140211</v>
      </c>
      <c r="D103" s="13" t="s">
        <v>156</v>
      </c>
      <c r="E103" s="13" t="s">
        <v>226</v>
      </c>
      <c r="F103" s="13" t="s">
        <v>227</v>
      </c>
      <c r="G103" s="59">
        <v>45406</v>
      </c>
      <c r="H103" s="13" t="str">
        <f t="shared" si="9"/>
        <v>Wednesday</v>
      </c>
      <c r="I103" s="13" t="s">
        <v>228</v>
      </c>
      <c r="J103" s="60">
        <v>0.66666666666666663</v>
      </c>
      <c r="K103" s="13">
        <v>59</v>
      </c>
      <c r="L103" s="13">
        <v>48</v>
      </c>
      <c r="M103" s="13">
        <v>41</v>
      </c>
      <c r="N103" s="13">
        <v>5</v>
      </c>
      <c r="O103" s="13">
        <v>0</v>
      </c>
      <c r="P103" s="13">
        <v>3</v>
      </c>
      <c r="Q103" s="13">
        <v>228</v>
      </c>
      <c r="R103" s="61">
        <f t="shared" si="13"/>
        <v>9395.454545454546</v>
      </c>
      <c r="S103" s="62">
        <f t="shared" si="10"/>
        <v>2.4267053701015964E-2</v>
      </c>
    </row>
    <row r="104" spans="1:19" x14ac:dyDescent="0.3">
      <c r="A104" s="10">
        <v>2</v>
      </c>
      <c r="B104" s="58" t="s">
        <v>230</v>
      </c>
      <c r="C104" s="13">
        <v>3140211</v>
      </c>
      <c r="D104" s="13" t="s">
        <v>156</v>
      </c>
      <c r="E104" s="13" t="s">
        <v>226</v>
      </c>
      <c r="F104" s="13" t="s">
        <v>227</v>
      </c>
      <c r="G104" s="59">
        <v>45406</v>
      </c>
      <c r="H104" s="13" t="str">
        <f t="shared" si="9"/>
        <v>Wednesday</v>
      </c>
      <c r="I104" s="13" t="s">
        <v>228</v>
      </c>
      <c r="J104" s="60">
        <v>0.70833333333333337</v>
      </c>
      <c r="K104" s="13">
        <v>60</v>
      </c>
      <c r="L104" s="13">
        <v>60</v>
      </c>
      <c r="M104" s="13">
        <v>49</v>
      </c>
      <c r="N104" s="13">
        <v>3</v>
      </c>
      <c r="O104" s="13">
        <v>0</v>
      </c>
      <c r="P104" s="13">
        <v>5</v>
      </c>
      <c r="Q104" s="13">
        <v>228</v>
      </c>
      <c r="R104" s="61">
        <f t="shared" si="13"/>
        <v>9395.454545454546</v>
      </c>
      <c r="S104" s="62">
        <f t="shared" si="10"/>
        <v>2.4267053701015964E-2</v>
      </c>
    </row>
    <row r="105" spans="1:19" x14ac:dyDescent="0.3">
      <c r="A105" s="10">
        <v>2</v>
      </c>
      <c r="B105" s="58" t="s">
        <v>230</v>
      </c>
      <c r="C105" s="13">
        <v>3140211</v>
      </c>
      <c r="D105" s="13" t="s">
        <v>156</v>
      </c>
      <c r="E105" s="13" t="s">
        <v>226</v>
      </c>
      <c r="F105" s="13" t="s">
        <v>227</v>
      </c>
      <c r="G105" s="59">
        <v>45406</v>
      </c>
      <c r="H105" s="13" t="str">
        <f t="shared" si="9"/>
        <v>Wednesday</v>
      </c>
      <c r="I105" s="13" t="s">
        <v>228</v>
      </c>
      <c r="J105" s="60">
        <v>0.75</v>
      </c>
      <c r="K105" s="13">
        <v>62</v>
      </c>
      <c r="L105" s="13">
        <v>62</v>
      </c>
      <c r="M105" s="13">
        <v>47</v>
      </c>
      <c r="N105" s="13">
        <v>4</v>
      </c>
      <c r="O105" s="13">
        <v>0</v>
      </c>
      <c r="P105" s="13">
        <v>4</v>
      </c>
      <c r="Q105" s="13">
        <v>228</v>
      </c>
      <c r="R105" s="61">
        <f t="shared" si="13"/>
        <v>9395.454545454546</v>
      </c>
      <c r="S105" s="62">
        <f t="shared" si="10"/>
        <v>2.4267053701015964E-2</v>
      </c>
    </row>
    <row r="106" spans="1:19" x14ac:dyDescent="0.3">
      <c r="A106" s="10">
        <v>2</v>
      </c>
      <c r="B106" s="58" t="s">
        <v>230</v>
      </c>
      <c r="C106" s="13">
        <v>3140211</v>
      </c>
      <c r="D106" s="13" t="s">
        <v>156</v>
      </c>
      <c r="E106" s="13" t="s">
        <v>226</v>
      </c>
      <c r="F106" s="13" t="s">
        <v>227</v>
      </c>
      <c r="G106" s="59">
        <v>45406</v>
      </c>
      <c r="H106" s="13" t="str">
        <f t="shared" si="9"/>
        <v>Wednesday</v>
      </c>
      <c r="I106" s="13" t="s">
        <v>228</v>
      </c>
      <c r="J106" s="60">
        <v>0.79166666666666663</v>
      </c>
      <c r="K106" s="13">
        <v>70</v>
      </c>
      <c r="L106" s="13">
        <v>75</v>
      </c>
      <c r="M106" s="13">
        <v>50</v>
      </c>
      <c r="N106" s="13">
        <v>5</v>
      </c>
      <c r="O106" s="13">
        <v>0</v>
      </c>
      <c r="P106" s="13">
        <v>3</v>
      </c>
      <c r="Q106" s="13">
        <v>228</v>
      </c>
      <c r="R106" s="61">
        <f t="shared" si="13"/>
        <v>9395.454545454546</v>
      </c>
      <c r="S106" s="62">
        <f t="shared" si="10"/>
        <v>2.4267053701015964E-2</v>
      </c>
    </row>
    <row r="107" spans="1:19" x14ac:dyDescent="0.3">
      <c r="A107" s="10">
        <v>2</v>
      </c>
      <c r="B107" s="58" t="s">
        <v>230</v>
      </c>
      <c r="C107" s="13">
        <v>3140211</v>
      </c>
      <c r="D107" s="13" t="s">
        <v>156</v>
      </c>
      <c r="E107" s="13" t="s">
        <v>226</v>
      </c>
      <c r="F107" s="13" t="s">
        <v>227</v>
      </c>
      <c r="G107" s="59">
        <v>45406</v>
      </c>
      <c r="H107" s="13" t="str">
        <f t="shared" si="9"/>
        <v>Wednesday</v>
      </c>
      <c r="I107" s="13" t="s">
        <v>228</v>
      </c>
      <c r="J107" s="60">
        <v>0.83333333333333337</v>
      </c>
      <c r="K107" s="13">
        <v>76</v>
      </c>
      <c r="L107" s="13">
        <v>62</v>
      </c>
      <c r="M107" s="13">
        <v>46</v>
      </c>
      <c r="N107" s="13">
        <v>4</v>
      </c>
      <c r="O107" s="13">
        <v>0</v>
      </c>
      <c r="P107" s="13">
        <v>4</v>
      </c>
      <c r="Q107" s="13">
        <v>228</v>
      </c>
      <c r="R107" s="61">
        <f t="shared" si="13"/>
        <v>9395.454545454546</v>
      </c>
      <c r="S107" s="62">
        <f t="shared" si="10"/>
        <v>2.4267053701015964E-2</v>
      </c>
    </row>
    <row r="108" spans="1:19" x14ac:dyDescent="0.3">
      <c r="A108" s="10">
        <v>2</v>
      </c>
      <c r="B108" s="58" t="s">
        <v>230</v>
      </c>
      <c r="C108" s="13">
        <v>3140211</v>
      </c>
      <c r="D108" s="13" t="s">
        <v>156</v>
      </c>
      <c r="E108" s="13" t="s">
        <v>226</v>
      </c>
      <c r="F108" s="13" t="s">
        <v>227</v>
      </c>
      <c r="G108" s="59">
        <v>45406</v>
      </c>
      <c r="H108" s="13" t="str">
        <f t="shared" si="9"/>
        <v>Wednesday</v>
      </c>
      <c r="I108" s="13" t="s">
        <v>228</v>
      </c>
      <c r="J108" s="60">
        <v>0.875</v>
      </c>
      <c r="K108" s="13">
        <v>54</v>
      </c>
      <c r="L108" s="13">
        <v>49</v>
      </c>
      <c r="M108" s="13">
        <v>55</v>
      </c>
      <c r="N108" s="13">
        <v>6</v>
      </c>
      <c r="O108" s="13">
        <v>0</v>
      </c>
      <c r="P108" s="13">
        <v>5</v>
      </c>
      <c r="Q108" s="13">
        <v>228</v>
      </c>
      <c r="R108" s="61">
        <f t="shared" si="13"/>
        <v>9395.454545454546</v>
      </c>
      <c r="S108" s="62">
        <f t="shared" si="10"/>
        <v>2.4267053701015964E-2</v>
      </c>
    </row>
    <row r="109" spans="1:19" x14ac:dyDescent="0.3">
      <c r="A109" s="10">
        <v>2</v>
      </c>
      <c r="B109" s="58" t="s">
        <v>230</v>
      </c>
      <c r="C109" s="13">
        <v>3140211</v>
      </c>
      <c r="D109" s="13" t="s">
        <v>156</v>
      </c>
      <c r="E109" s="13" t="s">
        <v>226</v>
      </c>
      <c r="F109" s="13" t="s">
        <v>227</v>
      </c>
      <c r="G109" s="59">
        <v>45407</v>
      </c>
      <c r="H109" s="13" t="str">
        <f t="shared" si="9"/>
        <v>Thursday</v>
      </c>
      <c r="I109" s="13" t="s">
        <v>228</v>
      </c>
      <c r="J109" s="60">
        <v>0.375</v>
      </c>
      <c r="K109" s="13">
        <v>54</v>
      </c>
      <c r="L109" s="13">
        <v>66</v>
      </c>
      <c r="M109" s="13">
        <v>30</v>
      </c>
      <c r="N109" s="13">
        <v>0</v>
      </c>
      <c r="O109" s="13">
        <v>0</v>
      </c>
      <c r="P109" s="13">
        <v>0</v>
      </c>
      <c r="Q109" s="13">
        <v>247</v>
      </c>
      <c r="R109" s="61">
        <f>AVERAGE($K$109:$K$119)*10*15</f>
        <v>10009.09090909091</v>
      </c>
      <c r="S109" s="62">
        <f t="shared" si="10"/>
        <v>2.4677565849227971E-2</v>
      </c>
    </row>
    <row r="110" spans="1:19" x14ac:dyDescent="0.3">
      <c r="A110" s="10">
        <v>2</v>
      </c>
      <c r="B110" s="58" t="s">
        <v>230</v>
      </c>
      <c r="C110" s="13">
        <v>3140211</v>
      </c>
      <c r="D110" s="13" t="s">
        <v>156</v>
      </c>
      <c r="E110" s="13" t="s">
        <v>226</v>
      </c>
      <c r="F110" s="13" t="s">
        <v>227</v>
      </c>
      <c r="G110" s="59">
        <v>45407</v>
      </c>
      <c r="H110" s="13" t="str">
        <f t="shared" si="9"/>
        <v>Thursday</v>
      </c>
      <c r="I110" s="13" t="s">
        <v>228</v>
      </c>
      <c r="J110" s="60">
        <v>0.41666666666666669</v>
      </c>
      <c r="K110" s="13">
        <v>63</v>
      </c>
      <c r="L110" s="13">
        <v>85</v>
      </c>
      <c r="M110" s="13">
        <v>35</v>
      </c>
      <c r="N110" s="13">
        <v>0</v>
      </c>
      <c r="O110" s="13">
        <v>0</v>
      </c>
      <c r="P110" s="13">
        <v>1</v>
      </c>
      <c r="Q110" s="13">
        <v>247</v>
      </c>
      <c r="R110" s="61">
        <f t="shared" ref="R110:R119" si="14">AVERAGE($K$109:$K$119)*10*15</f>
        <v>10009.09090909091</v>
      </c>
      <c r="S110" s="62">
        <f t="shared" si="10"/>
        <v>2.4677565849227971E-2</v>
      </c>
    </row>
    <row r="111" spans="1:19" x14ac:dyDescent="0.3">
      <c r="A111" s="10">
        <v>2</v>
      </c>
      <c r="B111" s="58" t="s">
        <v>230</v>
      </c>
      <c r="C111" s="13">
        <v>3140211</v>
      </c>
      <c r="D111" s="13" t="s">
        <v>156</v>
      </c>
      <c r="E111" s="13" t="s">
        <v>226</v>
      </c>
      <c r="F111" s="13" t="s">
        <v>227</v>
      </c>
      <c r="G111" s="59">
        <v>45407</v>
      </c>
      <c r="H111" s="13" t="str">
        <f t="shared" si="9"/>
        <v>Thursday</v>
      </c>
      <c r="I111" s="13" t="s">
        <v>228</v>
      </c>
      <c r="J111" s="60">
        <v>0.45833333333333331</v>
      </c>
      <c r="K111" s="13">
        <v>62</v>
      </c>
      <c r="L111" s="13">
        <v>75</v>
      </c>
      <c r="M111" s="13">
        <v>32</v>
      </c>
      <c r="N111" s="13">
        <v>1</v>
      </c>
      <c r="O111" s="13">
        <v>0</v>
      </c>
      <c r="P111" s="13">
        <v>1</v>
      </c>
      <c r="Q111" s="13">
        <v>247</v>
      </c>
      <c r="R111" s="61">
        <f t="shared" si="14"/>
        <v>10009.09090909091</v>
      </c>
      <c r="S111" s="62">
        <f t="shared" si="10"/>
        <v>2.4677565849227971E-2</v>
      </c>
    </row>
    <row r="112" spans="1:19" x14ac:dyDescent="0.3">
      <c r="A112" s="10">
        <v>2</v>
      </c>
      <c r="B112" s="58" t="s">
        <v>230</v>
      </c>
      <c r="C112" s="13">
        <v>3140211</v>
      </c>
      <c r="D112" s="13" t="s">
        <v>156</v>
      </c>
      <c r="E112" s="13" t="s">
        <v>226</v>
      </c>
      <c r="F112" s="13" t="s">
        <v>227</v>
      </c>
      <c r="G112" s="59">
        <v>45407</v>
      </c>
      <c r="H112" s="13" t="str">
        <f t="shared" si="9"/>
        <v>Thursday</v>
      </c>
      <c r="I112" s="13" t="s">
        <v>228</v>
      </c>
      <c r="J112" s="60">
        <v>0.58333333333333337</v>
      </c>
      <c r="K112" s="13">
        <v>60</v>
      </c>
      <c r="L112" s="13">
        <v>40</v>
      </c>
      <c r="M112" s="13">
        <v>39</v>
      </c>
      <c r="N112" s="13">
        <v>2</v>
      </c>
      <c r="O112" s="13">
        <v>0</v>
      </c>
      <c r="P112" s="13">
        <v>3</v>
      </c>
      <c r="Q112" s="13">
        <v>247</v>
      </c>
      <c r="R112" s="61">
        <f t="shared" si="14"/>
        <v>10009.09090909091</v>
      </c>
      <c r="S112" s="62">
        <f t="shared" si="10"/>
        <v>2.4677565849227971E-2</v>
      </c>
    </row>
    <row r="113" spans="1:19" x14ac:dyDescent="0.3">
      <c r="A113" s="10">
        <v>2</v>
      </c>
      <c r="B113" s="58" t="s">
        <v>230</v>
      </c>
      <c r="C113" s="13">
        <v>3140211</v>
      </c>
      <c r="D113" s="13" t="s">
        <v>156</v>
      </c>
      <c r="E113" s="13" t="s">
        <v>226</v>
      </c>
      <c r="F113" s="13" t="s">
        <v>227</v>
      </c>
      <c r="G113" s="59">
        <v>45407</v>
      </c>
      <c r="H113" s="13" t="str">
        <f t="shared" si="9"/>
        <v>Thursday</v>
      </c>
      <c r="I113" s="13" t="s">
        <v>228</v>
      </c>
      <c r="J113" s="60">
        <v>0.625</v>
      </c>
      <c r="K113" s="13">
        <v>75</v>
      </c>
      <c r="L113" s="13">
        <v>41</v>
      </c>
      <c r="M113" s="13">
        <v>32</v>
      </c>
      <c r="N113" s="13">
        <v>4</v>
      </c>
      <c r="O113" s="13">
        <v>0</v>
      </c>
      <c r="P113" s="13">
        <v>3</v>
      </c>
      <c r="Q113" s="13">
        <v>247</v>
      </c>
      <c r="R113" s="61">
        <f t="shared" si="14"/>
        <v>10009.09090909091</v>
      </c>
      <c r="S113" s="62">
        <f t="shared" si="10"/>
        <v>2.4677565849227971E-2</v>
      </c>
    </row>
    <row r="114" spans="1:19" x14ac:dyDescent="0.3">
      <c r="A114" s="10">
        <v>2</v>
      </c>
      <c r="B114" s="58" t="s">
        <v>230</v>
      </c>
      <c r="C114" s="13">
        <v>3140211</v>
      </c>
      <c r="D114" s="13" t="s">
        <v>156</v>
      </c>
      <c r="E114" s="13" t="s">
        <v>226</v>
      </c>
      <c r="F114" s="13" t="s">
        <v>227</v>
      </c>
      <c r="G114" s="59">
        <v>45407</v>
      </c>
      <c r="H114" s="13" t="str">
        <f t="shared" si="9"/>
        <v>Thursday</v>
      </c>
      <c r="I114" s="13" t="s">
        <v>228</v>
      </c>
      <c r="J114" s="60">
        <v>0.66666666666666663</v>
      </c>
      <c r="K114" s="13">
        <v>53</v>
      </c>
      <c r="L114" s="13">
        <v>57</v>
      </c>
      <c r="M114" s="13">
        <v>46</v>
      </c>
      <c r="N114" s="13">
        <v>3</v>
      </c>
      <c r="O114" s="13">
        <v>0</v>
      </c>
      <c r="P114" s="13">
        <v>5</v>
      </c>
      <c r="Q114" s="13">
        <v>247</v>
      </c>
      <c r="R114" s="61">
        <f t="shared" si="14"/>
        <v>10009.09090909091</v>
      </c>
      <c r="S114" s="62">
        <f t="shared" si="10"/>
        <v>2.4677565849227971E-2</v>
      </c>
    </row>
    <row r="115" spans="1:19" x14ac:dyDescent="0.3">
      <c r="A115" s="10">
        <v>2</v>
      </c>
      <c r="B115" s="58" t="s">
        <v>230</v>
      </c>
      <c r="C115" s="13">
        <v>3140211</v>
      </c>
      <c r="D115" s="13" t="s">
        <v>156</v>
      </c>
      <c r="E115" s="13" t="s">
        <v>226</v>
      </c>
      <c r="F115" s="13" t="s">
        <v>227</v>
      </c>
      <c r="G115" s="59">
        <v>45407</v>
      </c>
      <c r="H115" s="13" t="str">
        <f t="shared" si="9"/>
        <v>Thursday</v>
      </c>
      <c r="I115" s="13" t="s">
        <v>228</v>
      </c>
      <c r="J115" s="60">
        <v>0.70833333333333337</v>
      </c>
      <c r="K115" s="13">
        <v>54</v>
      </c>
      <c r="L115" s="13">
        <v>68</v>
      </c>
      <c r="M115" s="13">
        <v>48</v>
      </c>
      <c r="N115" s="13">
        <v>3</v>
      </c>
      <c r="O115" s="13">
        <v>0</v>
      </c>
      <c r="P115" s="13">
        <v>3</v>
      </c>
      <c r="Q115" s="13">
        <v>247</v>
      </c>
      <c r="R115" s="61">
        <f t="shared" si="14"/>
        <v>10009.09090909091</v>
      </c>
      <c r="S115" s="62">
        <f t="shared" si="10"/>
        <v>2.4677565849227971E-2</v>
      </c>
    </row>
    <row r="116" spans="1:19" x14ac:dyDescent="0.3">
      <c r="A116" s="10">
        <v>2</v>
      </c>
      <c r="B116" s="58" t="s">
        <v>230</v>
      </c>
      <c r="C116" s="13">
        <v>3140211</v>
      </c>
      <c r="D116" s="13" t="s">
        <v>156</v>
      </c>
      <c r="E116" s="13" t="s">
        <v>226</v>
      </c>
      <c r="F116" s="13" t="s">
        <v>227</v>
      </c>
      <c r="G116" s="59">
        <v>45407</v>
      </c>
      <c r="H116" s="13" t="str">
        <f t="shared" si="9"/>
        <v>Thursday</v>
      </c>
      <c r="I116" s="13" t="s">
        <v>228</v>
      </c>
      <c r="J116" s="60">
        <v>0.75</v>
      </c>
      <c r="K116" s="13">
        <v>69</v>
      </c>
      <c r="L116" s="13">
        <v>66</v>
      </c>
      <c r="M116" s="13">
        <v>44</v>
      </c>
      <c r="N116" s="13">
        <v>4</v>
      </c>
      <c r="O116" s="13">
        <v>0</v>
      </c>
      <c r="P116" s="13">
        <v>4</v>
      </c>
      <c r="Q116" s="13">
        <v>247</v>
      </c>
      <c r="R116" s="61">
        <f t="shared" si="14"/>
        <v>10009.09090909091</v>
      </c>
      <c r="S116" s="62">
        <f t="shared" si="10"/>
        <v>2.4677565849227971E-2</v>
      </c>
    </row>
    <row r="117" spans="1:19" x14ac:dyDescent="0.3">
      <c r="A117" s="10">
        <v>2</v>
      </c>
      <c r="B117" s="58" t="s">
        <v>230</v>
      </c>
      <c r="C117" s="13">
        <v>3140211</v>
      </c>
      <c r="D117" s="13" t="s">
        <v>156</v>
      </c>
      <c r="E117" s="13" t="s">
        <v>226</v>
      </c>
      <c r="F117" s="13" t="s">
        <v>227</v>
      </c>
      <c r="G117" s="59">
        <v>45407</v>
      </c>
      <c r="H117" s="13" t="str">
        <f t="shared" si="9"/>
        <v>Thursday</v>
      </c>
      <c r="I117" s="13" t="s">
        <v>228</v>
      </c>
      <c r="J117" s="60">
        <v>0.79166666666666663</v>
      </c>
      <c r="K117" s="13">
        <v>77</v>
      </c>
      <c r="L117" s="13">
        <v>80</v>
      </c>
      <c r="M117" s="13">
        <v>49</v>
      </c>
      <c r="N117" s="13">
        <v>4</v>
      </c>
      <c r="O117" s="13">
        <v>0</v>
      </c>
      <c r="P117" s="13">
        <v>4</v>
      </c>
      <c r="Q117" s="13">
        <v>247</v>
      </c>
      <c r="R117" s="61">
        <f t="shared" si="14"/>
        <v>10009.09090909091</v>
      </c>
      <c r="S117" s="62">
        <f t="shared" si="10"/>
        <v>2.4677565849227971E-2</v>
      </c>
    </row>
    <row r="118" spans="1:19" x14ac:dyDescent="0.3">
      <c r="A118" s="10">
        <v>2</v>
      </c>
      <c r="B118" s="58" t="s">
        <v>230</v>
      </c>
      <c r="C118" s="13">
        <v>3140211</v>
      </c>
      <c r="D118" s="13" t="s">
        <v>156</v>
      </c>
      <c r="E118" s="13" t="s">
        <v>226</v>
      </c>
      <c r="F118" s="13" t="s">
        <v>227</v>
      </c>
      <c r="G118" s="59">
        <v>45407</v>
      </c>
      <c r="H118" s="13" t="str">
        <f t="shared" si="9"/>
        <v>Thursday</v>
      </c>
      <c r="I118" s="13" t="s">
        <v>228</v>
      </c>
      <c r="J118" s="60">
        <v>0.83333333333333337</v>
      </c>
      <c r="K118" s="13">
        <v>81</v>
      </c>
      <c r="L118" s="13">
        <v>77</v>
      </c>
      <c r="M118" s="13">
        <v>50</v>
      </c>
      <c r="N118" s="13">
        <v>4</v>
      </c>
      <c r="O118" s="13">
        <v>0</v>
      </c>
      <c r="P118" s="13">
        <v>5</v>
      </c>
      <c r="Q118" s="13">
        <v>247</v>
      </c>
      <c r="R118" s="61">
        <f t="shared" si="14"/>
        <v>10009.09090909091</v>
      </c>
      <c r="S118" s="62">
        <f t="shared" si="10"/>
        <v>2.4677565849227971E-2</v>
      </c>
    </row>
    <row r="119" spans="1:19" x14ac:dyDescent="0.3">
      <c r="A119" s="10">
        <v>2</v>
      </c>
      <c r="B119" s="58" t="s">
        <v>230</v>
      </c>
      <c r="C119" s="13">
        <v>3140211</v>
      </c>
      <c r="D119" s="13" t="s">
        <v>156</v>
      </c>
      <c r="E119" s="13" t="s">
        <v>226</v>
      </c>
      <c r="F119" s="13" t="s">
        <v>227</v>
      </c>
      <c r="G119" s="59">
        <v>45407</v>
      </c>
      <c r="H119" s="13" t="str">
        <f t="shared" si="9"/>
        <v>Thursday</v>
      </c>
      <c r="I119" s="13" t="s">
        <v>228</v>
      </c>
      <c r="J119" s="60">
        <v>0.875</v>
      </c>
      <c r="K119" s="13">
        <v>86</v>
      </c>
      <c r="L119" s="13">
        <v>60</v>
      </c>
      <c r="M119" s="13">
        <v>45</v>
      </c>
      <c r="N119" s="13">
        <v>5</v>
      </c>
      <c r="O119" s="13">
        <v>0</v>
      </c>
      <c r="P119" s="13">
        <v>4</v>
      </c>
      <c r="Q119" s="13">
        <v>247</v>
      </c>
      <c r="R119" s="61">
        <f t="shared" si="14"/>
        <v>10009.09090909091</v>
      </c>
      <c r="S119" s="62">
        <f t="shared" si="10"/>
        <v>2.4677565849227971E-2</v>
      </c>
    </row>
    <row r="120" spans="1:19" x14ac:dyDescent="0.3">
      <c r="A120" s="10">
        <v>2</v>
      </c>
      <c r="B120" s="58" t="s">
        <v>230</v>
      </c>
      <c r="C120" s="13">
        <v>3140211</v>
      </c>
      <c r="D120" s="13" t="s">
        <v>156</v>
      </c>
      <c r="E120" s="13" t="s">
        <v>226</v>
      </c>
      <c r="F120" s="13" t="s">
        <v>227</v>
      </c>
      <c r="G120" s="59">
        <v>45408</v>
      </c>
      <c r="H120" s="13" t="str">
        <f t="shared" si="9"/>
        <v>Friday</v>
      </c>
      <c r="I120" s="13" t="s">
        <v>228</v>
      </c>
      <c r="J120" s="60">
        <v>0.375</v>
      </c>
      <c r="K120" s="13">
        <v>65</v>
      </c>
      <c r="L120" s="13">
        <v>80</v>
      </c>
      <c r="M120" s="13">
        <v>15</v>
      </c>
      <c r="N120" s="13">
        <v>0</v>
      </c>
      <c r="O120" s="13">
        <v>0</v>
      </c>
      <c r="P120" s="13">
        <v>0</v>
      </c>
      <c r="Q120" s="13">
        <v>322</v>
      </c>
      <c r="R120" s="61">
        <f>AVERAGE($K$120:$K$130)*10*15</f>
        <v>12054.545454545454</v>
      </c>
      <c r="S120" s="62">
        <f t="shared" si="10"/>
        <v>2.6711915535444948E-2</v>
      </c>
    </row>
    <row r="121" spans="1:19" x14ac:dyDescent="0.3">
      <c r="A121" s="10">
        <v>2</v>
      </c>
      <c r="B121" s="58" t="s">
        <v>230</v>
      </c>
      <c r="C121" s="13">
        <v>3140211</v>
      </c>
      <c r="D121" s="13" t="s">
        <v>156</v>
      </c>
      <c r="E121" s="13" t="s">
        <v>226</v>
      </c>
      <c r="F121" s="13" t="s">
        <v>227</v>
      </c>
      <c r="G121" s="59">
        <v>45408</v>
      </c>
      <c r="H121" s="13" t="str">
        <f t="shared" si="9"/>
        <v>Friday</v>
      </c>
      <c r="I121" s="13" t="s">
        <v>228</v>
      </c>
      <c r="J121" s="60">
        <v>0.41666666666666669</v>
      </c>
      <c r="K121" s="13">
        <v>70</v>
      </c>
      <c r="L121" s="13">
        <v>81</v>
      </c>
      <c r="M121" s="13">
        <v>20</v>
      </c>
      <c r="N121" s="13">
        <v>1</v>
      </c>
      <c r="O121" s="13">
        <v>0</v>
      </c>
      <c r="P121" s="13">
        <v>0</v>
      </c>
      <c r="Q121" s="13">
        <v>322</v>
      </c>
      <c r="R121" s="61">
        <f t="shared" ref="R121:R130" si="15">AVERAGE($K$120:$K$130)*10*15</f>
        <v>12054.545454545454</v>
      </c>
      <c r="S121" s="62">
        <f t="shared" si="10"/>
        <v>2.6711915535444948E-2</v>
      </c>
    </row>
    <row r="122" spans="1:19" x14ac:dyDescent="0.3">
      <c r="A122" s="10">
        <v>2</v>
      </c>
      <c r="B122" s="58" t="s">
        <v>230</v>
      </c>
      <c r="C122" s="13">
        <v>3140211</v>
      </c>
      <c r="D122" s="13" t="s">
        <v>156</v>
      </c>
      <c r="E122" s="13" t="s">
        <v>226</v>
      </c>
      <c r="F122" s="13" t="s">
        <v>227</v>
      </c>
      <c r="G122" s="59">
        <v>45408</v>
      </c>
      <c r="H122" s="13" t="str">
        <f t="shared" si="9"/>
        <v>Friday</v>
      </c>
      <c r="I122" s="13" t="s">
        <v>228</v>
      </c>
      <c r="J122" s="60">
        <v>0.45833333333333331</v>
      </c>
      <c r="K122" s="13">
        <v>74</v>
      </c>
      <c r="L122" s="13">
        <v>79</v>
      </c>
      <c r="M122" s="13">
        <v>26</v>
      </c>
      <c r="N122" s="13">
        <v>3</v>
      </c>
      <c r="O122" s="13">
        <v>0</v>
      </c>
      <c r="P122" s="13">
        <v>1</v>
      </c>
      <c r="Q122" s="13">
        <v>322</v>
      </c>
      <c r="R122" s="61">
        <f t="shared" si="15"/>
        <v>12054.545454545454</v>
      </c>
      <c r="S122" s="62">
        <f t="shared" si="10"/>
        <v>2.6711915535444948E-2</v>
      </c>
    </row>
    <row r="123" spans="1:19" x14ac:dyDescent="0.3">
      <c r="A123" s="10">
        <v>2</v>
      </c>
      <c r="B123" s="58" t="s">
        <v>230</v>
      </c>
      <c r="C123" s="13">
        <v>3140211</v>
      </c>
      <c r="D123" s="13" t="s">
        <v>156</v>
      </c>
      <c r="E123" s="13" t="s">
        <v>226</v>
      </c>
      <c r="F123" s="13" t="s">
        <v>227</v>
      </c>
      <c r="G123" s="59">
        <v>45408</v>
      </c>
      <c r="H123" s="13" t="str">
        <f t="shared" si="9"/>
        <v>Friday</v>
      </c>
      <c r="I123" s="13" t="s">
        <v>228</v>
      </c>
      <c r="J123" s="60">
        <v>0.58333333333333337</v>
      </c>
      <c r="K123" s="13">
        <v>85</v>
      </c>
      <c r="L123" s="13">
        <v>40</v>
      </c>
      <c r="M123" s="13">
        <v>33</v>
      </c>
      <c r="N123" s="13">
        <v>7</v>
      </c>
      <c r="O123" s="13">
        <v>0</v>
      </c>
      <c r="P123" s="13">
        <v>6</v>
      </c>
      <c r="Q123" s="13">
        <v>322</v>
      </c>
      <c r="R123" s="61">
        <f t="shared" si="15"/>
        <v>12054.545454545454</v>
      </c>
      <c r="S123" s="62">
        <f t="shared" si="10"/>
        <v>2.6711915535444948E-2</v>
      </c>
    </row>
    <row r="124" spans="1:19" x14ac:dyDescent="0.3">
      <c r="A124" s="10">
        <v>2</v>
      </c>
      <c r="B124" s="58" t="s">
        <v>230</v>
      </c>
      <c r="C124" s="13">
        <v>3140211</v>
      </c>
      <c r="D124" s="13" t="s">
        <v>156</v>
      </c>
      <c r="E124" s="13" t="s">
        <v>226</v>
      </c>
      <c r="F124" s="13" t="s">
        <v>227</v>
      </c>
      <c r="G124" s="59">
        <v>45408</v>
      </c>
      <c r="H124" s="13" t="str">
        <f t="shared" si="9"/>
        <v>Friday</v>
      </c>
      <c r="I124" s="13" t="s">
        <v>228</v>
      </c>
      <c r="J124" s="60">
        <v>0.625</v>
      </c>
      <c r="K124" s="13">
        <v>99</v>
      </c>
      <c r="L124" s="13">
        <v>46</v>
      </c>
      <c r="M124" s="13">
        <v>31</v>
      </c>
      <c r="N124" s="13">
        <v>8</v>
      </c>
      <c r="O124" s="13">
        <v>0</v>
      </c>
      <c r="P124" s="13">
        <v>3</v>
      </c>
      <c r="Q124" s="13">
        <v>322</v>
      </c>
      <c r="R124" s="61">
        <f t="shared" si="15"/>
        <v>12054.545454545454</v>
      </c>
      <c r="S124" s="62">
        <f t="shared" si="10"/>
        <v>2.6711915535444948E-2</v>
      </c>
    </row>
    <row r="125" spans="1:19" x14ac:dyDescent="0.3">
      <c r="A125" s="10">
        <v>2</v>
      </c>
      <c r="B125" s="58" t="s">
        <v>230</v>
      </c>
      <c r="C125" s="13">
        <v>3140211</v>
      </c>
      <c r="D125" s="13" t="s">
        <v>156</v>
      </c>
      <c r="E125" s="13" t="s">
        <v>226</v>
      </c>
      <c r="F125" s="13" t="s">
        <v>227</v>
      </c>
      <c r="G125" s="59">
        <v>45408</v>
      </c>
      <c r="H125" s="13" t="str">
        <f t="shared" si="9"/>
        <v>Friday</v>
      </c>
      <c r="I125" s="13" t="s">
        <v>228</v>
      </c>
      <c r="J125" s="60">
        <v>0.66666666666666663</v>
      </c>
      <c r="K125" s="13">
        <v>75</v>
      </c>
      <c r="L125" s="13">
        <v>61</v>
      </c>
      <c r="M125" s="13">
        <v>36</v>
      </c>
      <c r="N125" s="13">
        <v>5</v>
      </c>
      <c r="O125" s="13">
        <v>0</v>
      </c>
      <c r="P125" s="13">
        <v>2</v>
      </c>
      <c r="Q125" s="13">
        <v>322</v>
      </c>
      <c r="R125" s="61">
        <f t="shared" si="15"/>
        <v>12054.545454545454</v>
      </c>
      <c r="S125" s="62">
        <f t="shared" si="10"/>
        <v>2.6711915535444948E-2</v>
      </c>
    </row>
    <row r="126" spans="1:19" x14ac:dyDescent="0.3">
      <c r="A126" s="10">
        <v>2</v>
      </c>
      <c r="B126" s="58" t="s">
        <v>230</v>
      </c>
      <c r="C126" s="13">
        <v>3140211</v>
      </c>
      <c r="D126" s="13" t="s">
        <v>156</v>
      </c>
      <c r="E126" s="13" t="s">
        <v>226</v>
      </c>
      <c r="F126" s="13" t="s">
        <v>227</v>
      </c>
      <c r="G126" s="59">
        <v>45408</v>
      </c>
      <c r="H126" s="13" t="str">
        <f t="shared" si="9"/>
        <v>Friday</v>
      </c>
      <c r="I126" s="13" t="s">
        <v>228</v>
      </c>
      <c r="J126" s="60">
        <v>0.70833333333333337</v>
      </c>
      <c r="K126" s="13">
        <v>76</v>
      </c>
      <c r="L126" s="13">
        <v>78</v>
      </c>
      <c r="M126" s="13">
        <v>35</v>
      </c>
      <c r="N126" s="13">
        <v>6</v>
      </c>
      <c r="O126" s="13">
        <v>0</v>
      </c>
      <c r="P126" s="13">
        <v>1</v>
      </c>
      <c r="Q126" s="13">
        <v>322</v>
      </c>
      <c r="R126" s="61">
        <f t="shared" si="15"/>
        <v>12054.545454545454</v>
      </c>
      <c r="S126" s="62">
        <f t="shared" si="10"/>
        <v>2.6711915535444948E-2</v>
      </c>
    </row>
    <row r="127" spans="1:19" x14ac:dyDescent="0.3">
      <c r="A127" s="10">
        <v>2</v>
      </c>
      <c r="B127" s="58" t="s">
        <v>230</v>
      </c>
      <c r="C127" s="13">
        <v>3140211</v>
      </c>
      <c r="D127" s="13" t="s">
        <v>156</v>
      </c>
      <c r="E127" s="13" t="s">
        <v>226</v>
      </c>
      <c r="F127" s="13" t="s">
        <v>227</v>
      </c>
      <c r="G127" s="59">
        <v>45408</v>
      </c>
      <c r="H127" s="13" t="str">
        <f t="shared" si="9"/>
        <v>Friday</v>
      </c>
      <c r="I127" s="13" t="s">
        <v>228</v>
      </c>
      <c r="J127" s="60">
        <v>0.75</v>
      </c>
      <c r="K127" s="13">
        <v>81</v>
      </c>
      <c r="L127" s="13">
        <v>82</v>
      </c>
      <c r="M127" s="13">
        <v>42</v>
      </c>
      <c r="N127" s="13">
        <v>5</v>
      </c>
      <c r="O127" s="13">
        <v>0</v>
      </c>
      <c r="P127" s="13">
        <v>5</v>
      </c>
      <c r="Q127" s="13">
        <v>322</v>
      </c>
      <c r="R127" s="61">
        <f t="shared" si="15"/>
        <v>12054.545454545454</v>
      </c>
      <c r="S127" s="62">
        <f t="shared" si="10"/>
        <v>2.6711915535444948E-2</v>
      </c>
    </row>
    <row r="128" spans="1:19" x14ac:dyDescent="0.3">
      <c r="A128" s="10">
        <v>2</v>
      </c>
      <c r="B128" s="58" t="s">
        <v>230</v>
      </c>
      <c r="C128" s="13">
        <v>3140211</v>
      </c>
      <c r="D128" s="13" t="s">
        <v>156</v>
      </c>
      <c r="E128" s="13" t="s">
        <v>226</v>
      </c>
      <c r="F128" s="13" t="s">
        <v>227</v>
      </c>
      <c r="G128" s="59">
        <v>45408</v>
      </c>
      <c r="H128" s="13" t="str">
        <f t="shared" si="9"/>
        <v>Friday</v>
      </c>
      <c r="I128" s="13" t="s">
        <v>228</v>
      </c>
      <c r="J128" s="60">
        <v>0.79166666666666663</v>
      </c>
      <c r="K128" s="13">
        <v>90</v>
      </c>
      <c r="L128" s="13">
        <v>98</v>
      </c>
      <c r="M128" s="13">
        <v>40</v>
      </c>
      <c r="N128" s="13">
        <v>5</v>
      </c>
      <c r="O128" s="13">
        <v>0</v>
      </c>
      <c r="P128" s="13">
        <v>4</v>
      </c>
      <c r="Q128" s="13">
        <v>322</v>
      </c>
      <c r="R128" s="61">
        <f t="shared" si="15"/>
        <v>12054.545454545454</v>
      </c>
      <c r="S128" s="62">
        <f t="shared" si="10"/>
        <v>2.6711915535444948E-2</v>
      </c>
    </row>
    <row r="129" spans="1:19" x14ac:dyDescent="0.3">
      <c r="A129" s="10">
        <v>2</v>
      </c>
      <c r="B129" s="58" t="s">
        <v>230</v>
      </c>
      <c r="C129" s="13">
        <v>3140211</v>
      </c>
      <c r="D129" s="13" t="s">
        <v>156</v>
      </c>
      <c r="E129" s="13" t="s">
        <v>226</v>
      </c>
      <c r="F129" s="13" t="s">
        <v>227</v>
      </c>
      <c r="G129" s="59">
        <v>45408</v>
      </c>
      <c r="H129" s="13" t="str">
        <f t="shared" si="9"/>
        <v>Friday</v>
      </c>
      <c r="I129" s="13" t="s">
        <v>228</v>
      </c>
      <c r="J129" s="60">
        <v>0.83333333333333337</v>
      </c>
      <c r="K129" s="13">
        <v>87</v>
      </c>
      <c r="L129" s="13">
        <v>91</v>
      </c>
      <c r="M129" s="13">
        <v>50</v>
      </c>
      <c r="N129" s="13">
        <v>6</v>
      </c>
      <c r="O129" s="13">
        <v>0</v>
      </c>
      <c r="P129" s="13">
        <v>7</v>
      </c>
      <c r="Q129" s="13">
        <v>322</v>
      </c>
      <c r="R129" s="61">
        <f t="shared" si="15"/>
        <v>12054.545454545454</v>
      </c>
      <c r="S129" s="62">
        <f t="shared" si="10"/>
        <v>2.6711915535444948E-2</v>
      </c>
    </row>
    <row r="130" spans="1:19" x14ac:dyDescent="0.3">
      <c r="A130" s="10">
        <v>2</v>
      </c>
      <c r="B130" s="58" t="s">
        <v>230</v>
      </c>
      <c r="C130" s="13">
        <v>3140211</v>
      </c>
      <c r="D130" s="13" t="s">
        <v>156</v>
      </c>
      <c r="E130" s="13" t="s">
        <v>226</v>
      </c>
      <c r="F130" s="13" t="s">
        <v>227</v>
      </c>
      <c r="G130" s="59">
        <v>45408</v>
      </c>
      <c r="H130" s="13" t="str">
        <f t="shared" si="9"/>
        <v>Friday</v>
      </c>
      <c r="I130" s="13" t="s">
        <v>228</v>
      </c>
      <c r="J130" s="60">
        <v>0.875</v>
      </c>
      <c r="K130" s="13">
        <v>82</v>
      </c>
      <c r="L130" s="13">
        <v>76</v>
      </c>
      <c r="M130" s="13">
        <v>41</v>
      </c>
      <c r="N130" s="13">
        <v>7</v>
      </c>
      <c r="O130" s="13">
        <v>0</v>
      </c>
      <c r="P130" s="13">
        <v>4</v>
      </c>
      <c r="Q130" s="13">
        <v>322</v>
      </c>
      <c r="R130" s="61">
        <f t="shared" si="15"/>
        <v>12054.545454545454</v>
      </c>
      <c r="S130" s="62">
        <f t="shared" si="10"/>
        <v>2.6711915535444948E-2</v>
      </c>
    </row>
    <row r="131" spans="1:19" x14ac:dyDescent="0.3">
      <c r="A131" s="10">
        <v>2</v>
      </c>
      <c r="B131" s="58" t="s">
        <v>230</v>
      </c>
      <c r="C131" s="13">
        <v>3140211</v>
      </c>
      <c r="D131" s="13" t="s">
        <v>156</v>
      </c>
      <c r="E131" s="13" t="s">
        <v>226</v>
      </c>
      <c r="F131" s="13" t="s">
        <v>227</v>
      </c>
      <c r="G131" s="59">
        <v>45409</v>
      </c>
      <c r="H131" s="13" t="str">
        <f t="shared" si="9"/>
        <v>Saturday</v>
      </c>
      <c r="I131" s="13" t="s">
        <v>229</v>
      </c>
      <c r="J131" s="60">
        <v>0.375</v>
      </c>
      <c r="K131" s="13">
        <v>60</v>
      </c>
      <c r="L131" s="13">
        <v>65</v>
      </c>
      <c r="M131" s="13">
        <v>25</v>
      </c>
      <c r="N131" s="13">
        <v>0</v>
      </c>
      <c r="O131" s="13">
        <v>0</v>
      </c>
      <c r="P131" s="13">
        <v>0</v>
      </c>
      <c r="Q131" s="13">
        <v>408</v>
      </c>
      <c r="R131" s="61">
        <f>AVERAGE($K$131:$K$141)*10*15</f>
        <v>10540.90909090909</v>
      </c>
      <c r="S131" s="62">
        <f t="shared" si="10"/>
        <v>3.8706338939197935E-2</v>
      </c>
    </row>
    <row r="132" spans="1:19" x14ac:dyDescent="0.3">
      <c r="A132" s="10">
        <v>2</v>
      </c>
      <c r="B132" s="58" t="s">
        <v>230</v>
      </c>
      <c r="C132" s="13">
        <v>3140211</v>
      </c>
      <c r="D132" s="13" t="s">
        <v>156</v>
      </c>
      <c r="E132" s="13" t="s">
        <v>226</v>
      </c>
      <c r="F132" s="13" t="s">
        <v>227</v>
      </c>
      <c r="G132" s="59">
        <v>45409</v>
      </c>
      <c r="H132" s="13" t="str">
        <f t="shared" ref="H132:H195" si="16">TEXT(G132,"dddd")</f>
        <v>Saturday</v>
      </c>
      <c r="I132" s="13" t="s">
        <v>229</v>
      </c>
      <c r="J132" s="60">
        <v>0.41666666666666669</v>
      </c>
      <c r="K132" s="13">
        <v>70</v>
      </c>
      <c r="L132" s="13">
        <v>76</v>
      </c>
      <c r="M132" s="13">
        <v>20</v>
      </c>
      <c r="N132" s="13">
        <v>0</v>
      </c>
      <c r="O132" s="13">
        <v>0</v>
      </c>
      <c r="P132" s="13">
        <v>1</v>
      </c>
      <c r="Q132" s="13">
        <v>408</v>
      </c>
      <c r="R132" s="61">
        <f t="shared" ref="R132:R141" si="17">AVERAGE($K$131:$K$141)*10*15</f>
        <v>10540.90909090909</v>
      </c>
      <c r="S132" s="62">
        <f t="shared" si="10"/>
        <v>3.8706338939197935E-2</v>
      </c>
    </row>
    <row r="133" spans="1:19" x14ac:dyDescent="0.3">
      <c r="A133" s="10">
        <v>2</v>
      </c>
      <c r="B133" s="58" t="s">
        <v>230</v>
      </c>
      <c r="C133" s="13">
        <v>3140211</v>
      </c>
      <c r="D133" s="13" t="s">
        <v>156</v>
      </c>
      <c r="E133" s="13" t="s">
        <v>226</v>
      </c>
      <c r="F133" s="13" t="s">
        <v>227</v>
      </c>
      <c r="G133" s="59">
        <v>45409</v>
      </c>
      <c r="H133" s="13" t="str">
        <f t="shared" si="16"/>
        <v>Saturday</v>
      </c>
      <c r="I133" s="13" t="s">
        <v>229</v>
      </c>
      <c r="J133" s="60">
        <v>0.45833333333333331</v>
      </c>
      <c r="K133" s="13">
        <v>65</v>
      </c>
      <c r="L133" s="13">
        <v>67</v>
      </c>
      <c r="M133" s="13">
        <v>25</v>
      </c>
      <c r="N133" s="13">
        <v>1</v>
      </c>
      <c r="O133" s="13">
        <v>0</v>
      </c>
      <c r="P133" s="13">
        <v>1</v>
      </c>
      <c r="Q133" s="13">
        <v>408</v>
      </c>
      <c r="R133" s="61">
        <f t="shared" si="17"/>
        <v>10540.90909090909</v>
      </c>
      <c r="S133" s="62">
        <f t="shared" si="10"/>
        <v>3.8706338939197935E-2</v>
      </c>
    </row>
    <row r="134" spans="1:19" x14ac:dyDescent="0.3">
      <c r="A134" s="10">
        <v>2</v>
      </c>
      <c r="B134" s="58" t="s">
        <v>230</v>
      </c>
      <c r="C134" s="13">
        <v>3140211</v>
      </c>
      <c r="D134" s="13" t="s">
        <v>156</v>
      </c>
      <c r="E134" s="13" t="s">
        <v>226</v>
      </c>
      <c r="F134" s="13" t="s">
        <v>227</v>
      </c>
      <c r="G134" s="59">
        <v>45409</v>
      </c>
      <c r="H134" s="13" t="str">
        <f t="shared" si="16"/>
        <v>Saturday</v>
      </c>
      <c r="I134" s="13" t="s">
        <v>229</v>
      </c>
      <c r="J134" s="60">
        <v>0.58333333333333337</v>
      </c>
      <c r="K134" s="13">
        <v>75</v>
      </c>
      <c r="L134" s="13">
        <v>30</v>
      </c>
      <c r="M134" s="13">
        <v>28</v>
      </c>
      <c r="N134" s="13">
        <v>3</v>
      </c>
      <c r="O134" s="13">
        <v>0</v>
      </c>
      <c r="P134" s="13">
        <v>5</v>
      </c>
      <c r="Q134" s="13">
        <v>408</v>
      </c>
      <c r="R134" s="61">
        <f t="shared" si="17"/>
        <v>10540.90909090909</v>
      </c>
      <c r="S134" s="62">
        <f t="shared" ref="S134:S197" si="18">Q134/R134</f>
        <v>3.8706338939197935E-2</v>
      </c>
    </row>
    <row r="135" spans="1:19" x14ac:dyDescent="0.3">
      <c r="A135" s="10">
        <v>2</v>
      </c>
      <c r="B135" s="58" t="s">
        <v>230</v>
      </c>
      <c r="C135" s="13">
        <v>3140211</v>
      </c>
      <c r="D135" s="13" t="s">
        <v>156</v>
      </c>
      <c r="E135" s="13" t="s">
        <v>226</v>
      </c>
      <c r="F135" s="13" t="s">
        <v>227</v>
      </c>
      <c r="G135" s="59">
        <v>45409</v>
      </c>
      <c r="H135" s="13" t="str">
        <f t="shared" si="16"/>
        <v>Saturday</v>
      </c>
      <c r="I135" s="13" t="s">
        <v>229</v>
      </c>
      <c r="J135" s="60">
        <v>0.625</v>
      </c>
      <c r="K135" s="13">
        <v>86</v>
      </c>
      <c r="L135" s="13">
        <v>33</v>
      </c>
      <c r="M135" s="13">
        <v>38</v>
      </c>
      <c r="N135" s="13">
        <v>4</v>
      </c>
      <c r="O135" s="13">
        <v>0</v>
      </c>
      <c r="P135" s="13">
        <v>6</v>
      </c>
      <c r="Q135" s="13">
        <v>408</v>
      </c>
      <c r="R135" s="61">
        <f t="shared" si="17"/>
        <v>10540.90909090909</v>
      </c>
      <c r="S135" s="62">
        <f t="shared" si="18"/>
        <v>3.8706338939197935E-2</v>
      </c>
    </row>
    <row r="136" spans="1:19" x14ac:dyDescent="0.3">
      <c r="A136" s="10">
        <v>2</v>
      </c>
      <c r="B136" s="58" t="s">
        <v>230</v>
      </c>
      <c r="C136" s="13">
        <v>3140211</v>
      </c>
      <c r="D136" s="13" t="s">
        <v>156</v>
      </c>
      <c r="E136" s="13" t="s">
        <v>226</v>
      </c>
      <c r="F136" s="13" t="s">
        <v>227</v>
      </c>
      <c r="G136" s="59">
        <v>45409</v>
      </c>
      <c r="H136" s="13" t="str">
        <f t="shared" si="16"/>
        <v>Saturday</v>
      </c>
      <c r="I136" s="13" t="s">
        <v>229</v>
      </c>
      <c r="J136" s="60">
        <v>0.66666666666666663</v>
      </c>
      <c r="K136" s="13">
        <v>64</v>
      </c>
      <c r="L136" s="13">
        <v>50</v>
      </c>
      <c r="M136" s="13">
        <v>33</v>
      </c>
      <c r="N136" s="13">
        <v>5</v>
      </c>
      <c r="O136" s="13">
        <v>0</v>
      </c>
      <c r="P136" s="13">
        <v>5</v>
      </c>
      <c r="Q136" s="13">
        <v>408</v>
      </c>
      <c r="R136" s="61">
        <f t="shared" si="17"/>
        <v>10540.90909090909</v>
      </c>
      <c r="S136" s="62">
        <f t="shared" si="18"/>
        <v>3.8706338939197935E-2</v>
      </c>
    </row>
    <row r="137" spans="1:19" x14ac:dyDescent="0.3">
      <c r="A137" s="10">
        <v>2</v>
      </c>
      <c r="B137" s="58" t="s">
        <v>230</v>
      </c>
      <c r="C137" s="13">
        <v>3140211</v>
      </c>
      <c r="D137" s="13" t="s">
        <v>156</v>
      </c>
      <c r="E137" s="13" t="s">
        <v>226</v>
      </c>
      <c r="F137" s="13" t="s">
        <v>227</v>
      </c>
      <c r="G137" s="59">
        <v>45409</v>
      </c>
      <c r="H137" s="13" t="str">
        <f t="shared" si="16"/>
        <v>Saturday</v>
      </c>
      <c r="I137" s="13" t="s">
        <v>229</v>
      </c>
      <c r="J137" s="60">
        <v>0.70833333333333337</v>
      </c>
      <c r="K137" s="13">
        <v>62</v>
      </c>
      <c r="L137" s="13">
        <v>65</v>
      </c>
      <c r="M137" s="13">
        <v>45</v>
      </c>
      <c r="N137" s="13">
        <v>4</v>
      </c>
      <c r="O137" s="13">
        <v>0</v>
      </c>
      <c r="P137" s="13">
        <v>4</v>
      </c>
      <c r="Q137" s="13">
        <v>408</v>
      </c>
      <c r="R137" s="61">
        <f t="shared" si="17"/>
        <v>10540.90909090909</v>
      </c>
      <c r="S137" s="62">
        <f t="shared" si="18"/>
        <v>3.8706338939197935E-2</v>
      </c>
    </row>
    <row r="138" spans="1:19" x14ac:dyDescent="0.3">
      <c r="A138" s="10">
        <v>2</v>
      </c>
      <c r="B138" s="58" t="s">
        <v>230</v>
      </c>
      <c r="C138" s="13">
        <v>3140211</v>
      </c>
      <c r="D138" s="13" t="s">
        <v>156</v>
      </c>
      <c r="E138" s="13" t="s">
        <v>226</v>
      </c>
      <c r="F138" s="13" t="s">
        <v>227</v>
      </c>
      <c r="G138" s="59">
        <v>45409</v>
      </c>
      <c r="H138" s="13" t="str">
        <f t="shared" si="16"/>
        <v>Saturday</v>
      </c>
      <c r="I138" s="13" t="s">
        <v>229</v>
      </c>
      <c r="J138" s="60">
        <v>0.75</v>
      </c>
      <c r="K138" s="13">
        <v>67</v>
      </c>
      <c r="L138" s="13">
        <v>68</v>
      </c>
      <c r="M138" s="13">
        <v>40</v>
      </c>
      <c r="N138" s="13">
        <v>5</v>
      </c>
      <c r="O138" s="13">
        <v>0</v>
      </c>
      <c r="P138" s="13">
        <v>3</v>
      </c>
      <c r="Q138" s="13">
        <v>408</v>
      </c>
      <c r="R138" s="61">
        <f t="shared" si="17"/>
        <v>10540.90909090909</v>
      </c>
      <c r="S138" s="62">
        <f t="shared" si="18"/>
        <v>3.8706338939197935E-2</v>
      </c>
    </row>
    <row r="139" spans="1:19" x14ac:dyDescent="0.3">
      <c r="A139" s="10">
        <v>2</v>
      </c>
      <c r="B139" s="58" t="s">
        <v>230</v>
      </c>
      <c r="C139" s="13">
        <v>3140211</v>
      </c>
      <c r="D139" s="13" t="s">
        <v>156</v>
      </c>
      <c r="E139" s="13" t="s">
        <v>226</v>
      </c>
      <c r="F139" s="13" t="s">
        <v>227</v>
      </c>
      <c r="G139" s="59">
        <v>45409</v>
      </c>
      <c r="H139" s="13" t="str">
        <f t="shared" si="16"/>
        <v>Saturday</v>
      </c>
      <c r="I139" s="13" t="s">
        <v>229</v>
      </c>
      <c r="J139" s="60">
        <v>0.79166666666666663</v>
      </c>
      <c r="K139" s="13">
        <v>79</v>
      </c>
      <c r="L139" s="13">
        <v>78</v>
      </c>
      <c r="M139" s="13">
        <v>45</v>
      </c>
      <c r="N139" s="13">
        <v>5</v>
      </c>
      <c r="O139" s="13">
        <v>0</v>
      </c>
      <c r="P139" s="13">
        <v>4</v>
      </c>
      <c r="Q139" s="13">
        <v>408</v>
      </c>
      <c r="R139" s="61">
        <f t="shared" si="17"/>
        <v>10540.90909090909</v>
      </c>
      <c r="S139" s="62">
        <f t="shared" si="18"/>
        <v>3.8706338939197935E-2</v>
      </c>
    </row>
    <row r="140" spans="1:19" x14ac:dyDescent="0.3">
      <c r="A140" s="10">
        <v>2</v>
      </c>
      <c r="B140" s="58" t="s">
        <v>230</v>
      </c>
      <c r="C140" s="13">
        <v>3140211</v>
      </c>
      <c r="D140" s="13" t="s">
        <v>156</v>
      </c>
      <c r="E140" s="13" t="s">
        <v>226</v>
      </c>
      <c r="F140" s="13" t="s">
        <v>227</v>
      </c>
      <c r="G140" s="59">
        <v>45409</v>
      </c>
      <c r="H140" s="13" t="str">
        <f t="shared" si="16"/>
        <v>Saturday</v>
      </c>
      <c r="I140" s="13" t="s">
        <v>229</v>
      </c>
      <c r="J140" s="60">
        <v>0.83333333333333337</v>
      </c>
      <c r="K140" s="13">
        <v>80</v>
      </c>
      <c r="L140" s="13">
        <v>73</v>
      </c>
      <c r="M140" s="13">
        <v>55</v>
      </c>
      <c r="N140" s="13">
        <v>7</v>
      </c>
      <c r="O140" s="13">
        <v>0</v>
      </c>
      <c r="P140" s="13">
        <v>6</v>
      </c>
      <c r="Q140" s="13">
        <v>408</v>
      </c>
      <c r="R140" s="61">
        <f t="shared" si="17"/>
        <v>10540.90909090909</v>
      </c>
      <c r="S140" s="62">
        <f t="shared" si="18"/>
        <v>3.8706338939197935E-2</v>
      </c>
    </row>
    <row r="141" spans="1:19" x14ac:dyDescent="0.3">
      <c r="A141" s="10">
        <v>2</v>
      </c>
      <c r="B141" s="58" t="s">
        <v>230</v>
      </c>
      <c r="C141" s="13">
        <v>3140211</v>
      </c>
      <c r="D141" s="13" t="s">
        <v>156</v>
      </c>
      <c r="E141" s="13" t="s">
        <v>226</v>
      </c>
      <c r="F141" s="13" t="s">
        <v>227</v>
      </c>
      <c r="G141" s="59">
        <v>45409</v>
      </c>
      <c r="H141" s="13" t="str">
        <f t="shared" si="16"/>
        <v>Saturday</v>
      </c>
      <c r="I141" s="13" t="s">
        <v>229</v>
      </c>
      <c r="J141" s="60">
        <v>0.875</v>
      </c>
      <c r="K141" s="13">
        <v>65</v>
      </c>
      <c r="L141" s="13">
        <v>63</v>
      </c>
      <c r="M141" s="13">
        <v>40</v>
      </c>
      <c r="N141" s="13">
        <v>6</v>
      </c>
      <c r="O141" s="13">
        <v>0</v>
      </c>
      <c r="P141" s="13">
        <v>5</v>
      </c>
      <c r="Q141" s="13">
        <v>408</v>
      </c>
      <c r="R141" s="61">
        <f t="shared" si="17"/>
        <v>10540.90909090909</v>
      </c>
      <c r="S141" s="62">
        <f t="shared" si="18"/>
        <v>3.8706338939197935E-2</v>
      </c>
    </row>
    <row r="142" spans="1:19" x14ac:dyDescent="0.3">
      <c r="A142" s="10">
        <v>2</v>
      </c>
      <c r="B142" s="58" t="s">
        <v>230</v>
      </c>
      <c r="C142" s="13">
        <v>3140211</v>
      </c>
      <c r="D142" s="13" t="s">
        <v>156</v>
      </c>
      <c r="E142" s="13" t="s">
        <v>226</v>
      </c>
      <c r="F142" s="13" t="s">
        <v>227</v>
      </c>
      <c r="G142" s="59">
        <v>45410</v>
      </c>
      <c r="H142" s="13" t="str">
        <f t="shared" si="16"/>
        <v>Sunday</v>
      </c>
      <c r="I142" s="13" t="s">
        <v>229</v>
      </c>
      <c r="J142" s="60">
        <v>0.375</v>
      </c>
      <c r="K142" s="13">
        <v>55</v>
      </c>
      <c r="L142" s="13">
        <v>55</v>
      </c>
      <c r="M142" s="13">
        <v>20</v>
      </c>
      <c r="N142" s="13">
        <v>0</v>
      </c>
      <c r="O142" s="13">
        <v>0</v>
      </c>
      <c r="P142" s="13">
        <v>0</v>
      </c>
      <c r="Q142" s="13">
        <v>372</v>
      </c>
      <c r="R142" s="61">
        <f>AVERAGE($K$142:$K$152)*10*15</f>
        <v>9695.454545454546</v>
      </c>
      <c r="S142" s="62">
        <f t="shared" si="18"/>
        <v>3.8368495077355833E-2</v>
      </c>
    </row>
    <row r="143" spans="1:19" x14ac:dyDescent="0.3">
      <c r="A143" s="10">
        <v>2</v>
      </c>
      <c r="B143" s="58" t="s">
        <v>230</v>
      </c>
      <c r="C143" s="13">
        <v>3140211</v>
      </c>
      <c r="D143" s="13" t="s">
        <v>156</v>
      </c>
      <c r="E143" s="13" t="s">
        <v>226</v>
      </c>
      <c r="F143" s="13" t="s">
        <v>227</v>
      </c>
      <c r="G143" s="59">
        <v>45410</v>
      </c>
      <c r="H143" s="13" t="str">
        <f t="shared" si="16"/>
        <v>Sunday</v>
      </c>
      <c r="I143" s="13" t="s">
        <v>229</v>
      </c>
      <c r="J143" s="60">
        <v>0.41666666666666669</v>
      </c>
      <c r="K143" s="13">
        <v>68</v>
      </c>
      <c r="L143" s="13">
        <v>68</v>
      </c>
      <c r="M143" s="13">
        <v>17</v>
      </c>
      <c r="N143" s="13">
        <v>0</v>
      </c>
      <c r="O143" s="13">
        <v>0</v>
      </c>
      <c r="P143" s="13">
        <v>0</v>
      </c>
      <c r="Q143" s="13">
        <v>372</v>
      </c>
      <c r="R143" s="61">
        <f t="shared" ref="R143:R152" si="19">AVERAGE($K$142:$K$152)*10*15</f>
        <v>9695.454545454546</v>
      </c>
      <c r="S143" s="62">
        <f t="shared" si="18"/>
        <v>3.8368495077355833E-2</v>
      </c>
    </row>
    <row r="144" spans="1:19" x14ac:dyDescent="0.3">
      <c r="A144" s="10">
        <v>2</v>
      </c>
      <c r="B144" s="58" t="s">
        <v>230</v>
      </c>
      <c r="C144" s="13">
        <v>3140211</v>
      </c>
      <c r="D144" s="13" t="s">
        <v>156</v>
      </c>
      <c r="E144" s="13" t="s">
        <v>226</v>
      </c>
      <c r="F144" s="13" t="s">
        <v>227</v>
      </c>
      <c r="G144" s="59">
        <v>45410</v>
      </c>
      <c r="H144" s="13" t="str">
        <f t="shared" si="16"/>
        <v>Sunday</v>
      </c>
      <c r="I144" s="13" t="s">
        <v>229</v>
      </c>
      <c r="J144" s="60">
        <v>0.45833333333333331</v>
      </c>
      <c r="K144" s="13">
        <v>60</v>
      </c>
      <c r="L144" s="13">
        <v>56</v>
      </c>
      <c r="M144" s="13">
        <v>23</v>
      </c>
      <c r="N144" s="13">
        <v>1</v>
      </c>
      <c r="O144" s="13">
        <v>0</v>
      </c>
      <c r="P144" s="13">
        <v>1</v>
      </c>
      <c r="Q144" s="13">
        <v>372</v>
      </c>
      <c r="R144" s="61">
        <f t="shared" si="19"/>
        <v>9695.454545454546</v>
      </c>
      <c r="S144" s="62">
        <f t="shared" si="18"/>
        <v>3.8368495077355833E-2</v>
      </c>
    </row>
    <row r="145" spans="1:19" x14ac:dyDescent="0.3">
      <c r="A145" s="10">
        <v>2</v>
      </c>
      <c r="B145" s="58" t="s">
        <v>230</v>
      </c>
      <c r="C145" s="13">
        <v>3140211</v>
      </c>
      <c r="D145" s="13" t="s">
        <v>156</v>
      </c>
      <c r="E145" s="13" t="s">
        <v>226</v>
      </c>
      <c r="F145" s="13" t="s">
        <v>227</v>
      </c>
      <c r="G145" s="59">
        <v>45410</v>
      </c>
      <c r="H145" s="13" t="str">
        <f t="shared" si="16"/>
        <v>Sunday</v>
      </c>
      <c r="I145" s="13" t="s">
        <v>229</v>
      </c>
      <c r="J145" s="60">
        <v>0.58333333333333337</v>
      </c>
      <c r="K145" s="13">
        <v>69</v>
      </c>
      <c r="L145" s="13">
        <v>25</v>
      </c>
      <c r="M145" s="13">
        <v>25</v>
      </c>
      <c r="N145" s="13">
        <v>3</v>
      </c>
      <c r="O145" s="13">
        <v>0</v>
      </c>
      <c r="P145" s="13">
        <v>4</v>
      </c>
      <c r="Q145" s="13">
        <v>372</v>
      </c>
      <c r="R145" s="61">
        <f t="shared" si="19"/>
        <v>9695.454545454546</v>
      </c>
      <c r="S145" s="62">
        <f t="shared" si="18"/>
        <v>3.8368495077355833E-2</v>
      </c>
    </row>
    <row r="146" spans="1:19" x14ac:dyDescent="0.3">
      <c r="A146" s="10">
        <v>2</v>
      </c>
      <c r="B146" s="58" t="s">
        <v>230</v>
      </c>
      <c r="C146" s="13">
        <v>3140211</v>
      </c>
      <c r="D146" s="13" t="s">
        <v>156</v>
      </c>
      <c r="E146" s="13" t="s">
        <v>226</v>
      </c>
      <c r="F146" s="13" t="s">
        <v>227</v>
      </c>
      <c r="G146" s="59">
        <v>45410</v>
      </c>
      <c r="H146" s="13" t="str">
        <f t="shared" si="16"/>
        <v>Sunday</v>
      </c>
      <c r="I146" s="13" t="s">
        <v>229</v>
      </c>
      <c r="J146" s="60">
        <v>0.625</v>
      </c>
      <c r="K146" s="13">
        <v>79</v>
      </c>
      <c r="L146" s="13">
        <v>27</v>
      </c>
      <c r="M146" s="13">
        <v>35</v>
      </c>
      <c r="N146" s="13">
        <v>5</v>
      </c>
      <c r="O146" s="13">
        <v>0</v>
      </c>
      <c r="P146" s="13">
        <v>6</v>
      </c>
      <c r="Q146" s="13">
        <v>372</v>
      </c>
      <c r="R146" s="61">
        <f t="shared" si="19"/>
        <v>9695.454545454546</v>
      </c>
      <c r="S146" s="62">
        <f t="shared" si="18"/>
        <v>3.8368495077355833E-2</v>
      </c>
    </row>
    <row r="147" spans="1:19" x14ac:dyDescent="0.3">
      <c r="A147" s="10">
        <v>2</v>
      </c>
      <c r="B147" s="58" t="s">
        <v>230</v>
      </c>
      <c r="C147" s="13">
        <v>3140211</v>
      </c>
      <c r="D147" s="13" t="s">
        <v>156</v>
      </c>
      <c r="E147" s="13" t="s">
        <v>226</v>
      </c>
      <c r="F147" s="13" t="s">
        <v>227</v>
      </c>
      <c r="G147" s="59">
        <v>45410</v>
      </c>
      <c r="H147" s="13" t="str">
        <f t="shared" si="16"/>
        <v>Sunday</v>
      </c>
      <c r="I147" s="13" t="s">
        <v>229</v>
      </c>
      <c r="J147" s="60">
        <v>0.66666666666666663</v>
      </c>
      <c r="K147" s="13">
        <v>59</v>
      </c>
      <c r="L147" s="13">
        <v>44</v>
      </c>
      <c r="M147" s="13">
        <v>30</v>
      </c>
      <c r="N147" s="13">
        <v>6</v>
      </c>
      <c r="O147" s="13">
        <v>0</v>
      </c>
      <c r="P147" s="13">
        <v>4</v>
      </c>
      <c r="Q147" s="13">
        <v>372</v>
      </c>
      <c r="R147" s="61">
        <f t="shared" si="19"/>
        <v>9695.454545454546</v>
      </c>
      <c r="S147" s="62">
        <f t="shared" si="18"/>
        <v>3.8368495077355833E-2</v>
      </c>
    </row>
    <row r="148" spans="1:19" x14ac:dyDescent="0.3">
      <c r="A148" s="10">
        <v>2</v>
      </c>
      <c r="B148" s="58" t="s">
        <v>230</v>
      </c>
      <c r="C148" s="13">
        <v>3140211</v>
      </c>
      <c r="D148" s="13" t="s">
        <v>156</v>
      </c>
      <c r="E148" s="13" t="s">
        <v>226</v>
      </c>
      <c r="F148" s="13" t="s">
        <v>227</v>
      </c>
      <c r="G148" s="59">
        <v>45410</v>
      </c>
      <c r="H148" s="13" t="str">
        <f t="shared" si="16"/>
        <v>Sunday</v>
      </c>
      <c r="I148" s="13" t="s">
        <v>229</v>
      </c>
      <c r="J148" s="60">
        <v>0.70833333333333337</v>
      </c>
      <c r="K148" s="13">
        <v>58</v>
      </c>
      <c r="L148" s="13">
        <v>59</v>
      </c>
      <c r="M148" s="13">
        <v>41</v>
      </c>
      <c r="N148" s="13">
        <v>4</v>
      </c>
      <c r="O148" s="13">
        <v>0</v>
      </c>
      <c r="P148" s="13">
        <v>5</v>
      </c>
      <c r="Q148" s="13">
        <v>372</v>
      </c>
      <c r="R148" s="61">
        <f t="shared" si="19"/>
        <v>9695.454545454546</v>
      </c>
      <c r="S148" s="62">
        <f t="shared" si="18"/>
        <v>3.8368495077355833E-2</v>
      </c>
    </row>
    <row r="149" spans="1:19" x14ac:dyDescent="0.3">
      <c r="A149" s="10">
        <v>2</v>
      </c>
      <c r="B149" s="58" t="s">
        <v>230</v>
      </c>
      <c r="C149" s="13">
        <v>3140211</v>
      </c>
      <c r="D149" s="13" t="s">
        <v>156</v>
      </c>
      <c r="E149" s="13" t="s">
        <v>226</v>
      </c>
      <c r="F149" s="13" t="s">
        <v>227</v>
      </c>
      <c r="G149" s="59">
        <v>45410</v>
      </c>
      <c r="H149" s="13" t="str">
        <f t="shared" si="16"/>
        <v>Sunday</v>
      </c>
      <c r="I149" s="13" t="s">
        <v>229</v>
      </c>
      <c r="J149" s="60">
        <v>0.75</v>
      </c>
      <c r="K149" s="13">
        <v>60</v>
      </c>
      <c r="L149" s="13">
        <v>56</v>
      </c>
      <c r="M149" s="13">
        <v>39</v>
      </c>
      <c r="N149" s="13">
        <v>3</v>
      </c>
      <c r="O149" s="13">
        <v>0</v>
      </c>
      <c r="P149" s="13">
        <v>3</v>
      </c>
      <c r="Q149" s="13">
        <v>372</v>
      </c>
      <c r="R149" s="61">
        <f t="shared" si="19"/>
        <v>9695.454545454546</v>
      </c>
      <c r="S149" s="62">
        <f t="shared" si="18"/>
        <v>3.8368495077355833E-2</v>
      </c>
    </row>
    <row r="150" spans="1:19" x14ac:dyDescent="0.3">
      <c r="A150" s="10">
        <v>2</v>
      </c>
      <c r="B150" s="58" t="s">
        <v>230</v>
      </c>
      <c r="C150" s="13">
        <v>3140211</v>
      </c>
      <c r="D150" s="13" t="s">
        <v>156</v>
      </c>
      <c r="E150" s="13" t="s">
        <v>226</v>
      </c>
      <c r="F150" s="13" t="s">
        <v>227</v>
      </c>
      <c r="G150" s="59">
        <v>45410</v>
      </c>
      <c r="H150" s="13" t="str">
        <f t="shared" si="16"/>
        <v>Sunday</v>
      </c>
      <c r="I150" s="13" t="s">
        <v>229</v>
      </c>
      <c r="J150" s="60">
        <v>0.79166666666666663</v>
      </c>
      <c r="K150" s="13">
        <v>73</v>
      </c>
      <c r="L150" s="13">
        <v>66</v>
      </c>
      <c r="M150" s="13">
        <v>40</v>
      </c>
      <c r="N150" s="13">
        <v>4</v>
      </c>
      <c r="O150" s="13">
        <v>0</v>
      </c>
      <c r="P150" s="13">
        <v>4</v>
      </c>
      <c r="Q150" s="13">
        <v>372</v>
      </c>
      <c r="R150" s="61">
        <f t="shared" si="19"/>
        <v>9695.454545454546</v>
      </c>
      <c r="S150" s="62">
        <f t="shared" si="18"/>
        <v>3.8368495077355833E-2</v>
      </c>
    </row>
    <row r="151" spans="1:19" x14ac:dyDescent="0.3">
      <c r="A151" s="10">
        <v>2</v>
      </c>
      <c r="B151" s="58" t="s">
        <v>230</v>
      </c>
      <c r="C151" s="13">
        <v>3140211</v>
      </c>
      <c r="D151" s="13" t="s">
        <v>156</v>
      </c>
      <c r="E151" s="13" t="s">
        <v>226</v>
      </c>
      <c r="F151" s="13" t="s">
        <v>227</v>
      </c>
      <c r="G151" s="59">
        <v>45410</v>
      </c>
      <c r="H151" s="13" t="str">
        <f t="shared" si="16"/>
        <v>Sunday</v>
      </c>
      <c r="I151" s="13" t="s">
        <v>229</v>
      </c>
      <c r="J151" s="60">
        <v>0.83333333333333337</v>
      </c>
      <c r="K151" s="13">
        <v>70</v>
      </c>
      <c r="L151" s="13">
        <v>61</v>
      </c>
      <c r="M151" s="13">
        <v>46</v>
      </c>
      <c r="N151" s="13">
        <v>6</v>
      </c>
      <c r="O151" s="13">
        <v>0</v>
      </c>
      <c r="P151" s="13">
        <v>7</v>
      </c>
      <c r="Q151" s="13">
        <v>372</v>
      </c>
      <c r="R151" s="61">
        <f t="shared" si="19"/>
        <v>9695.454545454546</v>
      </c>
      <c r="S151" s="62">
        <f t="shared" si="18"/>
        <v>3.8368495077355833E-2</v>
      </c>
    </row>
    <row r="152" spans="1:19" x14ac:dyDescent="0.3">
      <c r="A152" s="10">
        <v>2</v>
      </c>
      <c r="B152" s="58" t="s">
        <v>230</v>
      </c>
      <c r="C152" s="13">
        <v>3140211</v>
      </c>
      <c r="D152" s="13" t="s">
        <v>156</v>
      </c>
      <c r="E152" s="13" t="s">
        <v>226</v>
      </c>
      <c r="F152" s="13" t="s">
        <v>227</v>
      </c>
      <c r="G152" s="59">
        <v>45410</v>
      </c>
      <c r="H152" s="13" t="str">
        <f t="shared" si="16"/>
        <v>Sunday</v>
      </c>
      <c r="I152" s="13" t="s">
        <v>229</v>
      </c>
      <c r="J152" s="60">
        <v>0.875</v>
      </c>
      <c r="K152" s="13">
        <v>60</v>
      </c>
      <c r="L152" s="13">
        <v>52</v>
      </c>
      <c r="M152" s="13">
        <v>38</v>
      </c>
      <c r="N152" s="13">
        <v>4</v>
      </c>
      <c r="O152" s="13">
        <v>0</v>
      </c>
      <c r="P152" s="13">
        <v>6</v>
      </c>
      <c r="Q152" s="13">
        <v>372</v>
      </c>
      <c r="R152" s="61">
        <f t="shared" si="19"/>
        <v>9695.454545454546</v>
      </c>
      <c r="S152" s="62">
        <f t="shared" si="18"/>
        <v>3.8368495077355833E-2</v>
      </c>
    </row>
    <row r="153" spans="1:19" x14ac:dyDescent="0.3">
      <c r="A153" s="10">
        <v>3</v>
      </c>
      <c r="B153" s="58" t="s">
        <v>231</v>
      </c>
      <c r="C153" s="13">
        <v>3140212</v>
      </c>
      <c r="D153" s="13" t="s">
        <v>156</v>
      </c>
      <c r="E153" s="13" t="s">
        <v>226</v>
      </c>
      <c r="F153" s="13" t="s">
        <v>227</v>
      </c>
      <c r="G153" s="59">
        <v>45404</v>
      </c>
      <c r="H153" s="13" t="str">
        <f t="shared" si="16"/>
        <v>Monday</v>
      </c>
      <c r="I153" s="13" t="s">
        <v>228</v>
      </c>
      <c r="J153" s="60">
        <v>0.375</v>
      </c>
      <c r="K153" s="13">
        <v>50</v>
      </c>
      <c r="L153" s="13">
        <v>50</v>
      </c>
      <c r="M153" s="13">
        <v>40</v>
      </c>
      <c r="N153" s="13">
        <v>0</v>
      </c>
      <c r="O153" s="13">
        <v>0</v>
      </c>
      <c r="P153" s="13">
        <v>0</v>
      </c>
      <c r="Q153" s="13">
        <v>100</v>
      </c>
      <c r="R153" s="61">
        <f>AVERAGE($K$153:$K$163)*10*13</f>
        <v>8934.5454545454559</v>
      </c>
      <c r="S153" s="63">
        <f t="shared" si="18"/>
        <v>1.1192511192511191E-2</v>
      </c>
    </row>
    <row r="154" spans="1:19" x14ac:dyDescent="0.3">
      <c r="A154" s="10">
        <v>3</v>
      </c>
      <c r="B154" s="58" t="s">
        <v>231</v>
      </c>
      <c r="C154" s="13">
        <v>3140212</v>
      </c>
      <c r="D154" s="13" t="s">
        <v>156</v>
      </c>
      <c r="E154" s="13" t="s">
        <v>226</v>
      </c>
      <c r="F154" s="13" t="s">
        <v>227</v>
      </c>
      <c r="G154" s="59">
        <v>45404</v>
      </c>
      <c r="H154" s="13" t="str">
        <f t="shared" si="16"/>
        <v>Monday</v>
      </c>
      <c r="I154" s="13" t="s">
        <v>228</v>
      </c>
      <c r="J154" s="60">
        <v>0.41666666666666669</v>
      </c>
      <c r="K154" s="13">
        <v>60</v>
      </c>
      <c r="L154" s="13">
        <v>68</v>
      </c>
      <c r="M154" s="13">
        <v>22</v>
      </c>
      <c r="N154" s="13">
        <v>0</v>
      </c>
      <c r="O154" s="13">
        <v>0</v>
      </c>
      <c r="P154" s="13">
        <v>0</v>
      </c>
      <c r="Q154" s="13">
        <v>100</v>
      </c>
      <c r="R154" s="61">
        <f t="shared" ref="R154:R163" si="20">AVERAGE($K$153:$K$163)*10*13</f>
        <v>8934.5454545454559</v>
      </c>
      <c r="S154" s="62">
        <f t="shared" si="18"/>
        <v>1.1192511192511191E-2</v>
      </c>
    </row>
    <row r="155" spans="1:19" x14ac:dyDescent="0.3">
      <c r="A155" s="10">
        <v>3</v>
      </c>
      <c r="B155" s="58" t="s">
        <v>231</v>
      </c>
      <c r="C155" s="13">
        <v>3140212</v>
      </c>
      <c r="D155" s="13" t="s">
        <v>156</v>
      </c>
      <c r="E155" s="13" t="s">
        <v>226</v>
      </c>
      <c r="F155" s="13" t="s">
        <v>227</v>
      </c>
      <c r="G155" s="59">
        <v>45404</v>
      </c>
      <c r="H155" s="13" t="str">
        <f t="shared" si="16"/>
        <v>Monday</v>
      </c>
      <c r="I155" s="13" t="s">
        <v>228</v>
      </c>
      <c r="J155" s="60">
        <v>0.45833333333333331</v>
      </c>
      <c r="K155" s="13">
        <v>45</v>
      </c>
      <c r="L155" s="13">
        <v>69</v>
      </c>
      <c r="M155" s="13">
        <v>28</v>
      </c>
      <c r="N155" s="13">
        <v>1</v>
      </c>
      <c r="O155" s="13">
        <v>0</v>
      </c>
      <c r="P155" s="13">
        <v>1</v>
      </c>
      <c r="Q155" s="13">
        <v>100</v>
      </c>
      <c r="R155" s="61">
        <f t="shared" si="20"/>
        <v>8934.5454545454559</v>
      </c>
      <c r="S155" s="62">
        <f t="shared" si="18"/>
        <v>1.1192511192511191E-2</v>
      </c>
    </row>
    <row r="156" spans="1:19" x14ac:dyDescent="0.3">
      <c r="A156" s="10">
        <v>3</v>
      </c>
      <c r="B156" s="58" t="s">
        <v>231</v>
      </c>
      <c r="C156" s="13">
        <v>3140212</v>
      </c>
      <c r="D156" s="13" t="s">
        <v>156</v>
      </c>
      <c r="E156" s="13" t="s">
        <v>226</v>
      </c>
      <c r="F156" s="13" t="s">
        <v>227</v>
      </c>
      <c r="G156" s="59">
        <v>45404</v>
      </c>
      <c r="H156" s="13" t="str">
        <f t="shared" si="16"/>
        <v>Monday</v>
      </c>
      <c r="I156" s="13" t="s">
        <v>228</v>
      </c>
      <c r="J156" s="60">
        <v>0.58333333333333337</v>
      </c>
      <c r="K156" s="13">
        <v>59</v>
      </c>
      <c r="L156" s="13">
        <v>25</v>
      </c>
      <c r="M156" s="13">
        <v>26</v>
      </c>
      <c r="N156" s="13">
        <v>4</v>
      </c>
      <c r="O156" s="13">
        <v>0</v>
      </c>
      <c r="P156" s="13">
        <v>5</v>
      </c>
      <c r="Q156" s="13">
        <v>100</v>
      </c>
      <c r="R156" s="61">
        <f t="shared" si="20"/>
        <v>8934.5454545454559</v>
      </c>
      <c r="S156" s="62">
        <f t="shared" si="18"/>
        <v>1.1192511192511191E-2</v>
      </c>
    </row>
    <row r="157" spans="1:19" x14ac:dyDescent="0.3">
      <c r="A157" s="10">
        <v>3</v>
      </c>
      <c r="B157" s="58" t="s">
        <v>231</v>
      </c>
      <c r="C157" s="13">
        <v>3140212</v>
      </c>
      <c r="D157" s="13" t="s">
        <v>156</v>
      </c>
      <c r="E157" s="13" t="s">
        <v>226</v>
      </c>
      <c r="F157" s="13" t="s">
        <v>227</v>
      </c>
      <c r="G157" s="59">
        <v>45404</v>
      </c>
      <c r="H157" s="13" t="str">
        <f t="shared" si="16"/>
        <v>Monday</v>
      </c>
      <c r="I157" s="13" t="s">
        <v>228</v>
      </c>
      <c r="J157" s="60">
        <v>0.625</v>
      </c>
      <c r="K157" s="13">
        <v>78</v>
      </c>
      <c r="L157" s="13">
        <v>50</v>
      </c>
      <c r="M157" s="13">
        <v>32</v>
      </c>
      <c r="N157" s="13">
        <v>5</v>
      </c>
      <c r="O157" s="13">
        <v>0</v>
      </c>
      <c r="P157" s="13">
        <v>4</v>
      </c>
      <c r="Q157" s="13">
        <v>100</v>
      </c>
      <c r="R157" s="61">
        <f t="shared" si="20"/>
        <v>8934.5454545454559</v>
      </c>
      <c r="S157" s="62">
        <f t="shared" si="18"/>
        <v>1.1192511192511191E-2</v>
      </c>
    </row>
    <row r="158" spans="1:19" x14ac:dyDescent="0.3">
      <c r="A158" s="10">
        <v>3</v>
      </c>
      <c r="B158" s="58" t="s">
        <v>231</v>
      </c>
      <c r="C158" s="13">
        <v>3140212</v>
      </c>
      <c r="D158" s="13" t="s">
        <v>156</v>
      </c>
      <c r="E158" s="13" t="s">
        <v>226</v>
      </c>
      <c r="F158" s="13" t="s">
        <v>227</v>
      </c>
      <c r="G158" s="59">
        <v>45404</v>
      </c>
      <c r="H158" s="13" t="str">
        <f t="shared" si="16"/>
        <v>Monday</v>
      </c>
      <c r="I158" s="13" t="s">
        <v>228</v>
      </c>
      <c r="J158" s="60">
        <v>0.66666666666666663</v>
      </c>
      <c r="K158" s="13">
        <v>80</v>
      </c>
      <c r="L158" s="13">
        <v>56</v>
      </c>
      <c r="M158" s="13">
        <v>51</v>
      </c>
      <c r="N158" s="13">
        <v>5</v>
      </c>
      <c r="O158" s="13">
        <v>0</v>
      </c>
      <c r="P158" s="13">
        <v>5</v>
      </c>
      <c r="Q158" s="13">
        <v>100</v>
      </c>
      <c r="R158" s="61">
        <f t="shared" si="20"/>
        <v>8934.5454545454559</v>
      </c>
      <c r="S158" s="62">
        <f t="shared" si="18"/>
        <v>1.1192511192511191E-2</v>
      </c>
    </row>
    <row r="159" spans="1:19" x14ac:dyDescent="0.3">
      <c r="A159" s="10">
        <v>3</v>
      </c>
      <c r="B159" s="58" t="s">
        <v>231</v>
      </c>
      <c r="C159" s="13">
        <v>3140212</v>
      </c>
      <c r="D159" s="13" t="s">
        <v>156</v>
      </c>
      <c r="E159" s="13" t="s">
        <v>226</v>
      </c>
      <c r="F159" s="13" t="s">
        <v>227</v>
      </c>
      <c r="G159" s="59">
        <v>45404</v>
      </c>
      <c r="H159" s="13" t="str">
        <f t="shared" si="16"/>
        <v>Monday</v>
      </c>
      <c r="I159" s="13" t="s">
        <v>228</v>
      </c>
      <c r="J159" s="60">
        <v>0.70833333333333337</v>
      </c>
      <c r="K159" s="13">
        <v>85</v>
      </c>
      <c r="L159" s="13">
        <v>61</v>
      </c>
      <c r="M159" s="13">
        <v>54</v>
      </c>
      <c r="N159" s="13">
        <v>4</v>
      </c>
      <c r="O159" s="13">
        <v>0</v>
      </c>
      <c r="P159" s="13">
        <v>1</v>
      </c>
      <c r="Q159" s="13">
        <v>100</v>
      </c>
      <c r="R159" s="61">
        <f t="shared" si="20"/>
        <v>8934.5454545454559</v>
      </c>
      <c r="S159" s="62">
        <f t="shared" si="18"/>
        <v>1.1192511192511191E-2</v>
      </c>
    </row>
    <row r="160" spans="1:19" x14ac:dyDescent="0.3">
      <c r="A160" s="10">
        <v>3</v>
      </c>
      <c r="B160" s="58" t="s">
        <v>231</v>
      </c>
      <c r="C160" s="13">
        <v>3140212</v>
      </c>
      <c r="D160" s="13" t="s">
        <v>156</v>
      </c>
      <c r="E160" s="13" t="s">
        <v>226</v>
      </c>
      <c r="F160" s="13" t="s">
        <v>227</v>
      </c>
      <c r="G160" s="59">
        <v>45404</v>
      </c>
      <c r="H160" s="13" t="str">
        <f t="shared" si="16"/>
        <v>Monday</v>
      </c>
      <c r="I160" s="13" t="s">
        <v>228</v>
      </c>
      <c r="J160" s="60">
        <v>0.75</v>
      </c>
      <c r="K160" s="13">
        <v>72</v>
      </c>
      <c r="L160" s="13">
        <v>70</v>
      </c>
      <c r="M160" s="13">
        <v>42</v>
      </c>
      <c r="N160" s="13">
        <v>4</v>
      </c>
      <c r="O160" s="13">
        <v>0</v>
      </c>
      <c r="P160" s="13">
        <v>2</v>
      </c>
      <c r="Q160" s="13">
        <v>100</v>
      </c>
      <c r="R160" s="61">
        <f t="shared" si="20"/>
        <v>8934.5454545454559</v>
      </c>
      <c r="S160" s="62">
        <f t="shared" si="18"/>
        <v>1.1192511192511191E-2</v>
      </c>
    </row>
    <row r="161" spans="1:19" x14ac:dyDescent="0.3">
      <c r="A161" s="10">
        <v>3</v>
      </c>
      <c r="B161" s="58" t="s">
        <v>231</v>
      </c>
      <c r="C161" s="13">
        <v>3140212</v>
      </c>
      <c r="D161" s="13" t="s">
        <v>156</v>
      </c>
      <c r="E161" s="13" t="s">
        <v>226</v>
      </c>
      <c r="F161" s="13" t="s">
        <v>227</v>
      </c>
      <c r="G161" s="59">
        <v>45404</v>
      </c>
      <c r="H161" s="13" t="str">
        <f t="shared" si="16"/>
        <v>Monday</v>
      </c>
      <c r="I161" s="13" t="s">
        <v>228</v>
      </c>
      <c r="J161" s="60">
        <v>0.79166666666666663</v>
      </c>
      <c r="K161" s="13">
        <v>73</v>
      </c>
      <c r="L161" s="13">
        <v>80</v>
      </c>
      <c r="M161" s="13">
        <v>53</v>
      </c>
      <c r="N161" s="13">
        <v>3</v>
      </c>
      <c r="O161" s="13">
        <v>0</v>
      </c>
      <c r="P161" s="13">
        <v>4</v>
      </c>
      <c r="Q161" s="13">
        <v>100</v>
      </c>
      <c r="R161" s="61">
        <f t="shared" si="20"/>
        <v>8934.5454545454559</v>
      </c>
      <c r="S161" s="62">
        <f t="shared" si="18"/>
        <v>1.1192511192511191E-2</v>
      </c>
    </row>
    <row r="162" spans="1:19" x14ac:dyDescent="0.3">
      <c r="A162" s="10">
        <v>3</v>
      </c>
      <c r="B162" s="58" t="s">
        <v>231</v>
      </c>
      <c r="C162" s="13">
        <v>3140212</v>
      </c>
      <c r="D162" s="13" t="s">
        <v>156</v>
      </c>
      <c r="E162" s="13" t="s">
        <v>226</v>
      </c>
      <c r="F162" s="13" t="s">
        <v>227</v>
      </c>
      <c r="G162" s="59">
        <v>45404</v>
      </c>
      <c r="H162" s="13" t="str">
        <f t="shared" si="16"/>
        <v>Monday</v>
      </c>
      <c r="I162" s="13" t="s">
        <v>228</v>
      </c>
      <c r="J162" s="60">
        <v>0.83333333333333337</v>
      </c>
      <c r="K162" s="13">
        <v>79</v>
      </c>
      <c r="L162" s="13">
        <v>68</v>
      </c>
      <c r="M162" s="13">
        <v>46</v>
      </c>
      <c r="N162" s="13">
        <v>3</v>
      </c>
      <c r="O162" s="13">
        <v>0</v>
      </c>
      <c r="P162" s="13">
        <v>4</v>
      </c>
      <c r="Q162" s="13">
        <v>100</v>
      </c>
      <c r="R162" s="61">
        <f t="shared" si="20"/>
        <v>8934.5454545454559</v>
      </c>
      <c r="S162" s="62">
        <f t="shared" si="18"/>
        <v>1.1192511192511191E-2</v>
      </c>
    </row>
    <row r="163" spans="1:19" x14ac:dyDescent="0.3">
      <c r="A163" s="10">
        <v>3</v>
      </c>
      <c r="B163" s="58" t="s">
        <v>231</v>
      </c>
      <c r="C163" s="13">
        <v>3140212</v>
      </c>
      <c r="D163" s="13" t="s">
        <v>156</v>
      </c>
      <c r="E163" s="13" t="s">
        <v>226</v>
      </c>
      <c r="F163" s="13" t="s">
        <v>227</v>
      </c>
      <c r="G163" s="59">
        <v>45404</v>
      </c>
      <c r="H163" s="13" t="str">
        <f t="shared" si="16"/>
        <v>Monday</v>
      </c>
      <c r="I163" s="13" t="s">
        <v>228</v>
      </c>
      <c r="J163" s="60">
        <v>0.875</v>
      </c>
      <c r="K163" s="13">
        <v>75</v>
      </c>
      <c r="L163" s="13">
        <v>56</v>
      </c>
      <c r="M163" s="13">
        <v>39</v>
      </c>
      <c r="N163" s="13">
        <v>6</v>
      </c>
      <c r="O163" s="13">
        <v>0</v>
      </c>
      <c r="P163" s="13">
        <v>5</v>
      </c>
      <c r="Q163" s="13">
        <v>100</v>
      </c>
      <c r="R163" s="61">
        <f t="shared" si="20"/>
        <v>8934.5454545454559</v>
      </c>
      <c r="S163" s="62">
        <f t="shared" si="18"/>
        <v>1.1192511192511191E-2</v>
      </c>
    </row>
    <row r="164" spans="1:19" x14ac:dyDescent="0.3">
      <c r="A164" s="10">
        <v>3</v>
      </c>
      <c r="B164" s="58" t="s">
        <v>231</v>
      </c>
      <c r="C164" s="13">
        <v>3140212</v>
      </c>
      <c r="D164" s="13" t="s">
        <v>156</v>
      </c>
      <c r="E164" s="13" t="s">
        <v>226</v>
      </c>
      <c r="F164" s="13" t="s">
        <v>227</v>
      </c>
      <c r="G164" s="59">
        <v>45405</v>
      </c>
      <c r="H164" s="13" t="str">
        <f t="shared" si="16"/>
        <v>Tuesday</v>
      </c>
      <c r="I164" s="13" t="s">
        <v>228</v>
      </c>
      <c r="J164" s="60">
        <v>0.375</v>
      </c>
      <c r="K164" s="13">
        <v>59</v>
      </c>
      <c r="L164" s="13">
        <v>66</v>
      </c>
      <c r="M164" s="13">
        <v>28</v>
      </c>
      <c r="N164" s="13">
        <v>0</v>
      </c>
      <c r="O164" s="13">
        <v>0</v>
      </c>
      <c r="P164" s="13">
        <v>0</v>
      </c>
      <c r="Q164" s="13">
        <v>112</v>
      </c>
      <c r="R164" s="13">
        <f>AVERAGE($K$164:$K$174)*10*13</f>
        <v>8580</v>
      </c>
      <c r="S164" s="62">
        <f t="shared" si="18"/>
        <v>1.3053613053613054E-2</v>
      </c>
    </row>
    <row r="165" spans="1:19" x14ac:dyDescent="0.3">
      <c r="A165" s="10">
        <v>3</v>
      </c>
      <c r="B165" s="58" t="s">
        <v>231</v>
      </c>
      <c r="C165" s="13">
        <v>3140212</v>
      </c>
      <c r="D165" s="13" t="s">
        <v>156</v>
      </c>
      <c r="E165" s="13" t="s">
        <v>226</v>
      </c>
      <c r="F165" s="13" t="s">
        <v>227</v>
      </c>
      <c r="G165" s="59">
        <v>45405</v>
      </c>
      <c r="H165" s="13" t="str">
        <f t="shared" si="16"/>
        <v>Tuesday</v>
      </c>
      <c r="I165" s="13" t="s">
        <v>228</v>
      </c>
      <c r="J165" s="60">
        <v>0.41666666666666669</v>
      </c>
      <c r="K165" s="13">
        <v>65</v>
      </c>
      <c r="L165" s="13">
        <v>85</v>
      </c>
      <c r="M165" s="13">
        <v>25</v>
      </c>
      <c r="N165" s="13">
        <v>1</v>
      </c>
      <c r="O165" s="13">
        <v>0</v>
      </c>
      <c r="P165" s="13">
        <v>1</v>
      </c>
      <c r="Q165" s="13">
        <v>112</v>
      </c>
      <c r="R165" s="13">
        <f t="shared" ref="R165:R174" si="21">AVERAGE($K$164:$K$174)*10*13</f>
        <v>8580</v>
      </c>
      <c r="S165" s="62">
        <f t="shared" si="18"/>
        <v>1.3053613053613054E-2</v>
      </c>
    </row>
    <row r="166" spans="1:19" x14ac:dyDescent="0.3">
      <c r="A166" s="10">
        <v>3</v>
      </c>
      <c r="B166" s="58" t="s">
        <v>231</v>
      </c>
      <c r="C166" s="13">
        <v>3140212</v>
      </c>
      <c r="D166" s="13" t="s">
        <v>156</v>
      </c>
      <c r="E166" s="13" t="s">
        <v>226</v>
      </c>
      <c r="F166" s="13" t="s">
        <v>227</v>
      </c>
      <c r="G166" s="59">
        <v>45405</v>
      </c>
      <c r="H166" s="13" t="str">
        <f t="shared" si="16"/>
        <v>Tuesday</v>
      </c>
      <c r="I166" s="13" t="s">
        <v>228</v>
      </c>
      <c r="J166" s="60">
        <v>0.45833333333333331</v>
      </c>
      <c r="K166" s="13">
        <v>60</v>
      </c>
      <c r="L166" s="13">
        <v>75</v>
      </c>
      <c r="M166" s="13">
        <v>31</v>
      </c>
      <c r="N166" s="13">
        <v>1</v>
      </c>
      <c r="O166" s="13">
        <v>0</v>
      </c>
      <c r="P166" s="13">
        <v>1</v>
      </c>
      <c r="Q166" s="13">
        <v>112</v>
      </c>
      <c r="R166" s="13">
        <f t="shared" si="21"/>
        <v>8580</v>
      </c>
      <c r="S166" s="62">
        <f t="shared" si="18"/>
        <v>1.3053613053613054E-2</v>
      </c>
    </row>
    <row r="167" spans="1:19" x14ac:dyDescent="0.3">
      <c r="A167" s="10">
        <v>3</v>
      </c>
      <c r="B167" s="58" t="s">
        <v>231</v>
      </c>
      <c r="C167" s="13">
        <v>3140212</v>
      </c>
      <c r="D167" s="13" t="s">
        <v>156</v>
      </c>
      <c r="E167" s="13" t="s">
        <v>226</v>
      </c>
      <c r="F167" s="13" t="s">
        <v>227</v>
      </c>
      <c r="G167" s="59">
        <v>45405</v>
      </c>
      <c r="H167" s="13" t="str">
        <f t="shared" si="16"/>
        <v>Tuesday</v>
      </c>
      <c r="I167" s="13" t="s">
        <v>228</v>
      </c>
      <c r="J167" s="60">
        <v>0.58333333333333337</v>
      </c>
      <c r="K167" s="13">
        <v>56</v>
      </c>
      <c r="L167" s="13">
        <v>40</v>
      </c>
      <c r="M167" s="13">
        <v>40</v>
      </c>
      <c r="N167" s="13">
        <v>3</v>
      </c>
      <c r="O167" s="13">
        <v>0</v>
      </c>
      <c r="P167" s="13">
        <v>4</v>
      </c>
      <c r="Q167" s="13">
        <v>112</v>
      </c>
      <c r="R167" s="13">
        <f t="shared" si="21"/>
        <v>8580</v>
      </c>
      <c r="S167" s="62">
        <f t="shared" si="18"/>
        <v>1.3053613053613054E-2</v>
      </c>
    </row>
    <row r="168" spans="1:19" x14ac:dyDescent="0.3">
      <c r="A168" s="10">
        <v>3</v>
      </c>
      <c r="B168" s="58" t="s">
        <v>231</v>
      </c>
      <c r="C168" s="13">
        <v>3140212</v>
      </c>
      <c r="D168" s="13" t="s">
        <v>156</v>
      </c>
      <c r="E168" s="13" t="s">
        <v>226</v>
      </c>
      <c r="F168" s="13" t="s">
        <v>227</v>
      </c>
      <c r="G168" s="59">
        <v>45405</v>
      </c>
      <c r="H168" s="13" t="str">
        <f t="shared" si="16"/>
        <v>Tuesday</v>
      </c>
      <c r="I168" s="13" t="s">
        <v>228</v>
      </c>
      <c r="J168" s="60">
        <v>0.625</v>
      </c>
      <c r="K168" s="13">
        <v>80</v>
      </c>
      <c r="L168" s="13">
        <v>41</v>
      </c>
      <c r="M168" s="13">
        <v>30</v>
      </c>
      <c r="N168" s="13">
        <v>5</v>
      </c>
      <c r="O168" s="13">
        <v>0</v>
      </c>
      <c r="P168" s="13">
        <v>5</v>
      </c>
      <c r="Q168" s="13">
        <v>112</v>
      </c>
      <c r="R168" s="13">
        <f t="shared" si="21"/>
        <v>8580</v>
      </c>
      <c r="S168" s="62">
        <f t="shared" si="18"/>
        <v>1.3053613053613054E-2</v>
      </c>
    </row>
    <row r="169" spans="1:19" x14ac:dyDescent="0.3">
      <c r="A169" s="10">
        <v>3</v>
      </c>
      <c r="B169" s="58" t="s">
        <v>231</v>
      </c>
      <c r="C169" s="13">
        <v>3140212</v>
      </c>
      <c r="D169" s="13" t="s">
        <v>156</v>
      </c>
      <c r="E169" s="13" t="s">
        <v>226</v>
      </c>
      <c r="F169" s="13" t="s">
        <v>227</v>
      </c>
      <c r="G169" s="59">
        <v>45405</v>
      </c>
      <c r="H169" s="13" t="str">
        <f t="shared" si="16"/>
        <v>Tuesday</v>
      </c>
      <c r="I169" s="13" t="s">
        <v>228</v>
      </c>
      <c r="J169" s="60">
        <v>0.66666666666666663</v>
      </c>
      <c r="K169" s="13">
        <v>55</v>
      </c>
      <c r="L169" s="13">
        <v>57</v>
      </c>
      <c r="M169" s="13">
        <v>49</v>
      </c>
      <c r="N169" s="13">
        <v>4</v>
      </c>
      <c r="O169" s="13">
        <v>0</v>
      </c>
      <c r="P169" s="13">
        <v>4</v>
      </c>
      <c r="Q169" s="13">
        <v>112</v>
      </c>
      <c r="R169" s="13">
        <f t="shared" si="21"/>
        <v>8580</v>
      </c>
      <c r="S169" s="62">
        <f t="shared" si="18"/>
        <v>1.3053613053613054E-2</v>
      </c>
    </row>
    <row r="170" spans="1:19" x14ac:dyDescent="0.3">
      <c r="A170" s="10">
        <v>3</v>
      </c>
      <c r="B170" s="58" t="s">
        <v>231</v>
      </c>
      <c r="C170" s="13">
        <v>3140212</v>
      </c>
      <c r="D170" s="13" t="s">
        <v>156</v>
      </c>
      <c r="E170" s="13" t="s">
        <v>226</v>
      </c>
      <c r="F170" s="13" t="s">
        <v>227</v>
      </c>
      <c r="G170" s="59">
        <v>45405</v>
      </c>
      <c r="H170" s="13" t="str">
        <f t="shared" si="16"/>
        <v>Tuesday</v>
      </c>
      <c r="I170" s="13" t="s">
        <v>228</v>
      </c>
      <c r="J170" s="60">
        <v>0.70833333333333337</v>
      </c>
      <c r="K170" s="13">
        <v>56</v>
      </c>
      <c r="L170" s="13">
        <v>63</v>
      </c>
      <c r="M170" s="13">
        <v>50</v>
      </c>
      <c r="N170" s="13">
        <v>4</v>
      </c>
      <c r="O170" s="13">
        <v>0</v>
      </c>
      <c r="P170" s="13">
        <v>2</v>
      </c>
      <c r="Q170" s="13">
        <v>112</v>
      </c>
      <c r="R170" s="13">
        <f t="shared" si="21"/>
        <v>8580</v>
      </c>
      <c r="S170" s="62">
        <f t="shared" si="18"/>
        <v>1.3053613053613054E-2</v>
      </c>
    </row>
    <row r="171" spans="1:19" x14ac:dyDescent="0.3">
      <c r="A171" s="10">
        <v>3</v>
      </c>
      <c r="B171" s="58" t="s">
        <v>231</v>
      </c>
      <c r="C171" s="13">
        <v>3140212</v>
      </c>
      <c r="D171" s="13" t="s">
        <v>156</v>
      </c>
      <c r="E171" s="13" t="s">
        <v>226</v>
      </c>
      <c r="F171" s="13" t="s">
        <v>227</v>
      </c>
      <c r="G171" s="59">
        <v>45405</v>
      </c>
      <c r="H171" s="13" t="str">
        <f t="shared" si="16"/>
        <v>Tuesday</v>
      </c>
      <c r="I171" s="13" t="s">
        <v>228</v>
      </c>
      <c r="J171" s="60">
        <v>0.75</v>
      </c>
      <c r="K171" s="13">
        <v>67</v>
      </c>
      <c r="L171" s="13">
        <v>68</v>
      </c>
      <c r="M171" s="13">
        <v>46</v>
      </c>
      <c r="N171" s="13">
        <v>3</v>
      </c>
      <c r="O171" s="13">
        <v>0</v>
      </c>
      <c r="P171" s="13">
        <v>3</v>
      </c>
      <c r="Q171" s="13">
        <v>112</v>
      </c>
      <c r="R171" s="13">
        <f t="shared" si="21"/>
        <v>8580</v>
      </c>
      <c r="S171" s="62">
        <f t="shared" si="18"/>
        <v>1.3053613053613054E-2</v>
      </c>
    </row>
    <row r="172" spans="1:19" x14ac:dyDescent="0.3">
      <c r="A172" s="10">
        <v>3</v>
      </c>
      <c r="B172" s="58" t="s">
        <v>231</v>
      </c>
      <c r="C172" s="13">
        <v>3140212</v>
      </c>
      <c r="D172" s="13" t="s">
        <v>156</v>
      </c>
      <c r="E172" s="13" t="s">
        <v>226</v>
      </c>
      <c r="F172" s="13" t="s">
        <v>227</v>
      </c>
      <c r="G172" s="59">
        <v>45405</v>
      </c>
      <c r="H172" s="13" t="str">
        <f t="shared" si="16"/>
        <v>Tuesday</v>
      </c>
      <c r="I172" s="13" t="s">
        <v>228</v>
      </c>
      <c r="J172" s="60">
        <v>0.79166666666666663</v>
      </c>
      <c r="K172" s="13">
        <v>75</v>
      </c>
      <c r="L172" s="13">
        <v>82</v>
      </c>
      <c r="M172" s="13">
        <v>50</v>
      </c>
      <c r="N172" s="13">
        <v>4</v>
      </c>
      <c r="O172" s="13">
        <v>0</v>
      </c>
      <c r="P172" s="13">
        <v>3</v>
      </c>
      <c r="Q172" s="13">
        <v>112</v>
      </c>
      <c r="R172" s="13">
        <f t="shared" si="21"/>
        <v>8580</v>
      </c>
      <c r="S172" s="62">
        <f t="shared" si="18"/>
        <v>1.3053613053613054E-2</v>
      </c>
    </row>
    <row r="173" spans="1:19" x14ac:dyDescent="0.3">
      <c r="A173" s="10">
        <v>3</v>
      </c>
      <c r="B173" s="58" t="s">
        <v>231</v>
      </c>
      <c r="C173" s="13">
        <v>3140212</v>
      </c>
      <c r="D173" s="13" t="s">
        <v>156</v>
      </c>
      <c r="E173" s="13" t="s">
        <v>226</v>
      </c>
      <c r="F173" s="13" t="s">
        <v>227</v>
      </c>
      <c r="G173" s="59">
        <v>45405</v>
      </c>
      <c r="H173" s="13" t="str">
        <f t="shared" si="16"/>
        <v>Tuesday</v>
      </c>
      <c r="I173" s="13" t="s">
        <v>228</v>
      </c>
      <c r="J173" s="60">
        <v>0.83333333333333337</v>
      </c>
      <c r="K173" s="13">
        <v>80</v>
      </c>
      <c r="L173" s="13">
        <v>80</v>
      </c>
      <c r="M173" s="13">
        <v>52</v>
      </c>
      <c r="N173" s="13">
        <v>3</v>
      </c>
      <c r="O173" s="13">
        <v>0</v>
      </c>
      <c r="P173" s="13">
        <v>5</v>
      </c>
      <c r="Q173" s="13">
        <v>112</v>
      </c>
      <c r="R173" s="13">
        <f t="shared" si="21"/>
        <v>8580</v>
      </c>
      <c r="S173" s="62">
        <f t="shared" si="18"/>
        <v>1.3053613053613054E-2</v>
      </c>
    </row>
    <row r="174" spans="1:19" x14ac:dyDescent="0.3">
      <c r="A174" s="10">
        <v>3</v>
      </c>
      <c r="B174" s="58" t="s">
        <v>231</v>
      </c>
      <c r="C174" s="13">
        <v>3140212</v>
      </c>
      <c r="D174" s="13" t="s">
        <v>156</v>
      </c>
      <c r="E174" s="13" t="s">
        <v>226</v>
      </c>
      <c r="F174" s="13" t="s">
        <v>227</v>
      </c>
      <c r="G174" s="59">
        <v>45405</v>
      </c>
      <c r="H174" s="13" t="str">
        <f t="shared" si="16"/>
        <v>Tuesday</v>
      </c>
      <c r="I174" s="13" t="s">
        <v>228</v>
      </c>
      <c r="J174" s="60">
        <v>0.875</v>
      </c>
      <c r="K174" s="13">
        <v>73</v>
      </c>
      <c r="L174" s="13">
        <v>64</v>
      </c>
      <c r="M174" s="13">
        <v>41</v>
      </c>
      <c r="N174" s="13">
        <v>5</v>
      </c>
      <c r="O174" s="13">
        <v>0</v>
      </c>
      <c r="P174" s="13">
        <v>5</v>
      </c>
      <c r="Q174" s="13">
        <v>112</v>
      </c>
      <c r="R174" s="13">
        <f t="shared" si="21"/>
        <v>8580</v>
      </c>
      <c r="S174" s="62">
        <f t="shared" si="18"/>
        <v>1.3053613053613054E-2</v>
      </c>
    </row>
    <row r="175" spans="1:19" x14ac:dyDescent="0.3">
      <c r="A175" s="10">
        <v>3</v>
      </c>
      <c r="B175" s="58" t="s">
        <v>231</v>
      </c>
      <c r="C175" s="13">
        <v>3140212</v>
      </c>
      <c r="D175" s="13" t="s">
        <v>156</v>
      </c>
      <c r="E175" s="13" t="s">
        <v>226</v>
      </c>
      <c r="F175" s="13" t="s">
        <v>227</v>
      </c>
      <c r="G175" s="59">
        <v>45406</v>
      </c>
      <c r="H175" s="13" t="str">
        <f t="shared" si="16"/>
        <v>Wednesday</v>
      </c>
      <c r="I175" s="13" t="s">
        <v>228</v>
      </c>
      <c r="J175" s="60">
        <v>0.375</v>
      </c>
      <c r="K175" s="13">
        <v>57</v>
      </c>
      <c r="L175" s="13">
        <v>72</v>
      </c>
      <c r="M175" s="13">
        <v>26</v>
      </c>
      <c r="N175" s="13">
        <v>1</v>
      </c>
      <c r="O175" s="13">
        <v>0</v>
      </c>
      <c r="P175" s="13">
        <v>0</v>
      </c>
      <c r="Q175" s="13">
        <v>136</v>
      </c>
      <c r="R175" s="61">
        <f>AVERAGE($K$175:$K$185)*10*13</f>
        <v>8142.727272727273</v>
      </c>
      <c r="S175" s="62">
        <f t="shared" si="18"/>
        <v>1.6702020765881433E-2</v>
      </c>
    </row>
    <row r="176" spans="1:19" x14ac:dyDescent="0.3">
      <c r="A176" s="10">
        <v>3</v>
      </c>
      <c r="B176" s="58" t="s">
        <v>231</v>
      </c>
      <c r="C176" s="13">
        <v>3140212</v>
      </c>
      <c r="D176" s="13" t="s">
        <v>156</v>
      </c>
      <c r="E176" s="13" t="s">
        <v>226</v>
      </c>
      <c r="F176" s="13" t="s">
        <v>227</v>
      </c>
      <c r="G176" s="59">
        <v>45406</v>
      </c>
      <c r="H176" s="13" t="str">
        <f t="shared" si="16"/>
        <v>Wednesday</v>
      </c>
      <c r="I176" s="13" t="s">
        <v>228</v>
      </c>
      <c r="J176" s="60">
        <v>0.41666666666666669</v>
      </c>
      <c r="K176" s="13">
        <v>64</v>
      </c>
      <c r="L176" s="13">
        <v>70</v>
      </c>
      <c r="M176" s="13">
        <v>30</v>
      </c>
      <c r="N176" s="13">
        <v>0</v>
      </c>
      <c r="O176" s="13">
        <v>0</v>
      </c>
      <c r="P176" s="13">
        <v>0</v>
      </c>
      <c r="Q176" s="13">
        <v>136</v>
      </c>
      <c r="R176" s="61">
        <f t="shared" ref="R176:R185" si="22">AVERAGE($K$175:$K$185)*10*13</f>
        <v>8142.727272727273</v>
      </c>
      <c r="S176" s="62">
        <f t="shared" si="18"/>
        <v>1.6702020765881433E-2</v>
      </c>
    </row>
    <row r="177" spans="1:19" x14ac:dyDescent="0.3">
      <c r="A177" s="10">
        <v>3</v>
      </c>
      <c r="B177" s="58" t="s">
        <v>231</v>
      </c>
      <c r="C177" s="13">
        <v>3140212</v>
      </c>
      <c r="D177" s="13" t="s">
        <v>156</v>
      </c>
      <c r="E177" s="13" t="s">
        <v>226</v>
      </c>
      <c r="F177" s="13" t="s">
        <v>227</v>
      </c>
      <c r="G177" s="59">
        <v>45406</v>
      </c>
      <c r="H177" s="13" t="str">
        <f t="shared" si="16"/>
        <v>Wednesday</v>
      </c>
      <c r="I177" s="13" t="s">
        <v>228</v>
      </c>
      <c r="J177" s="60">
        <v>0.45833333333333331</v>
      </c>
      <c r="K177" s="13">
        <v>52</v>
      </c>
      <c r="L177" s="13">
        <v>68</v>
      </c>
      <c r="M177" s="13">
        <v>30</v>
      </c>
      <c r="N177" s="13">
        <v>1</v>
      </c>
      <c r="O177" s="13">
        <v>0</v>
      </c>
      <c r="P177" s="13">
        <v>1</v>
      </c>
      <c r="Q177" s="13">
        <v>136</v>
      </c>
      <c r="R177" s="61">
        <f t="shared" si="22"/>
        <v>8142.727272727273</v>
      </c>
      <c r="S177" s="62">
        <f t="shared" si="18"/>
        <v>1.6702020765881433E-2</v>
      </c>
    </row>
    <row r="178" spans="1:19" x14ac:dyDescent="0.3">
      <c r="A178" s="10">
        <v>3</v>
      </c>
      <c r="B178" s="58" t="s">
        <v>231</v>
      </c>
      <c r="C178" s="13">
        <v>3140212</v>
      </c>
      <c r="D178" s="13" t="s">
        <v>156</v>
      </c>
      <c r="E178" s="13" t="s">
        <v>226</v>
      </c>
      <c r="F178" s="13" t="s">
        <v>227</v>
      </c>
      <c r="G178" s="59">
        <v>45406</v>
      </c>
      <c r="H178" s="13" t="str">
        <f t="shared" si="16"/>
        <v>Wednesday</v>
      </c>
      <c r="I178" s="13" t="s">
        <v>228</v>
      </c>
      <c r="J178" s="60">
        <v>0.58333333333333337</v>
      </c>
      <c r="K178" s="13">
        <v>60</v>
      </c>
      <c r="L178" s="13">
        <v>26</v>
      </c>
      <c r="M178" s="13">
        <v>45</v>
      </c>
      <c r="N178" s="13">
        <v>4</v>
      </c>
      <c r="O178" s="13">
        <v>0</v>
      </c>
      <c r="P178" s="13">
        <v>3</v>
      </c>
      <c r="Q178" s="13">
        <v>136</v>
      </c>
      <c r="R178" s="61">
        <f t="shared" si="22"/>
        <v>8142.727272727273</v>
      </c>
      <c r="S178" s="62">
        <f t="shared" si="18"/>
        <v>1.6702020765881433E-2</v>
      </c>
    </row>
    <row r="179" spans="1:19" x14ac:dyDescent="0.3">
      <c r="A179" s="10">
        <v>3</v>
      </c>
      <c r="B179" s="58" t="s">
        <v>231</v>
      </c>
      <c r="C179" s="13">
        <v>3140212</v>
      </c>
      <c r="D179" s="13" t="s">
        <v>156</v>
      </c>
      <c r="E179" s="13" t="s">
        <v>226</v>
      </c>
      <c r="F179" s="13" t="s">
        <v>227</v>
      </c>
      <c r="G179" s="59">
        <v>45406</v>
      </c>
      <c r="H179" s="13" t="str">
        <f t="shared" si="16"/>
        <v>Wednesday</v>
      </c>
      <c r="I179" s="13" t="s">
        <v>228</v>
      </c>
      <c r="J179" s="60">
        <v>0.625</v>
      </c>
      <c r="K179" s="13">
        <v>75</v>
      </c>
      <c r="L179" s="13">
        <v>35</v>
      </c>
      <c r="M179" s="13">
        <v>40</v>
      </c>
      <c r="N179" s="13">
        <v>5</v>
      </c>
      <c r="O179" s="13">
        <v>0</v>
      </c>
      <c r="P179" s="13">
        <v>3</v>
      </c>
      <c r="Q179" s="13">
        <v>136</v>
      </c>
      <c r="R179" s="61">
        <f t="shared" si="22"/>
        <v>8142.727272727273</v>
      </c>
      <c r="S179" s="62">
        <f t="shared" si="18"/>
        <v>1.6702020765881433E-2</v>
      </c>
    </row>
    <row r="180" spans="1:19" x14ac:dyDescent="0.3">
      <c r="A180" s="10">
        <v>3</v>
      </c>
      <c r="B180" s="58" t="s">
        <v>231</v>
      </c>
      <c r="C180" s="13">
        <v>3140212</v>
      </c>
      <c r="D180" s="13" t="s">
        <v>156</v>
      </c>
      <c r="E180" s="13" t="s">
        <v>226</v>
      </c>
      <c r="F180" s="13" t="s">
        <v>227</v>
      </c>
      <c r="G180" s="59">
        <v>45406</v>
      </c>
      <c r="H180" s="13" t="str">
        <f t="shared" si="16"/>
        <v>Wednesday</v>
      </c>
      <c r="I180" s="13" t="s">
        <v>228</v>
      </c>
      <c r="J180" s="60">
        <v>0.66666666666666663</v>
      </c>
      <c r="K180" s="13">
        <v>59</v>
      </c>
      <c r="L180" s="13">
        <v>48</v>
      </c>
      <c r="M180" s="13">
        <v>41</v>
      </c>
      <c r="N180" s="13">
        <v>5</v>
      </c>
      <c r="O180" s="13">
        <v>0</v>
      </c>
      <c r="P180" s="13">
        <v>3</v>
      </c>
      <c r="Q180" s="13">
        <v>136</v>
      </c>
      <c r="R180" s="61">
        <f t="shared" si="22"/>
        <v>8142.727272727273</v>
      </c>
      <c r="S180" s="62">
        <f t="shared" si="18"/>
        <v>1.6702020765881433E-2</v>
      </c>
    </row>
    <row r="181" spans="1:19" x14ac:dyDescent="0.3">
      <c r="A181" s="10">
        <v>3</v>
      </c>
      <c r="B181" s="58" t="s">
        <v>231</v>
      </c>
      <c r="C181" s="13">
        <v>3140212</v>
      </c>
      <c r="D181" s="13" t="s">
        <v>156</v>
      </c>
      <c r="E181" s="13" t="s">
        <v>226</v>
      </c>
      <c r="F181" s="13" t="s">
        <v>227</v>
      </c>
      <c r="G181" s="59">
        <v>45406</v>
      </c>
      <c r="H181" s="13" t="str">
        <f t="shared" si="16"/>
        <v>Wednesday</v>
      </c>
      <c r="I181" s="13" t="s">
        <v>228</v>
      </c>
      <c r="J181" s="60">
        <v>0.70833333333333337</v>
      </c>
      <c r="K181" s="13">
        <v>60</v>
      </c>
      <c r="L181" s="13">
        <v>60</v>
      </c>
      <c r="M181" s="13">
        <v>49</v>
      </c>
      <c r="N181" s="13">
        <v>3</v>
      </c>
      <c r="O181" s="13">
        <v>0</v>
      </c>
      <c r="P181" s="13">
        <v>5</v>
      </c>
      <c r="Q181" s="13">
        <v>136</v>
      </c>
      <c r="R181" s="61">
        <f t="shared" si="22"/>
        <v>8142.727272727273</v>
      </c>
      <c r="S181" s="62">
        <f t="shared" si="18"/>
        <v>1.6702020765881433E-2</v>
      </c>
    </row>
    <row r="182" spans="1:19" x14ac:dyDescent="0.3">
      <c r="A182" s="10">
        <v>3</v>
      </c>
      <c r="B182" s="58" t="s">
        <v>231</v>
      </c>
      <c r="C182" s="13">
        <v>3140212</v>
      </c>
      <c r="D182" s="13" t="s">
        <v>156</v>
      </c>
      <c r="E182" s="13" t="s">
        <v>226</v>
      </c>
      <c r="F182" s="13" t="s">
        <v>227</v>
      </c>
      <c r="G182" s="59">
        <v>45406</v>
      </c>
      <c r="H182" s="13" t="str">
        <f t="shared" si="16"/>
        <v>Wednesday</v>
      </c>
      <c r="I182" s="13" t="s">
        <v>228</v>
      </c>
      <c r="J182" s="60">
        <v>0.75</v>
      </c>
      <c r="K182" s="13">
        <v>62</v>
      </c>
      <c r="L182" s="13">
        <v>62</v>
      </c>
      <c r="M182" s="13">
        <v>47</v>
      </c>
      <c r="N182" s="13">
        <v>4</v>
      </c>
      <c r="O182" s="13">
        <v>0</v>
      </c>
      <c r="P182" s="13">
        <v>4</v>
      </c>
      <c r="Q182" s="13">
        <v>136</v>
      </c>
      <c r="R182" s="61">
        <f t="shared" si="22"/>
        <v>8142.727272727273</v>
      </c>
      <c r="S182" s="62">
        <f t="shared" si="18"/>
        <v>1.6702020765881433E-2</v>
      </c>
    </row>
    <row r="183" spans="1:19" x14ac:dyDescent="0.3">
      <c r="A183" s="10">
        <v>3</v>
      </c>
      <c r="B183" s="58" t="s">
        <v>231</v>
      </c>
      <c r="C183" s="13">
        <v>3140212</v>
      </c>
      <c r="D183" s="13" t="s">
        <v>156</v>
      </c>
      <c r="E183" s="13" t="s">
        <v>226</v>
      </c>
      <c r="F183" s="13" t="s">
        <v>227</v>
      </c>
      <c r="G183" s="59">
        <v>45406</v>
      </c>
      <c r="H183" s="13" t="str">
        <f t="shared" si="16"/>
        <v>Wednesday</v>
      </c>
      <c r="I183" s="13" t="s">
        <v>228</v>
      </c>
      <c r="J183" s="60">
        <v>0.79166666666666663</v>
      </c>
      <c r="K183" s="13">
        <v>70</v>
      </c>
      <c r="L183" s="13">
        <v>75</v>
      </c>
      <c r="M183" s="13">
        <v>50</v>
      </c>
      <c r="N183" s="13">
        <v>5</v>
      </c>
      <c r="O183" s="13">
        <v>0</v>
      </c>
      <c r="P183" s="13">
        <v>3</v>
      </c>
      <c r="Q183" s="13">
        <v>136</v>
      </c>
      <c r="R183" s="61">
        <f t="shared" si="22"/>
        <v>8142.727272727273</v>
      </c>
      <c r="S183" s="62">
        <f t="shared" si="18"/>
        <v>1.6702020765881433E-2</v>
      </c>
    </row>
    <row r="184" spans="1:19" x14ac:dyDescent="0.3">
      <c r="A184" s="10">
        <v>3</v>
      </c>
      <c r="B184" s="58" t="s">
        <v>231</v>
      </c>
      <c r="C184" s="13">
        <v>3140212</v>
      </c>
      <c r="D184" s="13" t="s">
        <v>156</v>
      </c>
      <c r="E184" s="13" t="s">
        <v>226</v>
      </c>
      <c r="F184" s="13" t="s">
        <v>227</v>
      </c>
      <c r="G184" s="59">
        <v>45406</v>
      </c>
      <c r="H184" s="13" t="str">
        <f t="shared" si="16"/>
        <v>Wednesday</v>
      </c>
      <c r="I184" s="13" t="s">
        <v>228</v>
      </c>
      <c r="J184" s="60">
        <v>0.83333333333333337</v>
      </c>
      <c r="K184" s="13">
        <v>76</v>
      </c>
      <c r="L184" s="13">
        <v>62</v>
      </c>
      <c r="M184" s="13">
        <v>46</v>
      </c>
      <c r="N184" s="13">
        <v>4</v>
      </c>
      <c r="O184" s="13">
        <v>0</v>
      </c>
      <c r="P184" s="13">
        <v>4</v>
      </c>
      <c r="Q184" s="13">
        <v>136</v>
      </c>
      <c r="R184" s="61">
        <f t="shared" si="22"/>
        <v>8142.727272727273</v>
      </c>
      <c r="S184" s="62">
        <f t="shared" si="18"/>
        <v>1.6702020765881433E-2</v>
      </c>
    </row>
    <row r="185" spans="1:19" x14ac:dyDescent="0.3">
      <c r="A185" s="10">
        <v>3</v>
      </c>
      <c r="B185" s="58" t="s">
        <v>231</v>
      </c>
      <c r="C185" s="13">
        <v>3140212</v>
      </c>
      <c r="D185" s="13" t="s">
        <v>156</v>
      </c>
      <c r="E185" s="13" t="s">
        <v>226</v>
      </c>
      <c r="F185" s="13" t="s">
        <v>227</v>
      </c>
      <c r="G185" s="59">
        <v>45406</v>
      </c>
      <c r="H185" s="13" t="str">
        <f t="shared" si="16"/>
        <v>Wednesday</v>
      </c>
      <c r="I185" s="13" t="s">
        <v>228</v>
      </c>
      <c r="J185" s="60">
        <v>0.875</v>
      </c>
      <c r="K185" s="13">
        <v>54</v>
      </c>
      <c r="L185" s="13">
        <v>49</v>
      </c>
      <c r="M185" s="13">
        <v>55</v>
      </c>
      <c r="N185" s="13">
        <v>6</v>
      </c>
      <c r="O185" s="13">
        <v>0</v>
      </c>
      <c r="P185" s="13">
        <v>5</v>
      </c>
      <c r="Q185" s="13">
        <v>136</v>
      </c>
      <c r="R185" s="61">
        <f t="shared" si="22"/>
        <v>8142.727272727273</v>
      </c>
      <c r="S185" s="62">
        <f t="shared" si="18"/>
        <v>1.6702020765881433E-2</v>
      </c>
    </row>
    <row r="186" spans="1:19" x14ac:dyDescent="0.3">
      <c r="A186" s="10">
        <v>3</v>
      </c>
      <c r="B186" s="58" t="s">
        <v>231</v>
      </c>
      <c r="C186" s="13">
        <v>3140212</v>
      </c>
      <c r="D186" s="13" t="s">
        <v>156</v>
      </c>
      <c r="E186" s="13" t="s">
        <v>226</v>
      </c>
      <c r="F186" s="13" t="s">
        <v>227</v>
      </c>
      <c r="G186" s="59">
        <v>45407</v>
      </c>
      <c r="H186" s="13" t="str">
        <f t="shared" si="16"/>
        <v>Thursday</v>
      </c>
      <c r="I186" s="13" t="s">
        <v>228</v>
      </c>
      <c r="J186" s="60">
        <v>0.375</v>
      </c>
      <c r="K186" s="13">
        <v>54</v>
      </c>
      <c r="L186" s="13">
        <v>66</v>
      </c>
      <c r="M186" s="13">
        <v>30</v>
      </c>
      <c r="N186" s="13">
        <v>0</v>
      </c>
      <c r="O186" s="13">
        <v>0</v>
      </c>
      <c r="P186" s="13">
        <v>0</v>
      </c>
      <c r="Q186" s="13">
        <v>132</v>
      </c>
      <c r="R186" s="61">
        <f>AVERAGE($K$186:$K$196)*10*13</f>
        <v>8674.5454545454559</v>
      </c>
      <c r="S186" s="62">
        <f t="shared" si="18"/>
        <v>1.5216935652902953E-2</v>
      </c>
    </row>
    <row r="187" spans="1:19" x14ac:dyDescent="0.3">
      <c r="A187" s="10">
        <v>3</v>
      </c>
      <c r="B187" s="58" t="s">
        <v>231</v>
      </c>
      <c r="C187" s="13">
        <v>3140212</v>
      </c>
      <c r="D187" s="13" t="s">
        <v>156</v>
      </c>
      <c r="E187" s="13" t="s">
        <v>226</v>
      </c>
      <c r="F187" s="13" t="s">
        <v>227</v>
      </c>
      <c r="G187" s="59">
        <v>45407</v>
      </c>
      <c r="H187" s="13" t="str">
        <f t="shared" si="16"/>
        <v>Thursday</v>
      </c>
      <c r="I187" s="13" t="s">
        <v>228</v>
      </c>
      <c r="J187" s="60">
        <v>0.41666666666666669</v>
      </c>
      <c r="K187" s="13">
        <v>63</v>
      </c>
      <c r="L187" s="13">
        <v>85</v>
      </c>
      <c r="M187" s="13">
        <v>35</v>
      </c>
      <c r="N187" s="13">
        <v>0</v>
      </c>
      <c r="O187" s="13">
        <v>0</v>
      </c>
      <c r="P187" s="13">
        <v>1</v>
      </c>
      <c r="Q187" s="13">
        <v>132</v>
      </c>
      <c r="R187" s="61">
        <f t="shared" ref="R187:R196" si="23">AVERAGE($K$186:$K$196)*10*13</f>
        <v>8674.5454545454559</v>
      </c>
      <c r="S187" s="62">
        <f t="shared" si="18"/>
        <v>1.5216935652902953E-2</v>
      </c>
    </row>
    <row r="188" spans="1:19" x14ac:dyDescent="0.3">
      <c r="A188" s="10">
        <v>3</v>
      </c>
      <c r="B188" s="58" t="s">
        <v>231</v>
      </c>
      <c r="C188" s="13">
        <v>3140212</v>
      </c>
      <c r="D188" s="13" t="s">
        <v>156</v>
      </c>
      <c r="E188" s="13" t="s">
        <v>226</v>
      </c>
      <c r="F188" s="13" t="s">
        <v>227</v>
      </c>
      <c r="G188" s="59">
        <v>45407</v>
      </c>
      <c r="H188" s="13" t="str">
        <f t="shared" si="16"/>
        <v>Thursday</v>
      </c>
      <c r="I188" s="13" t="s">
        <v>228</v>
      </c>
      <c r="J188" s="60">
        <v>0.45833333333333331</v>
      </c>
      <c r="K188" s="13">
        <v>62</v>
      </c>
      <c r="L188" s="13">
        <v>75</v>
      </c>
      <c r="M188" s="13">
        <v>32</v>
      </c>
      <c r="N188" s="13">
        <v>1</v>
      </c>
      <c r="O188" s="13">
        <v>0</v>
      </c>
      <c r="P188" s="13">
        <v>1</v>
      </c>
      <c r="Q188" s="13">
        <v>132</v>
      </c>
      <c r="R188" s="61">
        <f t="shared" si="23"/>
        <v>8674.5454545454559</v>
      </c>
      <c r="S188" s="62">
        <f t="shared" si="18"/>
        <v>1.5216935652902953E-2</v>
      </c>
    </row>
    <row r="189" spans="1:19" x14ac:dyDescent="0.3">
      <c r="A189" s="10">
        <v>3</v>
      </c>
      <c r="B189" s="58" t="s">
        <v>231</v>
      </c>
      <c r="C189" s="13">
        <v>3140212</v>
      </c>
      <c r="D189" s="13" t="s">
        <v>156</v>
      </c>
      <c r="E189" s="13" t="s">
        <v>226</v>
      </c>
      <c r="F189" s="13" t="s">
        <v>227</v>
      </c>
      <c r="G189" s="59">
        <v>45407</v>
      </c>
      <c r="H189" s="13" t="str">
        <f t="shared" si="16"/>
        <v>Thursday</v>
      </c>
      <c r="I189" s="13" t="s">
        <v>228</v>
      </c>
      <c r="J189" s="60">
        <v>0.58333333333333337</v>
      </c>
      <c r="K189" s="13">
        <v>60</v>
      </c>
      <c r="L189" s="13">
        <v>40</v>
      </c>
      <c r="M189" s="13">
        <v>39</v>
      </c>
      <c r="N189" s="13">
        <v>2</v>
      </c>
      <c r="O189" s="13">
        <v>0</v>
      </c>
      <c r="P189" s="13">
        <v>3</v>
      </c>
      <c r="Q189" s="13">
        <v>132</v>
      </c>
      <c r="R189" s="61">
        <f t="shared" si="23"/>
        <v>8674.5454545454559</v>
      </c>
      <c r="S189" s="62">
        <f t="shared" si="18"/>
        <v>1.5216935652902953E-2</v>
      </c>
    </row>
    <row r="190" spans="1:19" x14ac:dyDescent="0.3">
      <c r="A190" s="10">
        <v>3</v>
      </c>
      <c r="B190" s="58" t="s">
        <v>231</v>
      </c>
      <c r="C190" s="13">
        <v>3140212</v>
      </c>
      <c r="D190" s="13" t="s">
        <v>156</v>
      </c>
      <c r="E190" s="13" t="s">
        <v>226</v>
      </c>
      <c r="F190" s="13" t="s">
        <v>227</v>
      </c>
      <c r="G190" s="59">
        <v>45407</v>
      </c>
      <c r="H190" s="13" t="str">
        <f t="shared" si="16"/>
        <v>Thursday</v>
      </c>
      <c r="I190" s="13" t="s">
        <v>228</v>
      </c>
      <c r="J190" s="60">
        <v>0.625</v>
      </c>
      <c r="K190" s="13">
        <v>75</v>
      </c>
      <c r="L190" s="13">
        <v>41</v>
      </c>
      <c r="M190" s="13">
        <v>32</v>
      </c>
      <c r="N190" s="13">
        <v>4</v>
      </c>
      <c r="O190" s="13">
        <v>0</v>
      </c>
      <c r="P190" s="13">
        <v>3</v>
      </c>
      <c r="Q190" s="13">
        <v>132</v>
      </c>
      <c r="R190" s="61">
        <f t="shared" si="23"/>
        <v>8674.5454545454559</v>
      </c>
      <c r="S190" s="62">
        <f t="shared" si="18"/>
        <v>1.5216935652902953E-2</v>
      </c>
    </row>
    <row r="191" spans="1:19" x14ac:dyDescent="0.3">
      <c r="A191" s="10">
        <v>3</v>
      </c>
      <c r="B191" s="58" t="s">
        <v>231</v>
      </c>
      <c r="C191" s="13">
        <v>3140212</v>
      </c>
      <c r="D191" s="13" t="s">
        <v>156</v>
      </c>
      <c r="E191" s="13" t="s">
        <v>226</v>
      </c>
      <c r="F191" s="13" t="s">
        <v>227</v>
      </c>
      <c r="G191" s="59">
        <v>45407</v>
      </c>
      <c r="H191" s="13" t="str">
        <f t="shared" si="16"/>
        <v>Thursday</v>
      </c>
      <c r="I191" s="13" t="s">
        <v>228</v>
      </c>
      <c r="J191" s="60">
        <v>0.66666666666666663</v>
      </c>
      <c r="K191" s="13">
        <v>53</v>
      </c>
      <c r="L191" s="13">
        <v>57</v>
      </c>
      <c r="M191" s="13">
        <v>46</v>
      </c>
      <c r="N191" s="13">
        <v>3</v>
      </c>
      <c r="O191" s="13">
        <v>0</v>
      </c>
      <c r="P191" s="13">
        <v>5</v>
      </c>
      <c r="Q191" s="13">
        <v>132</v>
      </c>
      <c r="R191" s="61">
        <f t="shared" si="23"/>
        <v>8674.5454545454559</v>
      </c>
      <c r="S191" s="62">
        <f t="shared" si="18"/>
        <v>1.5216935652902953E-2</v>
      </c>
    </row>
    <row r="192" spans="1:19" x14ac:dyDescent="0.3">
      <c r="A192" s="10">
        <v>3</v>
      </c>
      <c r="B192" s="58" t="s">
        <v>231</v>
      </c>
      <c r="C192" s="13">
        <v>3140212</v>
      </c>
      <c r="D192" s="13" t="s">
        <v>156</v>
      </c>
      <c r="E192" s="13" t="s">
        <v>226</v>
      </c>
      <c r="F192" s="13" t="s">
        <v>227</v>
      </c>
      <c r="G192" s="59">
        <v>45407</v>
      </c>
      <c r="H192" s="13" t="str">
        <f t="shared" si="16"/>
        <v>Thursday</v>
      </c>
      <c r="I192" s="13" t="s">
        <v>228</v>
      </c>
      <c r="J192" s="60">
        <v>0.70833333333333337</v>
      </c>
      <c r="K192" s="13">
        <v>54</v>
      </c>
      <c r="L192" s="13">
        <v>68</v>
      </c>
      <c r="M192" s="13">
        <v>48</v>
      </c>
      <c r="N192" s="13">
        <v>3</v>
      </c>
      <c r="O192" s="13">
        <v>0</v>
      </c>
      <c r="P192" s="13">
        <v>3</v>
      </c>
      <c r="Q192" s="13">
        <v>132</v>
      </c>
      <c r="R192" s="61">
        <f t="shared" si="23"/>
        <v>8674.5454545454559</v>
      </c>
      <c r="S192" s="62">
        <f t="shared" si="18"/>
        <v>1.5216935652902953E-2</v>
      </c>
    </row>
    <row r="193" spans="1:19" x14ac:dyDescent="0.3">
      <c r="A193" s="10">
        <v>3</v>
      </c>
      <c r="B193" s="58" t="s">
        <v>231</v>
      </c>
      <c r="C193" s="13">
        <v>3140212</v>
      </c>
      <c r="D193" s="13" t="s">
        <v>156</v>
      </c>
      <c r="E193" s="13" t="s">
        <v>226</v>
      </c>
      <c r="F193" s="13" t="s">
        <v>227</v>
      </c>
      <c r="G193" s="59">
        <v>45407</v>
      </c>
      <c r="H193" s="13" t="str">
        <f t="shared" si="16"/>
        <v>Thursday</v>
      </c>
      <c r="I193" s="13" t="s">
        <v>228</v>
      </c>
      <c r="J193" s="60">
        <v>0.75</v>
      </c>
      <c r="K193" s="13">
        <v>69</v>
      </c>
      <c r="L193" s="13">
        <v>66</v>
      </c>
      <c r="M193" s="13">
        <v>44</v>
      </c>
      <c r="N193" s="13">
        <v>4</v>
      </c>
      <c r="O193" s="13">
        <v>0</v>
      </c>
      <c r="P193" s="13">
        <v>4</v>
      </c>
      <c r="Q193" s="13">
        <v>132</v>
      </c>
      <c r="R193" s="61">
        <f t="shared" si="23"/>
        <v>8674.5454545454559</v>
      </c>
      <c r="S193" s="62">
        <f t="shared" si="18"/>
        <v>1.5216935652902953E-2</v>
      </c>
    </row>
    <row r="194" spans="1:19" x14ac:dyDescent="0.3">
      <c r="A194" s="10">
        <v>3</v>
      </c>
      <c r="B194" s="58" t="s">
        <v>231</v>
      </c>
      <c r="C194" s="13">
        <v>3140212</v>
      </c>
      <c r="D194" s="13" t="s">
        <v>156</v>
      </c>
      <c r="E194" s="13" t="s">
        <v>226</v>
      </c>
      <c r="F194" s="13" t="s">
        <v>227</v>
      </c>
      <c r="G194" s="59">
        <v>45407</v>
      </c>
      <c r="H194" s="13" t="str">
        <f t="shared" si="16"/>
        <v>Thursday</v>
      </c>
      <c r="I194" s="13" t="s">
        <v>228</v>
      </c>
      <c r="J194" s="60">
        <v>0.79166666666666663</v>
      </c>
      <c r="K194" s="13">
        <v>77</v>
      </c>
      <c r="L194" s="13">
        <v>80</v>
      </c>
      <c r="M194" s="13">
        <v>49</v>
      </c>
      <c r="N194" s="13">
        <v>4</v>
      </c>
      <c r="O194" s="13">
        <v>0</v>
      </c>
      <c r="P194" s="13">
        <v>4</v>
      </c>
      <c r="Q194" s="13">
        <v>132</v>
      </c>
      <c r="R194" s="61">
        <f t="shared" si="23"/>
        <v>8674.5454545454559</v>
      </c>
      <c r="S194" s="62">
        <f t="shared" si="18"/>
        <v>1.5216935652902953E-2</v>
      </c>
    </row>
    <row r="195" spans="1:19" x14ac:dyDescent="0.3">
      <c r="A195" s="10">
        <v>3</v>
      </c>
      <c r="B195" s="58" t="s">
        <v>231</v>
      </c>
      <c r="C195" s="13">
        <v>3140212</v>
      </c>
      <c r="D195" s="13" t="s">
        <v>156</v>
      </c>
      <c r="E195" s="13" t="s">
        <v>226</v>
      </c>
      <c r="F195" s="13" t="s">
        <v>227</v>
      </c>
      <c r="G195" s="59">
        <v>45407</v>
      </c>
      <c r="H195" s="13" t="str">
        <f t="shared" si="16"/>
        <v>Thursday</v>
      </c>
      <c r="I195" s="13" t="s">
        <v>228</v>
      </c>
      <c r="J195" s="60">
        <v>0.83333333333333337</v>
      </c>
      <c r="K195" s="13">
        <v>81</v>
      </c>
      <c r="L195" s="13">
        <v>77</v>
      </c>
      <c r="M195" s="13">
        <v>50</v>
      </c>
      <c r="N195" s="13">
        <v>4</v>
      </c>
      <c r="O195" s="13">
        <v>0</v>
      </c>
      <c r="P195" s="13">
        <v>5</v>
      </c>
      <c r="Q195" s="13">
        <v>132</v>
      </c>
      <c r="R195" s="61">
        <f t="shared" si="23"/>
        <v>8674.5454545454559</v>
      </c>
      <c r="S195" s="62">
        <f t="shared" si="18"/>
        <v>1.5216935652902953E-2</v>
      </c>
    </row>
    <row r="196" spans="1:19" x14ac:dyDescent="0.3">
      <c r="A196" s="10">
        <v>3</v>
      </c>
      <c r="B196" s="58" t="s">
        <v>231</v>
      </c>
      <c r="C196" s="13">
        <v>3140212</v>
      </c>
      <c r="D196" s="13" t="s">
        <v>156</v>
      </c>
      <c r="E196" s="13" t="s">
        <v>226</v>
      </c>
      <c r="F196" s="13" t="s">
        <v>227</v>
      </c>
      <c r="G196" s="59">
        <v>45407</v>
      </c>
      <c r="H196" s="13" t="str">
        <f t="shared" ref="H196:H259" si="24">TEXT(G196,"dddd")</f>
        <v>Thursday</v>
      </c>
      <c r="I196" s="13" t="s">
        <v>228</v>
      </c>
      <c r="J196" s="60">
        <v>0.875</v>
      </c>
      <c r="K196" s="13">
        <v>86</v>
      </c>
      <c r="L196" s="13">
        <v>60</v>
      </c>
      <c r="M196" s="13">
        <v>45</v>
      </c>
      <c r="N196" s="13">
        <v>5</v>
      </c>
      <c r="O196" s="13">
        <v>0</v>
      </c>
      <c r="P196" s="13">
        <v>4</v>
      </c>
      <c r="Q196" s="13">
        <v>132</v>
      </c>
      <c r="R196" s="61">
        <f t="shared" si="23"/>
        <v>8674.5454545454559</v>
      </c>
      <c r="S196" s="62">
        <f t="shared" si="18"/>
        <v>1.5216935652902953E-2</v>
      </c>
    </row>
    <row r="197" spans="1:19" x14ac:dyDescent="0.3">
      <c r="A197" s="10">
        <v>3</v>
      </c>
      <c r="B197" s="58" t="s">
        <v>231</v>
      </c>
      <c r="C197" s="13">
        <v>3140212</v>
      </c>
      <c r="D197" s="13" t="s">
        <v>156</v>
      </c>
      <c r="E197" s="13" t="s">
        <v>226</v>
      </c>
      <c r="F197" s="13" t="s">
        <v>227</v>
      </c>
      <c r="G197" s="59">
        <v>45408</v>
      </c>
      <c r="H197" s="13" t="str">
        <f t="shared" si="24"/>
        <v>Friday</v>
      </c>
      <c r="I197" s="13" t="s">
        <v>228</v>
      </c>
      <c r="J197" s="60">
        <v>0.375</v>
      </c>
      <c r="K197" s="13">
        <v>65</v>
      </c>
      <c r="L197" s="13">
        <v>80</v>
      </c>
      <c r="M197" s="13">
        <v>15</v>
      </c>
      <c r="N197" s="13">
        <v>0</v>
      </c>
      <c r="O197" s="13">
        <v>0</v>
      </c>
      <c r="P197" s="13">
        <v>0</v>
      </c>
      <c r="Q197" s="13">
        <v>197</v>
      </c>
      <c r="R197" s="61">
        <f>AVERAGE($K$197:$K$207)*10*13</f>
        <v>10447.272727272728</v>
      </c>
      <c r="S197" s="62">
        <f t="shared" si="18"/>
        <v>1.8856595892794988E-2</v>
      </c>
    </row>
    <row r="198" spans="1:19" x14ac:dyDescent="0.3">
      <c r="A198" s="10">
        <v>3</v>
      </c>
      <c r="B198" s="58" t="s">
        <v>231</v>
      </c>
      <c r="C198" s="13">
        <v>3140212</v>
      </c>
      <c r="D198" s="13" t="s">
        <v>156</v>
      </c>
      <c r="E198" s="13" t="s">
        <v>226</v>
      </c>
      <c r="F198" s="13" t="s">
        <v>227</v>
      </c>
      <c r="G198" s="59">
        <v>45408</v>
      </c>
      <c r="H198" s="13" t="str">
        <f t="shared" si="24"/>
        <v>Friday</v>
      </c>
      <c r="I198" s="13" t="s">
        <v>228</v>
      </c>
      <c r="J198" s="60">
        <v>0.41666666666666669</v>
      </c>
      <c r="K198" s="13">
        <v>70</v>
      </c>
      <c r="L198" s="13">
        <v>81</v>
      </c>
      <c r="M198" s="13">
        <v>20</v>
      </c>
      <c r="N198" s="13">
        <v>1</v>
      </c>
      <c r="O198" s="13">
        <v>0</v>
      </c>
      <c r="P198" s="13">
        <v>0</v>
      </c>
      <c r="Q198" s="13">
        <v>197</v>
      </c>
      <c r="R198" s="61">
        <f t="shared" ref="R198:R207" si="25">AVERAGE($K$197:$K$207)*10*13</f>
        <v>10447.272727272728</v>
      </c>
      <c r="S198" s="62">
        <f t="shared" ref="S198:S261" si="26">Q198/R198</f>
        <v>1.8856595892794988E-2</v>
      </c>
    </row>
    <row r="199" spans="1:19" x14ac:dyDescent="0.3">
      <c r="A199" s="10">
        <v>3</v>
      </c>
      <c r="B199" s="58" t="s">
        <v>231</v>
      </c>
      <c r="C199" s="13">
        <v>3140212</v>
      </c>
      <c r="D199" s="13" t="s">
        <v>156</v>
      </c>
      <c r="E199" s="13" t="s">
        <v>226</v>
      </c>
      <c r="F199" s="13" t="s">
        <v>227</v>
      </c>
      <c r="G199" s="59">
        <v>45408</v>
      </c>
      <c r="H199" s="13" t="str">
        <f t="shared" si="24"/>
        <v>Friday</v>
      </c>
      <c r="I199" s="13" t="s">
        <v>228</v>
      </c>
      <c r="J199" s="60">
        <v>0.45833333333333331</v>
      </c>
      <c r="K199" s="13">
        <v>74</v>
      </c>
      <c r="L199" s="13">
        <v>79</v>
      </c>
      <c r="M199" s="13">
        <v>26</v>
      </c>
      <c r="N199" s="13">
        <v>3</v>
      </c>
      <c r="O199" s="13">
        <v>0</v>
      </c>
      <c r="P199" s="13">
        <v>1</v>
      </c>
      <c r="Q199" s="13">
        <v>197</v>
      </c>
      <c r="R199" s="61">
        <f t="shared" si="25"/>
        <v>10447.272727272728</v>
      </c>
      <c r="S199" s="62">
        <f t="shared" si="26"/>
        <v>1.8856595892794988E-2</v>
      </c>
    </row>
    <row r="200" spans="1:19" x14ac:dyDescent="0.3">
      <c r="A200" s="10">
        <v>3</v>
      </c>
      <c r="B200" s="58" t="s">
        <v>231</v>
      </c>
      <c r="C200" s="13">
        <v>3140212</v>
      </c>
      <c r="D200" s="13" t="s">
        <v>156</v>
      </c>
      <c r="E200" s="13" t="s">
        <v>226</v>
      </c>
      <c r="F200" s="13" t="s">
        <v>227</v>
      </c>
      <c r="G200" s="59">
        <v>45408</v>
      </c>
      <c r="H200" s="13" t="str">
        <f t="shared" si="24"/>
        <v>Friday</v>
      </c>
      <c r="I200" s="13" t="s">
        <v>228</v>
      </c>
      <c r="J200" s="60">
        <v>0.58333333333333337</v>
      </c>
      <c r="K200" s="13">
        <v>85</v>
      </c>
      <c r="L200" s="13">
        <v>40</v>
      </c>
      <c r="M200" s="13">
        <v>33</v>
      </c>
      <c r="N200" s="13">
        <v>7</v>
      </c>
      <c r="O200" s="13">
        <v>0</v>
      </c>
      <c r="P200" s="13">
        <v>6</v>
      </c>
      <c r="Q200" s="13">
        <v>197</v>
      </c>
      <c r="R200" s="61">
        <f t="shared" si="25"/>
        <v>10447.272727272728</v>
      </c>
      <c r="S200" s="62">
        <f t="shared" si="26"/>
        <v>1.8856595892794988E-2</v>
      </c>
    </row>
    <row r="201" spans="1:19" x14ac:dyDescent="0.3">
      <c r="A201" s="10">
        <v>3</v>
      </c>
      <c r="B201" s="58" t="s">
        <v>231</v>
      </c>
      <c r="C201" s="13">
        <v>3140212</v>
      </c>
      <c r="D201" s="13" t="s">
        <v>156</v>
      </c>
      <c r="E201" s="13" t="s">
        <v>226</v>
      </c>
      <c r="F201" s="13" t="s">
        <v>227</v>
      </c>
      <c r="G201" s="59">
        <v>45408</v>
      </c>
      <c r="H201" s="13" t="str">
        <f t="shared" si="24"/>
        <v>Friday</v>
      </c>
      <c r="I201" s="13" t="s">
        <v>228</v>
      </c>
      <c r="J201" s="60">
        <v>0.625</v>
      </c>
      <c r="K201" s="13">
        <v>99</v>
      </c>
      <c r="L201" s="13">
        <v>46</v>
      </c>
      <c r="M201" s="13">
        <v>31</v>
      </c>
      <c r="N201" s="13">
        <v>8</v>
      </c>
      <c r="O201" s="13">
        <v>0</v>
      </c>
      <c r="P201" s="13">
        <v>3</v>
      </c>
      <c r="Q201" s="13">
        <v>197</v>
      </c>
      <c r="R201" s="61">
        <f t="shared" si="25"/>
        <v>10447.272727272728</v>
      </c>
      <c r="S201" s="62">
        <f t="shared" si="26"/>
        <v>1.8856595892794988E-2</v>
      </c>
    </row>
    <row r="202" spans="1:19" x14ac:dyDescent="0.3">
      <c r="A202" s="10">
        <v>3</v>
      </c>
      <c r="B202" s="58" t="s">
        <v>231</v>
      </c>
      <c r="C202" s="13">
        <v>3140212</v>
      </c>
      <c r="D202" s="13" t="s">
        <v>156</v>
      </c>
      <c r="E202" s="13" t="s">
        <v>226</v>
      </c>
      <c r="F202" s="13" t="s">
        <v>227</v>
      </c>
      <c r="G202" s="59">
        <v>45408</v>
      </c>
      <c r="H202" s="13" t="str">
        <f t="shared" si="24"/>
        <v>Friday</v>
      </c>
      <c r="I202" s="13" t="s">
        <v>228</v>
      </c>
      <c r="J202" s="60">
        <v>0.66666666666666663</v>
      </c>
      <c r="K202" s="13">
        <v>75</v>
      </c>
      <c r="L202" s="13">
        <v>61</v>
      </c>
      <c r="M202" s="13">
        <v>36</v>
      </c>
      <c r="N202" s="13">
        <v>5</v>
      </c>
      <c r="O202" s="13">
        <v>0</v>
      </c>
      <c r="P202" s="13">
        <v>2</v>
      </c>
      <c r="Q202" s="13">
        <v>197</v>
      </c>
      <c r="R202" s="61">
        <f t="shared" si="25"/>
        <v>10447.272727272728</v>
      </c>
      <c r="S202" s="62">
        <f t="shared" si="26"/>
        <v>1.8856595892794988E-2</v>
      </c>
    </row>
    <row r="203" spans="1:19" x14ac:dyDescent="0.3">
      <c r="A203" s="10">
        <v>3</v>
      </c>
      <c r="B203" s="58" t="s">
        <v>231</v>
      </c>
      <c r="C203" s="13">
        <v>3140212</v>
      </c>
      <c r="D203" s="13" t="s">
        <v>156</v>
      </c>
      <c r="E203" s="13" t="s">
        <v>226</v>
      </c>
      <c r="F203" s="13" t="s">
        <v>227</v>
      </c>
      <c r="G203" s="59">
        <v>45408</v>
      </c>
      <c r="H203" s="13" t="str">
        <f t="shared" si="24"/>
        <v>Friday</v>
      </c>
      <c r="I203" s="13" t="s">
        <v>228</v>
      </c>
      <c r="J203" s="60">
        <v>0.70833333333333337</v>
      </c>
      <c r="K203" s="13">
        <v>76</v>
      </c>
      <c r="L203" s="13">
        <v>78</v>
      </c>
      <c r="M203" s="13">
        <v>35</v>
      </c>
      <c r="N203" s="13">
        <v>6</v>
      </c>
      <c r="O203" s="13">
        <v>0</v>
      </c>
      <c r="P203" s="13">
        <v>1</v>
      </c>
      <c r="Q203" s="13">
        <v>197</v>
      </c>
      <c r="R203" s="61">
        <f t="shared" si="25"/>
        <v>10447.272727272728</v>
      </c>
      <c r="S203" s="62">
        <f t="shared" si="26"/>
        <v>1.8856595892794988E-2</v>
      </c>
    </row>
    <row r="204" spans="1:19" x14ac:dyDescent="0.3">
      <c r="A204" s="10">
        <v>3</v>
      </c>
      <c r="B204" s="58" t="s">
        <v>231</v>
      </c>
      <c r="C204" s="13">
        <v>3140212</v>
      </c>
      <c r="D204" s="13" t="s">
        <v>156</v>
      </c>
      <c r="E204" s="13" t="s">
        <v>226</v>
      </c>
      <c r="F204" s="13" t="s">
        <v>227</v>
      </c>
      <c r="G204" s="59">
        <v>45408</v>
      </c>
      <c r="H204" s="13" t="str">
        <f t="shared" si="24"/>
        <v>Friday</v>
      </c>
      <c r="I204" s="13" t="s">
        <v>228</v>
      </c>
      <c r="J204" s="60">
        <v>0.75</v>
      </c>
      <c r="K204" s="13">
        <v>81</v>
      </c>
      <c r="L204" s="13">
        <v>82</v>
      </c>
      <c r="M204" s="13">
        <v>42</v>
      </c>
      <c r="N204" s="13">
        <v>5</v>
      </c>
      <c r="O204" s="13">
        <v>0</v>
      </c>
      <c r="P204" s="13">
        <v>5</v>
      </c>
      <c r="Q204" s="13">
        <v>197</v>
      </c>
      <c r="R204" s="61">
        <f t="shared" si="25"/>
        <v>10447.272727272728</v>
      </c>
      <c r="S204" s="62">
        <f t="shared" si="26"/>
        <v>1.8856595892794988E-2</v>
      </c>
    </row>
    <row r="205" spans="1:19" x14ac:dyDescent="0.3">
      <c r="A205" s="10">
        <v>3</v>
      </c>
      <c r="B205" s="58" t="s">
        <v>231</v>
      </c>
      <c r="C205" s="13">
        <v>3140212</v>
      </c>
      <c r="D205" s="13" t="s">
        <v>156</v>
      </c>
      <c r="E205" s="13" t="s">
        <v>226</v>
      </c>
      <c r="F205" s="13" t="s">
        <v>227</v>
      </c>
      <c r="G205" s="59">
        <v>45408</v>
      </c>
      <c r="H205" s="13" t="str">
        <f t="shared" si="24"/>
        <v>Friday</v>
      </c>
      <c r="I205" s="13" t="s">
        <v>228</v>
      </c>
      <c r="J205" s="60">
        <v>0.79166666666666663</v>
      </c>
      <c r="K205" s="13">
        <v>90</v>
      </c>
      <c r="L205" s="13">
        <v>98</v>
      </c>
      <c r="M205" s="13">
        <v>40</v>
      </c>
      <c r="N205" s="13">
        <v>5</v>
      </c>
      <c r="O205" s="13">
        <v>0</v>
      </c>
      <c r="P205" s="13">
        <v>4</v>
      </c>
      <c r="Q205" s="13">
        <v>197</v>
      </c>
      <c r="R205" s="61">
        <f t="shared" si="25"/>
        <v>10447.272727272728</v>
      </c>
      <c r="S205" s="62">
        <f t="shared" si="26"/>
        <v>1.8856595892794988E-2</v>
      </c>
    </row>
    <row r="206" spans="1:19" x14ac:dyDescent="0.3">
      <c r="A206" s="10">
        <v>3</v>
      </c>
      <c r="B206" s="58" t="s">
        <v>231</v>
      </c>
      <c r="C206" s="13">
        <v>3140212</v>
      </c>
      <c r="D206" s="13" t="s">
        <v>156</v>
      </c>
      <c r="E206" s="13" t="s">
        <v>226</v>
      </c>
      <c r="F206" s="13" t="s">
        <v>227</v>
      </c>
      <c r="G206" s="59">
        <v>45408</v>
      </c>
      <c r="H206" s="13" t="str">
        <f t="shared" si="24"/>
        <v>Friday</v>
      </c>
      <c r="I206" s="13" t="s">
        <v>228</v>
      </c>
      <c r="J206" s="60">
        <v>0.83333333333333337</v>
      </c>
      <c r="K206" s="13">
        <v>87</v>
      </c>
      <c r="L206" s="13">
        <v>91</v>
      </c>
      <c r="M206" s="13">
        <v>50</v>
      </c>
      <c r="N206" s="13">
        <v>6</v>
      </c>
      <c r="O206" s="13">
        <v>0</v>
      </c>
      <c r="P206" s="13">
        <v>7</v>
      </c>
      <c r="Q206" s="13">
        <v>197</v>
      </c>
      <c r="R206" s="61">
        <f t="shared" si="25"/>
        <v>10447.272727272728</v>
      </c>
      <c r="S206" s="62">
        <f t="shared" si="26"/>
        <v>1.8856595892794988E-2</v>
      </c>
    </row>
    <row r="207" spans="1:19" x14ac:dyDescent="0.3">
      <c r="A207" s="10">
        <v>3</v>
      </c>
      <c r="B207" s="58" t="s">
        <v>231</v>
      </c>
      <c r="C207" s="13">
        <v>3140212</v>
      </c>
      <c r="D207" s="13" t="s">
        <v>156</v>
      </c>
      <c r="E207" s="13" t="s">
        <v>226</v>
      </c>
      <c r="F207" s="13" t="s">
        <v>227</v>
      </c>
      <c r="G207" s="59">
        <v>45408</v>
      </c>
      <c r="H207" s="13" t="str">
        <f t="shared" si="24"/>
        <v>Friday</v>
      </c>
      <c r="I207" s="13" t="s">
        <v>228</v>
      </c>
      <c r="J207" s="60">
        <v>0.875</v>
      </c>
      <c r="K207" s="13">
        <v>82</v>
      </c>
      <c r="L207" s="13">
        <v>76</v>
      </c>
      <c r="M207" s="13">
        <v>41</v>
      </c>
      <c r="N207" s="13">
        <v>7</v>
      </c>
      <c r="O207" s="13">
        <v>0</v>
      </c>
      <c r="P207" s="13">
        <v>4</v>
      </c>
      <c r="Q207" s="13">
        <v>197</v>
      </c>
      <c r="R207" s="61">
        <f t="shared" si="25"/>
        <v>10447.272727272728</v>
      </c>
      <c r="S207" s="62">
        <f t="shared" si="26"/>
        <v>1.8856595892794988E-2</v>
      </c>
    </row>
    <row r="208" spans="1:19" x14ac:dyDescent="0.3">
      <c r="A208" s="10">
        <v>3</v>
      </c>
      <c r="B208" s="58" t="s">
        <v>231</v>
      </c>
      <c r="C208" s="13">
        <v>3140212</v>
      </c>
      <c r="D208" s="13" t="s">
        <v>156</v>
      </c>
      <c r="E208" s="13" t="s">
        <v>226</v>
      </c>
      <c r="F208" s="13" t="s">
        <v>227</v>
      </c>
      <c r="G208" s="59">
        <v>45409</v>
      </c>
      <c r="H208" s="13" t="str">
        <f t="shared" si="24"/>
        <v>Saturday</v>
      </c>
      <c r="I208" s="13" t="s">
        <v>229</v>
      </c>
      <c r="J208" s="60">
        <v>0.375</v>
      </c>
      <c r="K208" s="13">
        <v>60</v>
      </c>
      <c r="L208" s="13">
        <v>65</v>
      </c>
      <c r="M208" s="13">
        <v>25</v>
      </c>
      <c r="N208" s="13">
        <v>0</v>
      </c>
      <c r="O208" s="13">
        <v>0</v>
      </c>
      <c r="P208" s="13">
        <v>0</v>
      </c>
      <c r="Q208" s="13">
        <v>159</v>
      </c>
      <c r="R208" s="61">
        <f>AVERAGE($K$208:$K$218)*10*13</f>
        <v>9135.4545454545441</v>
      </c>
      <c r="S208" s="62">
        <f t="shared" si="26"/>
        <v>1.7404716887252467E-2</v>
      </c>
    </row>
    <row r="209" spans="1:19" x14ac:dyDescent="0.3">
      <c r="A209" s="10">
        <v>3</v>
      </c>
      <c r="B209" s="58" t="s">
        <v>231</v>
      </c>
      <c r="C209" s="13">
        <v>3140212</v>
      </c>
      <c r="D209" s="13" t="s">
        <v>156</v>
      </c>
      <c r="E209" s="13" t="s">
        <v>226</v>
      </c>
      <c r="F209" s="13" t="s">
        <v>227</v>
      </c>
      <c r="G209" s="59">
        <v>45409</v>
      </c>
      <c r="H209" s="13" t="str">
        <f t="shared" si="24"/>
        <v>Saturday</v>
      </c>
      <c r="I209" s="13" t="s">
        <v>229</v>
      </c>
      <c r="J209" s="60">
        <v>0.41666666666666669</v>
      </c>
      <c r="K209" s="13">
        <v>70</v>
      </c>
      <c r="L209" s="13">
        <v>76</v>
      </c>
      <c r="M209" s="13">
        <v>20</v>
      </c>
      <c r="N209" s="13">
        <v>0</v>
      </c>
      <c r="O209" s="13">
        <v>0</v>
      </c>
      <c r="P209" s="13">
        <v>1</v>
      </c>
      <c r="Q209" s="13">
        <v>159</v>
      </c>
      <c r="R209" s="61">
        <f t="shared" ref="R209:R218" si="27">AVERAGE($K$208:$K$218)*10*13</f>
        <v>9135.4545454545441</v>
      </c>
      <c r="S209" s="62">
        <f t="shared" si="26"/>
        <v>1.7404716887252467E-2</v>
      </c>
    </row>
    <row r="210" spans="1:19" x14ac:dyDescent="0.3">
      <c r="A210" s="10">
        <v>3</v>
      </c>
      <c r="B210" s="58" t="s">
        <v>231</v>
      </c>
      <c r="C210" s="13">
        <v>3140212</v>
      </c>
      <c r="D210" s="13" t="s">
        <v>156</v>
      </c>
      <c r="E210" s="13" t="s">
        <v>226</v>
      </c>
      <c r="F210" s="13" t="s">
        <v>227</v>
      </c>
      <c r="G210" s="59">
        <v>45409</v>
      </c>
      <c r="H210" s="13" t="str">
        <f t="shared" si="24"/>
        <v>Saturday</v>
      </c>
      <c r="I210" s="13" t="s">
        <v>229</v>
      </c>
      <c r="J210" s="60">
        <v>0.45833333333333331</v>
      </c>
      <c r="K210" s="13">
        <v>65</v>
      </c>
      <c r="L210" s="13">
        <v>67</v>
      </c>
      <c r="M210" s="13">
        <v>25</v>
      </c>
      <c r="N210" s="13">
        <v>1</v>
      </c>
      <c r="O210" s="13">
        <v>0</v>
      </c>
      <c r="P210" s="13">
        <v>1</v>
      </c>
      <c r="Q210" s="13">
        <v>159</v>
      </c>
      <c r="R210" s="61">
        <f t="shared" si="27"/>
        <v>9135.4545454545441</v>
      </c>
      <c r="S210" s="62">
        <f t="shared" si="26"/>
        <v>1.7404716887252467E-2</v>
      </c>
    </row>
    <row r="211" spans="1:19" x14ac:dyDescent="0.3">
      <c r="A211" s="10">
        <v>3</v>
      </c>
      <c r="B211" s="58" t="s">
        <v>231</v>
      </c>
      <c r="C211" s="13">
        <v>3140212</v>
      </c>
      <c r="D211" s="13" t="s">
        <v>156</v>
      </c>
      <c r="E211" s="13" t="s">
        <v>226</v>
      </c>
      <c r="F211" s="13" t="s">
        <v>227</v>
      </c>
      <c r="G211" s="59">
        <v>45409</v>
      </c>
      <c r="H211" s="13" t="str">
        <f t="shared" si="24"/>
        <v>Saturday</v>
      </c>
      <c r="I211" s="13" t="s">
        <v>229</v>
      </c>
      <c r="J211" s="60">
        <v>0.58333333333333337</v>
      </c>
      <c r="K211" s="13">
        <v>75</v>
      </c>
      <c r="L211" s="13">
        <v>30</v>
      </c>
      <c r="M211" s="13">
        <v>28</v>
      </c>
      <c r="N211" s="13">
        <v>3</v>
      </c>
      <c r="O211" s="13">
        <v>0</v>
      </c>
      <c r="P211" s="13">
        <v>5</v>
      </c>
      <c r="Q211" s="13">
        <v>159</v>
      </c>
      <c r="R211" s="61">
        <f t="shared" si="27"/>
        <v>9135.4545454545441</v>
      </c>
      <c r="S211" s="62">
        <f t="shared" si="26"/>
        <v>1.7404716887252467E-2</v>
      </c>
    </row>
    <row r="212" spans="1:19" x14ac:dyDescent="0.3">
      <c r="A212" s="10">
        <v>3</v>
      </c>
      <c r="B212" s="58" t="s">
        <v>231</v>
      </c>
      <c r="C212" s="13">
        <v>3140212</v>
      </c>
      <c r="D212" s="13" t="s">
        <v>156</v>
      </c>
      <c r="E212" s="13" t="s">
        <v>226</v>
      </c>
      <c r="F212" s="13" t="s">
        <v>227</v>
      </c>
      <c r="G212" s="59">
        <v>45409</v>
      </c>
      <c r="H212" s="13" t="str">
        <f t="shared" si="24"/>
        <v>Saturday</v>
      </c>
      <c r="I212" s="13" t="s">
        <v>229</v>
      </c>
      <c r="J212" s="60">
        <v>0.625</v>
      </c>
      <c r="K212" s="13">
        <v>86</v>
      </c>
      <c r="L212" s="13">
        <v>33</v>
      </c>
      <c r="M212" s="13">
        <v>38</v>
      </c>
      <c r="N212" s="13">
        <v>4</v>
      </c>
      <c r="O212" s="13">
        <v>0</v>
      </c>
      <c r="P212" s="13">
        <v>6</v>
      </c>
      <c r="Q212" s="13">
        <v>159</v>
      </c>
      <c r="R212" s="61">
        <f t="shared" si="27"/>
        <v>9135.4545454545441</v>
      </c>
      <c r="S212" s="62">
        <f t="shared" si="26"/>
        <v>1.7404716887252467E-2</v>
      </c>
    </row>
    <row r="213" spans="1:19" x14ac:dyDescent="0.3">
      <c r="A213" s="10">
        <v>3</v>
      </c>
      <c r="B213" s="58" t="s">
        <v>231</v>
      </c>
      <c r="C213" s="13">
        <v>3140212</v>
      </c>
      <c r="D213" s="13" t="s">
        <v>156</v>
      </c>
      <c r="E213" s="13" t="s">
        <v>226</v>
      </c>
      <c r="F213" s="13" t="s">
        <v>227</v>
      </c>
      <c r="G213" s="59">
        <v>45409</v>
      </c>
      <c r="H213" s="13" t="str">
        <f t="shared" si="24"/>
        <v>Saturday</v>
      </c>
      <c r="I213" s="13" t="s">
        <v>229</v>
      </c>
      <c r="J213" s="60">
        <v>0.66666666666666663</v>
      </c>
      <c r="K213" s="13">
        <v>64</v>
      </c>
      <c r="L213" s="13">
        <v>50</v>
      </c>
      <c r="M213" s="13">
        <v>33</v>
      </c>
      <c r="N213" s="13">
        <v>5</v>
      </c>
      <c r="O213" s="13">
        <v>0</v>
      </c>
      <c r="P213" s="13">
        <v>5</v>
      </c>
      <c r="Q213" s="13">
        <v>159</v>
      </c>
      <c r="R213" s="61">
        <f t="shared" si="27"/>
        <v>9135.4545454545441</v>
      </c>
      <c r="S213" s="62">
        <f t="shared" si="26"/>
        <v>1.7404716887252467E-2</v>
      </c>
    </row>
    <row r="214" spans="1:19" x14ac:dyDescent="0.3">
      <c r="A214" s="10">
        <v>3</v>
      </c>
      <c r="B214" s="58" t="s">
        <v>231</v>
      </c>
      <c r="C214" s="13">
        <v>3140212</v>
      </c>
      <c r="D214" s="13" t="s">
        <v>156</v>
      </c>
      <c r="E214" s="13" t="s">
        <v>226</v>
      </c>
      <c r="F214" s="13" t="s">
        <v>227</v>
      </c>
      <c r="G214" s="59">
        <v>45409</v>
      </c>
      <c r="H214" s="13" t="str">
        <f t="shared" si="24"/>
        <v>Saturday</v>
      </c>
      <c r="I214" s="13" t="s">
        <v>229</v>
      </c>
      <c r="J214" s="60">
        <v>0.70833333333333337</v>
      </c>
      <c r="K214" s="13">
        <v>62</v>
      </c>
      <c r="L214" s="13">
        <v>65</v>
      </c>
      <c r="M214" s="13">
        <v>45</v>
      </c>
      <c r="N214" s="13">
        <v>4</v>
      </c>
      <c r="O214" s="13">
        <v>0</v>
      </c>
      <c r="P214" s="13">
        <v>4</v>
      </c>
      <c r="Q214" s="13">
        <v>159</v>
      </c>
      <c r="R214" s="61">
        <f t="shared" si="27"/>
        <v>9135.4545454545441</v>
      </c>
      <c r="S214" s="62">
        <f t="shared" si="26"/>
        <v>1.7404716887252467E-2</v>
      </c>
    </row>
    <row r="215" spans="1:19" x14ac:dyDescent="0.3">
      <c r="A215" s="10">
        <v>3</v>
      </c>
      <c r="B215" s="58" t="s">
        <v>231</v>
      </c>
      <c r="C215" s="13">
        <v>3140212</v>
      </c>
      <c r="D215" s="13" t="s">
        <v>156</v>
      </c>
      <c r="E215" s="13" t="s">
        <v>226</v>
      </c>
      <c r="F215" s="13" t="s">
        <v>227</v>
      </c>
      <c r="G215" s="59">
        <v>45409</v>
      </c>
      <c r="H215" s="13" t="str">
        <f t="shared" si="24"/>
        <v>Saturday</v>
      </c>
      <c r="I215" s="13" t="s">
        <v>229</v>
      </c>
      <c r="J215" s="60">
        <v>0.75</v>
      </c>
      <c r="K215" s="13">
        <v>67</v>
      </c>
      <c r="L215" s="13">
        <v>68</v>
      </c>
      <c r="M215" s="13">
        <v>40</v>
      </c>
      <c r="N215" s="13">
        <v>5</v>
      </c>
      <c r="O215" s="13">
        <v>0</v>
      </c>
      <c r="P215" s="13">
        <v>3</v>
      </c>
      <c r="Q215" s="13">
        <v>159</v>
      </c>
      <c r="R215" s="61">
        <f t="shared" si="27"/>
        <v>9135.4545454545441</v>
      </c>
      <c r="S215" s="62">
        <f t="shared" si="26"/>
        <v>1.7404716887252467E-2</v>
      </c>
    </row>
    <row r="216" spans="1:19" x14ac:dyDescent="0.3">
      <c r="A216" s="10">
        <v>3</v>
      </c>
      <c r="B216" s="58" t="s">
        <v>231</v>
      </c>
      <c r="C216" s="13">
        <v>3140212</v>
      </c>
      <c r="D216" s="13" t="s">
        <v>156</v>
      </c>
      <c r="E216" s="13" t="s">
        <v>226</v>
      </c>
      <c r="F216" s="13" t="s">
        <v>227</v>
      </c>
      <c r="G216" s="59">
        <v>45409</v>
      </c>
      <c r="H216" s="13" t="str">
        <f t="shared" si="24"/>
        <v>Saturday</v>
      </c>
      <c r="I216" s="13" t="s">
        <v>229</v>
      </c>
      <c r="J216" s="60">
        <v>0.79166666666666663</v>
      </c>
      <c r="K216" s="13">
        <v>79</v>
      </c>
      <c r="L216" s="13">
        <v>78</v>
      </c>
      <c r="M216" s="13">
        <v>45</v>
      </c>
      <c r="N216" s="13">
        <v>5</v>
      </c>
      <c r="O216" s="13">
        <v>0</v>
      </c>
      <c r="P216" s="13">
        <v>4</v>
      </c>
      <c r="Q216" s="13">
        <v>159</v>
      </c>
      <c r="R216" s="61">
        <f t="shared" si="27"/>
        <v>9135.4545454545441</v>
      </c>
      <c r="S216" s="62">
        <f t="shared" si="26"/>
        <v>1.7404716887252467E-2</v>
      </c>
    </row>
    <row r="217" spans="1:19" x14ac:dyDescent="0.3">
      <c r="A217" s="10">
        <v>3</v>
      </c>
      <c r="B217" s="58" t="s">
        <v>231</v>
      </c>
      <c r="C217" s="13">
        <v>3140212</v>
      </c>
      <c r="D217" s="13" t="s">
        <v>156</v>
      </c>
      <c r="E217" s="13" t="s">
        <v>226</v>
      </c>
      <c r="F217" s="13" t="s">
        <v>227</v>
      </c>
      <c r="G217" s="59">
        <v>45409</v>
      </c>
      <c r="H217" s="13" t="str">
        <f t="shared" si="24"/>
        <v>Saturday</v>
      </c>
      <c r="I217" s="13" t="s">
        <v>229</v>
      </c>
      <c r="J217" s="60">
        <v>0.83333333333333337</v>
      </c>
      <c r="K217" s="13">
        <v>80</v>
      </c>
      <c r="L217" s="13">
        <v>73</v>
      </c>
      <c r="M217" s="13">
        <v>55</v>
      </c>
      <c r="N217" s="13">
        <v>7</v>
      </c>
      <c r="O217" s="13">
        <v>0</v>
      </c>
      <c r="P217" s="13">
        <v>6</v>
      </c>
      <c r="Q217" s="13">
        <v>159</v>
      </c>
      <c r="R217" s="61">
        <f t="shared" si="27"/>
        <v>9135.4545454545441</v>
      </c>
      <c r="S217" s="62">
        <f t="shared" si="26"/>
        <v>1.7404716887252467E-2</v>
      </c>
    </row>
    <row r="218" spans="1:19" x14ac:dyDescent="0.3">
      <c r="A218" s="10">
        <v>3</v>
      </c>
      <c r="B218" s="58" t="s">
        <v>231</v>
      </c>
      <c r="C218" s="13">
        <v>3140212</v>
      </c>
      <c r="D218" s="13" t="s">
        <v>156</v>
      </c>
      <c r="E218" s="13" t="s">
        <v>226</v>
      </c>
      <c r="F218" s="13" t="s">
        <v>227</v>
      </c>
      <c r="G218" s="59">
        <v>45409</v>
      </c>
      <c r="H218" s="13" t="str">
        <f t="shared" si="24"/>
        <v>Saturday</v>
      </c>
      <c r="I218" s="13" t="s">
        <v>229</v>
      </c>
      <c r="J218" s="60">
        <v>0.875</v>
      </c>
      <c r="K218" s="13">
        <v>65</v>
      </c>
      <c r="L218" s="13">
        <v>63</v>
      </c>
      <c r="M218" s="13">
        <v>40</v>
      </c>
      <c r="N218" s="13">
        <v>6</v>
      </c>
      <c r="O218" s="13">
        <v>0</v>
      </c>
      <c r="P218" s="13">
        <v>5</v>
      </c>
      <c r="Q218" s="13">
        <v>159</v>
      </c>
      <c r="R218" s="61">
        <f t="shared" si="27"/>
        <v>9135.4545454545441</v>
      </c>
      <c r="S218" s="62">
        <f t="shared" si="26"/>
        <v>1.7404716887252467E-2</v>
      </c>
    </row>
    <row r="219" spans="1:19" x14ac:dyDescent="0.3">
      <c r="A219" s="10">
        <v>3</v>
      </c>
      <c r="B219" s="58" t="s">
        <v>231</v>
      </c>
      <c r="C219" s="13">
        <v>3140212</v>
      </c>
      <c r="D219" s="13" t="s">
        <v>156</v>
      </c>
      <c r="E219" s="13" t="s">
        <v>226</v>
      </c>
      <c r="F219" s="13" t="s">
        <v>227</v>
      </c>
      <c r="G219" s="59">
        <v>45410</v>
      </c>
      <c r="H219" s="13" t="str">
        <f t="shared" si="24"/>
        <v>Sunday</v>
      </c>
      <c r="I219" s="13" t="s">
        <v>229</v>
      </c>
      <c r="J219" s="60">
        <v>0.375</v>
      </c>
      <c r="K219" s="13">
        <v>55</v>
      </c>
      <c r="L219" s="13">
        <v>55</v>
      </c>
      <c r="M219" s="13">
        <v>20</v>
      </c>
      <c r="N219" s="13">
        <v>0</v>
      </c>
      <c r="O219" s="13">
        <v>0</v>
      </c>
      <c r="P219" s="13">
        <v>0</v>
      </c>
      <c r="Q219" s="13">
        <v>192</v>
      </c>
      <c r="R219" s="61">
        <f>AVERAGE($K$219:$K$229)*10*13</f>
        <v>8402.7272727272721</v>
      </c>
      <c r="S219" s="62">
        <f t="shared" si="26"/>
        <v>2.2849724115546904E-2</v>
      </c>
    </row>
    <row r="220" spans="1:19" x14ac:dyDescent="0.3">
      <c r="A220" s="10">
        <v>3</v>
      </c>
      <c r="B220" s="58" t="s">
        <v>231</v>
      </c>
      <c r="C220" s="13">
        <v>3140212</v>
      </c>
      <c r="D220" s="13" t="s">
        <v>156</v>
      </c>
      <c r="E220" s="13" t="s">
        <v>226</v>
      </c>
      <c r="F220" s="13" t="s">
        <v>227</v>
      </c>
      <c r="G220" s="59">
        <v>45410</v>
      </c>
      <c r="H220" s="13" t="str">
        <f t="shared" si="24"/>
        <v>Sunday</v>
      </c>
      <c r="I220" s="13" t="s">
        <v>229</v>
      </c>
      <c r="J220" s="60">
        <v>0.41666666666666669</v>
      </c>
      <c r="K220" s="13">
        <v>68</v>
      </c>
      <c r="L220" s="13">
        <v>68</v>
      </c>
      <c r="M220" s="13">
        <v>17</v>
      </c>
      <c r="N220" s="13">
        <v>0</v>
      </c>
      <c r="O220" s="13">
        <v>0</v>
      </c>
      <c r="P220" s="13">
        <v>0</v>
      </c>
      <c r="Q220" s="13">
        <v>192</v>
      </c>
      <c r="R220" s="61">
        <f t="shared" ref="R220:R229" si="28">AVERAGE($K$219:$K$229)*10*13</f>
        <v>8402.7272727272721</v>
      </c>
      <c r="S220" s="62">
        <f t="shared" si="26"/>
        <v>2.2849724115546904E-2</v>
      </c>
    </row>
    <row r="221" spans="1:19" x14ac:dyDescent="0.3">
      <c r="A221" s="10">
        <v>3</v>
      </c>
      <c r="B221" s="58" t="s">
        <v>231</v>
      </c>
      <c r="C221" s="13">
        <v>3140212</v>
      </c>
      <c r="D221" s="13" t="s">
        <v>156</v>
      </c>
      <c r="E221" s="13" t="s">
        <v>226</v>
      </c>
      <c r="F221" s="13" t="s">
        <v>227</v>
      </c>
      <c r="G221" s="59">
        <v>45410</v>
      </c>
      <c r="H221" s="13" t="str">
        <f t="shared" si="24"/>
        <v>Sunday</v>
      </c>
      <c r="I221" s="13" t="s">
        <v>229</v>
      </c>
      <c r="J221" s="60">
        <v>0.45833333333333331</v>
      </c>
      <c r="K221" s="13">
        <v>60</v>
      </c>
      <c r="L221" s="13">
        <v>56</v>
      </c>
      <c r="M221" s="13">
        <v>23</v>
      </c>
      <c r="N221" s="13">
        <v>1</v>
      </c>
      <c r="O221" s="13">
        <v>0</v>
      </c>
      <c r="P221" s="13">
        <v>1</v>
      </c>
      <c r="Q221" s="13">
        <v>192</v>
      </c>
      <c r="R221" s="61">
        <f t="shared" si="28"/>
        <v>8402.7272727272721</v>
      </c>
      <c r="S221" s="62">
        <f t="shared" si="26"/>
        <v>2.2849724115546904E-2</v>
      </c>
    </row>
    <row r="222" spans="1:19" x14ac:dyDescent="0.3">
      <c r="A222" s="10">
        <v>3</v>
      </c>
      <c r="B222" s="58" t="s">
        <v>231</v>
      </c>
      <c r="C222" s="13">
        <v>3140212</v>
      </c>
      <c r="D222" s="13" t="s">
        <v>156</v>
      </c>
      <c r="E222" s="13" t="s">
        <v>226</v>
      </c>
      <c r="F222" s="13" t="s">
        <v>227</v>
      </c>
      <c r="G222" s="59">
        <v>45410</v>
      </c>
      <c r="H222" s="13" t="str">
        <f t="shared" si="24"/>
        <v>Sunday</v>
      </c>
      <c r="I222" s="13" t="s">
        <v>229</v>
      </c>
      <c r="J222" s="60">
        <v>0.58333333333333337</v>
      </c>
      <c r="K222" s="13">
        <v>69</v>
      </c>
      <c r="L222" s="13">
        <v>25</v>
      </c>
      <c r="M222" s="13">
        <v>25</v>
      </c>
      <c r="N222" s="13">
        <v>3</v>
      </c>
      <c r="O222" s="13">
        <v>0</v>
      </c>
      <c r="P222" s="13">
        <v>4</v>
      </c>
      <c r="Q222" s="13">
        <v>192</v>
      </c>
      <c r="R222" s="61">
        <f t="shared" si="28"/>
        <v>8402.7272727272721</v>
      </c>
      <c r="S222" s="62">
        <f t="shared" si="26"/>
        <v>2.2849724115546904E-2</v>
      </c>
    </row>
    <row r="223" spans="1:19" x14ac:dyDescent="0.3">
      <c r="A223" s="10">
        <v>3</v>
      </c>
      <c r="B223" s="58" t="s">
        <v>231</v>
      </c>
      <c r="C223" s="13">
        <v>3140212</v>
      </c>
      <c r="D223" s="13" t="s">
        <v>156</v>
      </c>
      <c r="E223" s="13" t="s">
        <v>226</v>
      </c>
      <c r="F223" s="13" t="s">
        <v>227</v>
      </c>
      <c r="G223" s="59">
        <v>45410</v>
      </c>
      <c r="H223" s="13" t="str">
        <f t="shared" si="24"/>
        <v>Sunday</v>
      </c>
      <c r="I223" s="13" t="s">
        <v>229</v>
      </c>
      <c r="J223" s="60">
        <v>0.625</v>
      </c>
      <c r="K223" s="13">
        <v>79</v>
      </c>
      <c r="L223" s="13">
        <v>27</v>
      </c>
      <c r="M223" s="13">
        <v>35</v>
      </c>
      <c r="N223" s="13">
        <v>5</v>
      </c>
      <c r="O223" s="13">
        <v>0</v>
      </c>
      <c r="P223" s="13">
        <v>6</v>
      </c>
      <c r="Q223" s="13">
        <v>192</v>
      </c>
      <c r="R223" s="61">
        <f t="shared" si="28"/>
        <v>8402.7272727272721</v>
      </c>
      <c r="S223" s="62">
        <f t="shared" si="26"/>
        <v>2.2849724115546904E-2</v>
      </c>
    </row>
    <row r="224" spans="1:19" x14ac:dyDescent="0.3">
      <c r="A224" s="10">
        <v>3</v>
      </c>
      <c r="B224" s="58" t="s">
        <v>231</v>
      </c>
      <c r="C224" s="13">
        <v>3140212</v>
      </c>
      <c r="D224" s="13" t="s">
        <v>156</v>
      </c>
      <c r="E224" s="13" t="s">
        <v>226</v>
      </c>
      <c r="F224" s="13" t="s">
        <v>227</v>
      </c>
      <c r="G224" s="59">
        <v>45410</v>
      </c>
      <c r="H224" s="13" t="str">
        <f t="shared" si="24"/>
        <v>Sunday</v>
      </c>
      <c r="I224" s="13" t="s">
        <v>229</v>
      </c>
      <c r="J224" s="60">
        <v>0.66666666666666663</v>
      </c>
      <c r="K224" s="13">
        <v>59</v>
      </c>
      <c r="L224" s="13">
        <v>44</v>
      </c>
      <c r="M224" s="13">
        <v>30</v>
      </c>
      <c r="N224" s="13">
        <v>6</v>
      </c>
      <c r="O224" s="13">
        <v>0</v>
      </c>
      <c r="P224" s="13">
        <v>4</v>
      </c>
      <c r="Q224" s="13">
        <v>192</v>
      </c>
      <c r="R224" s="61">
        <f t="shared" si="28"/>
        <v>8402.7272727272721</v>
      </c>
      <c r="S224" s="62">
        <f t="shared" si="26"/>
        <v>2.2849724115546904E-2</v>
      </c>
    </row>
    <row r="225" spans="1:19" x14ac:dyDescent="0.3">
      <c r="A225" s="10">
        <v>3</v>
      </c>
      <c r="B225" s="58" t="s">
        <v>231</v>
      </c>
      <c r="C225" s="13">
        <v>3140212</v>
      </c>
      <c r="D225" s="13" t="s">
        <v>156</v>
      </c>
      <c r="E225" s="13" t="s">
        <v>226</v>
      </c>
      <c r="F225" s="13" t="s">
        <v>227</v>
      </c>
      <c r="G225" s="59">
        <v>45410</v>
      </c>
      <c r="H225" s="13" t="str">
        <f t="shared" si="24"/>
        <v>Sunday</v>
      </c>
      <c r="I225" s="13" t="s">
        <v>229</v>
      </c>
      <c r="J225" s="60">
        <v>0.70833333333333337</v>
      </c>
      <c r="K225" s="13">
        <v>58</v>
      </c>
      <c r="L225" s="13">
        <v>59</v>
      </c>
      <c r="M225" s="13">
        <v>41</v>
      </c>
      <c r="N225" s="13">
        <v>4</v>
      </c>
      <c r="O225" s="13">
        <v>0</v>
      </c>
      <c r="P225" s="13">
        <v>5</v>
      </c>
      <c r="Q225" s="13">
        <v>192</v>
      </c>
      <c r="R225" s="61">
        <f t="shared" si="28"/>
        <v>8402.7272727272721</v>
      </c>
      <c r="S225" s="62">
        <f t="shared" si="26"/>
        <v>2.2849724115546904E-2</v>
      </c>
    </row>
    <row r="226" spans="1:19" x14ac:dyDescent="0.3">
      <c r="A226" s="10">
        <v>3</v>
      </c>
      <c r="B226" s="58" t="s">
        <v>231</v>
      </c>
      <c r="C226" s="13">
        <v>3140212</v>
      </c>
      <c r="D226" s="13" t="s">
        <v>156</v>
      </c>
      <c r="E226" s="13" t="s">
        <v>226</v>
      </c>
      <c r="F226" s="13" t="s">
        <v>227</v>
      </c>
      <c r="G226" s="59">
        <v>45410</v>
      </c>
      <c r="H226" s="13" t="str">
        <f t="shared" si="24"/>
        <v>Sunday</v>
      </c>
      <c r="I226" s="13" t="s">
        <v>229</v>
      </c>
      <c r="J226" s="60">
        <v>0.75</v>
      </c>
      <c r="K226" s="13">
        <v>60</v>
      </c>
      <c r="L226" s="13">
        <v>56</v>
      </c>
      <c r="M226" s="13">
        <v>39</v>
      </c>
      <c r="N226" s="13">
        <v>3</v>
      </c>
      <c r="O226" s="13">
        <v>0</v>
      </c>
      <c r="P226" s="13">
        <v>3</v>
      </c>
      <c r="Q226" s="13">
        <v>192</v>
      </c>
      <c r="R226" s="61">
        <f t="shared" si="28"/>
        <v>8402.7272727272721</v>
      </c>
      <c r="S226" s="62">
        <f t="shared" si="26"/>
        <v>2.2849724115546904E-2</v>
      </c>
    </row>
    <row r="227" spans="1:19" x14ac:dyDescent="0.3">
      <c r="A227" s="10">
        <v>3</v>
      </c>
      <c r="B227" s="58" t="s">
        <v>231</v>
      </c>
      <c r="C227" s="13">
        <v>3140212</v>
      </c>
      <c r="D227" s="13" t="s">
        <v>156</v>
      </c>
      <c r="E227" s="13" t="s">
        <v>226</v>
      </c>
      <c r="F227" s="13" t="s">
        <v>227</v>
      </c>
      <c r="G227" s="59">
        <v>45410</v>
      </c>
      <c r="H227" s="13" t="str">
        <f t="shared" si="24"/>
        <v>Sunday</v>
      </c>
      <c r="I227" s="13" t="s">
        <v>229</v>
      </c>
      <c r="J227" s="60">
        <v>0.79166666666666663</v>
      </c>
      <c r="K227" s="13">
        <v>73</v>
      </c>
      <c r="L227" s="13">
        <v>66</v>
      </c>
      <c r="M227" s="13">
        <v>40</v>
      </c>
      <c r="N227" s="13">
        <v>4</v>
      </c>
      <c r="O227" s="13">
        <v>0</v>
      </c>
      <c r="P227" s="13">
        <v>4</v>
      </c>
      <c r="Q227" s="13">
        <v>192</v>
      </c>
      <c r="R227" s="61">
        <f t="shared" si="28"/>
        <v>8402.7272727272721</v>
      </c>
      <c r="S227" s="62">
        <f t="shared" si="26"/>
        <v>2.2849724115546904E-2</v>
      </c>
    </row>
    <row r="228" spans="1:19" x14ac:dyDescent="0.3">
      <c r="A228" s="10">
        <v>3</v>
      </c>
      <c r="B228" s="58" t="s">
        <v>231</v>
      </c>
      <c r="C228" s="13">
        <v>3140212</v>
      </c>
      <c r="D228" s="13" t="s">
        <v>156</v>
      </c>
      <c r="E228" s="13" t="s">
        <v>226</v>
      </c>
      <c r="F228" s="13" t="s">
        <v>227</v>
      </c>
      <c r="G228" s="59">
        <v>45410</v>
      </c>
      <c r="H228" s="13" t="str">
        <f t="shared" si="24"/>
        <v>Sunday</v>
      </c>
      <c r="I228" s="13" t="s">
        <v>229</v>
      </c>
      <c r="J228" s="60">
        <v>0.83333333333333337</v>
      </c>
      <c r="K228" s="13">
        <v>70</v>
      </c>
      <c r="L228" s="13">
        <v>61</v>
      </c>
      <c r="M228" s="13">
        <v>46</v>
      </c>
      <c r="N228" s="13">
        <v>6</v>
      </c>
      <c r="O228" s="13">
        <v>0</v>
      </c>
      <c r="P228" s="13">
        <v>7</v>
      </c>
      <c r="Q228" s="13">
        <v>192</v>
      </c>
      <c r="R228" s="61">
        <f t="shared" si="28"/>
        <v>8402.7272727272721</v>
      </c>
      <c r="S228" s="62">
        <f t="shared" si="26"/>
        <v>2.2849724115546904E-2</v>
      </c>
    </row>
    <row r="229" spans="1:19" x14ac:dyDescent="0.3">
      <c r="A229" s="10">
        <v>3</v>
      </c>
      <c r="B229" s="58" t="s">
        <v>231</v>
      </c>
      <c r="C229" s="13">
        <v>3140212</v>
      </c>
      <c r="D229" s="13" t="s">
        <v>156</v>
      </c>
      <c r="E229" s="13" t="s">
        <v>226</v>
      </c>
      <c r="F229" s="13" t="s">
        <v>227</v>
      </c>
      <c r="G229" s="59">
        <v>45410</v>
      </c>
      <c r="H229" s="13" t="str">
        <f t="shared" si="24"/>
        <v>Sunday</v>
      </c>
      <c r="I229" s="13" t="s">
        <v>229</v>
      </c>
      <c r="J229" s="60">
        <v>0.875</v>
      </c>
      <c r="K229" s="13">
        <v>60</v>
      </c>
      <c r="L229" s="13">
        <v>52</v>
      </c>
      <c r="M229" s="13">
        <v>38</v>
      </c>
      <c r="N229" s="13">
        <v>4</v>
      </c>
      <c r="O229" s="13">
        <v>0</v>
      </c>
      <c r="P229" s="13">
        <v>6</v>
      </c>
      <c r="Q229" s="13">
        <v>192</v>
      </c>
      <c r="R229" s="61">
        <f t="shared" si="28"/>
        <v>8402.7272727272721</v>
      </c>
      <c r="S229" s="62">
        <f t="shared" si="26"/>
        <v>2.2849724115546904E-2</v>
      </c>
    </row>
    <row r="230" spans="1:19" x14ac:dyDescent="0.3">
      <c r="A230" s="10">
        <v>4</v>
      </c>
      <c r="B230" s="7" t="s">
        <v>232</v>
      </c>
      <c r="C230" s="13">
        <v>3140214</v>
      </c>
      <c r="D230" s="13" t="s">
        <v>156</v>
      </c>
      <c r="E230" s="13" t="s">
        <v>226</v>
      </c>
      <c r="F230" s="13" t="s">
        <v>227</v>
      </c>
      <c r="G230" s="59">
        <v>45418</v>
      </c>
      <c r="H230" s="13" t="str">
        <f t="shared" si="24"/>
        <v>Monday</v>
      </c>
      <c r="I230" s="13" t="s">
        <v>228</v>
      </c>
      <c r="J230" s="60">
        <v>0.41666666666666669</v>
      </c>
      <c r="K230" s="64">
        <v>73</v>
      </c>
      <c r="L230" s="64">
        <v>80</v>
      </c>
      <c r="M230" s="64">
        <v>10</v>
      </c>
      <c r="N230" s="13">
        <v>0</v>
      </c>
      <c r="O230" s="13">
        <v>0</v>
      </c>
      <c r="P230" s="13">
        <v>2</v>
      </c>
      <c r="Q230" s="13">
        <v>130</v>
      </c>
      <c r="R230" s="13">
        <f>AVERAGE($K$230:$K$239)*10*14</f>
        <v>11214</v>
      </c>
      <c r="S230" s="62">
        <f t="shared" si="26"/>
        <v>1.1592652042090245E-2</v>
      </c>
    </row>
    <row r="231" spans="1:19" x14ac:dyDescent="0.3">
      <c r="A231" s="10">
        <v>4</v>
      </c>
      <c r="B231" s="7" t="s">
        <v>232</v>
      </c>
      <c r="C231" s="13">
        <v>3140214</v>
      </c>
      <c r="D231" s="13" t="s">
        <v>156</v>
      </c>
      <c r="E231" s="13" t="s">
        <v>226</v>
      </c>
      <c r="F231" s="13" t="s">
        <v>227</v>
      </c>
      <c r="G231" s="59">
        <v>45418</v>
      </c>
      <c r="H231" s="13" t="str">
        <f t="shared" si="24"/>
        <v>Monday</v>
      </c>
      <c r="I231" s="13" t="s">
        <v>228</v>
      </c>
      <c r="J231" s="60">
        <v>0.45833333333333331</v>
      </c>
      <c r="K231" s="64">
        <v>76</v>
      </c>
      <c r="L231" s="64">
        <v>81</v>
      </c>
      <c r="M231" s="64">
        <v>15</v>
      </c>
      <c r="N231" s="13">
        <v>1</v>
      </c>
      <c r="O231" s="13">
        <v>0</v>
      </c>
      <c r="P231" s="13">
        <v>2</v>
      </c>
      <c r="Q231" s="13">
        <v>130</v>
      </c>
      <c r="R231" s="13">
        <f t="shared" ref="R231:R239" si="29">AVERAGE($K$230:$K$239)*10*14</f>
        <v>11214</v>
      </c>
      <c r="S231" s="62">
        <f t="shared" si="26"/>
        <v>1.1592652042090245E-2</v>
      </c>
    </row>
    <row r="232" spans="1:19" x14ac:dyDescent="0.3">
      <c r="A232" s="10">
        <v>4</v>
      </c>
      <c r="B232" s="7" t="s">
        <v>232</v>
      </c>
      <c r="C232" s="13">
        <v>3140214</v>
      </c>
      <c r="D232" s="13" t="s">
        <v>156</v>
      </c>
      <c r="E232" s="13" t="s">
        <v>226</v>
      </c>
      <c r="F232" s="13" t="s">
        <v>227</v>
      </c>
      <c r="G232" s="59">
        <v>45418</v>
      </c>
      <c r="H232" s="13" t="str">
        <f t="shared" si="24"/>
        <v>Monday</v>
      </c>
      <c r="I232" s="13" t="s">
        <v>228</v>
      </c>
      <c r="J232" s="60">
        <v>0.58333333333333337</v>
      </c>
      <c r="K232" s="64">
        <v>80</v>
      </c>
      <c r="L232" s="64">
        <v>52</v>
      </c>
      <c r="M232" s="64">
        <v>15</v>
      </c>
      <c r="N232" s="13">
        <v>3</v>
      </c>
      <c r="O232" s="13">
        <v>0</v>
      </c>
      <c r="P232" s="13">
        <v>4</v>
      </c>
      <c r="Q232" s="13">
        <v>130</v>
      </c>
      <c r="R232" s="13">
        <f t="shared" si="29"/>
        <v>11214</v>
      </c>
      <c r="S232" s="62">
        <f t="shared" si="26"/>
        <v>1.1592652042090245E-2</v>
      </c>
    </row>
    <row r="233" spans="1:19" x14ac:dyDescent="0.3">
      <c r="A233" s="10">
        <v>4</v>
      </c>
      <c r="B233" s="7" t="s">
        <v>232</v>
      </c>
      <c r="C233" s="13">
        <v>3140214</v>
      </c>
      <c r="D233" s="13" t="s">
        <v>156</v>
      </c>
      <c r="E233" s="13" t="s">
        <v>226</v>
      </c>
      <c r="F233" s="13" t="s">
        <v>227</v>
      </c>
      <c r="G233" s="59">
        <v>45418</v>
      </c>
      <c r="H233" s="13" t="str">
        <f t="shared" si="24"/>
        <v>Monday</v>
      </c>
      <c r="I233" s="13" t="s">
        <v>228</v>
      </c>
      <c r="J233" s="60">
        <v>0.625</v>
      </c>
      <c r="K233" s="64">
        <v>83</v>
      </c>
      <c r="L233" s="64">
        <v>51</v>
      </c>
      <c r="M233" s="64">
        <v>27</v>
      </c>
      <c r="N233" s="13">
        <v>2</v>
      </c>
      <c r="O233" s="13">
        <v>0</v>
      </c>
      <c r="P233" s="13">
        <v>4</v>
      </c>
      <c r="Q233" s="13">
        <v>130</v>
      </c>
      <c r="R233" s="13">
        <f t="shared" si="29"/>
        <v>11214</v>
      </c>
      <c r="S233" s="62">
        <f t="shared" si="26"/>
        <v>1.1592652042090245E-2</v>
      </c>
    </row>
    <row r="234" spans="1:19" x14ac:dyDescent="0.3">
      <c r="A234" s="10">
        <v>4</v>
      </c>
      <c r="B234" s="7" t="s">
        <v>232</v>
      </c>
      <c r="C234" s="13">
        <v>3140214</v>
      </c>
      <c r="D234" s="13" t="s">
        <v>156</v>
      </c>
      <c r="E234" s="13" t="s">
        <v>226</v>
      </c>
      <c r="F234" s="13" t="s">
        <v>227</v>
      </c>
      <c r="G234" s="59">
        <v>45418</v>
      </c>
      <c r="H234" s="13" t="str">
        <f t="shared" si="24"/>
        <v>Monday</v>
      </c>
      <c r="I234" s="13" t="s">
        <v>228</v>
      </c>
      <c r="J234" s="60">
        <v>0.66666666666666663</v>
      </c>
      <c r="K234" s="64">
        <v>85</v>
      </c>
      <c r="L234" s="64">
        <v>60</v>
      </c>
      <c r="M234" s="64">
        <v>26</v>
      </c>
      <c r="N234" s="13">
        <v>4</v>
      </c>
      <c r="O234" s="13">
        <v>0</v>
      </c>
      <c r="P234" s="13">
        <v>5</v>
      </c>
      <c r="Q234" s="13">
        <v>130</v>
      </c>
      <c r="R234" s="13">
        <f t="shared" si="29"/>
        <v>11214</v>
      </c>
      <c r="S234" s="62">
        <f t="shared" si="26"/>
        <v>1.1592652042090245E-2</v>
      </c>
    </row>
    <row r="235" spans="1:19" x14ac:dyDescent="0.3">
      <c r="A235" s="10">
        <v>4</v>
      </c>
      <c r="B235" s="7" t="s">
        <v>232</v>
      </c>
      <c r="C235" s="13">
        <v>3140214</v>
      </c>
      <c r="D235" s="13" t="s">
        <v>156</v>
      </c>
      <c r="E235" s="13" t="s">
        <v>226</v>
      </c>
      <c r="F235" s="13" t="s">
        <v>227</v>
      </c>
      <c r="G235" s="59">
        <v>45418</v>
      </c>
      <c r="H235" s="13" t="str">
        <f t="shared" si="24"/>
        <v>Monday</v>
      </c>
      <c r="I235" s="13" t="s">
        <v>228</v>
      </c>
      <c r="J235" s="60">
        <v>0.70833333333333337</v>
      </c>
      <c r="K235" s="64">
        <v>72</v>
      </c>
      <c r="L235" s="64">
        <v>62</v>
      </c>
      <c r="M235" s="64">
        <v>32</v>
      </c>
      <c r="N235" s="13">
        <v>5</v>
      </c>
      <c r="O235" s="13">
        <v>0</v>
      </c>
      <c r="P235" s="13">
        <v>4</v>
      </c>
      <c r="Q235" s="13">
        <v>130</v>
      </c>
      <c r="R235" s="13">
        <f t="shared" si="29"/>
        <v>11214</v>
      </c>
      <c r="S235" s="62">
        <f t="shared" si="26"/>
        <v>1.1592652042090245E-2</v>
      </c>
    </row>
    <row r="236" spans="1:19" x14ac:dyDescent="0.3">
      <c r="A236" s="10">
        <v>4</v>
      </c>
      <c r="B236" s="7" t="s">
        <v>232</v>
      </c>
      <c r="C236" s="13">
        <v>3140214</v>
      </c>
      <c r="D236" s="13" t="s">
        <v>156</v>
      </c>
      <c r="E236" s="13" t="s">
        <v>226</v>
      </c>
      <c r="F236" s="13" t="s">
        <v>227</v>
      </c>
      <c r="G236" s="59">
        <v>45418</v>
      </c>
      <c r="H236" s="13" t="str">
        <f t="shared" si="24"/>
        <v>Monday</v>
      </c>
      <c r="I236" s="13" t="s">
        <v>228</v>
      </c>
      <c r="J236" s="60">
        <v>0.75</v>
      </c>
      <c r="K236" s="64">
        <v>80</v>
      </c>
      <c r="L236" s="64">
        <v>78</v>
      </c>
      <c r="M236" s="64">
        <v>33</v>
      </c>
      <c r="N236" s="13">
        <v>3</v>
      </c>
      <c r="O236" s="13">
        <v>0</v>
      </c>
      <c r="P236" s="13">
        <v>3</v>
      </c>
      <c r="Q236" s="13">
        <v>130</v>
      </c>
      <c r="R236" s="13">
        <f t="shared" si="29"/>
        <v>11214</v>
      </c>
      <c r="S236" s="62">
        <f t="shared" si="26"/>
        <v>1.1592652042090245E-2</v>
      </c>
    </row>
    <row r="237" spans="1:19" x14ac:dyDescent="0.3">
      <c r="A237" s="10">
        <v>4</v>
      </c>
      <c r="B237" s="7" t="s">
        <v>232</v>
      </c>
      <c r="C237" s="13">
        <v>3140214</v>
      </c>
      <c r="D237" s="13" t="s">
        <v>156</v>
      </c>
      <c r="E237" s="13" t="s">
        <v>226</v>
      </c>
      <c r="F237" s="13" t="s">
        <v>227</v>
      </c>
      <c r="G237" s="59">
        <v>45418</v>
      </c>
      <c r="H237" s="13" t="str">
        <f t="shared" si="24"/>
        <v>Monday</v>
      </c>
      <c r="I237" s="13" t="s">
        <v>228</v>
      </c>
      <c r="J237" s="60">
        <v>0.79166666666666663</v>
      </c>
      <c r="K237" s="64">
        <v>82</v>
      </c>
      <c r="L237" s="64">
        <v>87</v>
      </c>
      <c r="M237" s="64">
        <v>38</v>
      </c>
      <c r="N237" s="13">
        <v>5</v>
      </c>
      <c r="O237" s="13">
        <v>0</v>
      </c>
      <c r="P237" s="13">
        <v>7</v>
      </c>
      <c r="Q237" s="13">
        <v>130</v>
      </c>
      <c r="R237" s="13">
        <f t="shared" si="29"/>
        <v>11214</v>
      </c>
      <c r="S237" s="62">
        <f t="shared" si="26"/>
        <v>1.1592652042090245E-2</v>
      </c>
    </row>
    <row r="238" spans="1:19" x14ac:dyDescent="0.3">
      <c r="A238" s="10">
        <v>4</v>
      </c>
      <c r="B238" s="7" t="s">
        <v>232</v>
      </c>
      <c r="C238" s="13">
        <v>3140214</v>
      </c>
      <c r="D238" s="13" t="s">
        <v>156</v>
      </c>
      <c r="E238" s="13" t="s">
        <v>226</v>
      </c>
      <c r="F238" s="13" t="s">
        <v>227</v>
      </c>
      <c r="G238" s="59">
        <v>45418</v>
      </c>
      <c r="H238" s="13" t="str">
        <f t="shared" si="24"/>
        <v>Monday</v>
      </c>
      <c r="I238" s="13" t="s">
        <v>228</v>
      </c>
      <c r="J238" s="60">
        <v>0.83333333333333337</v>
      </c>
      <c r="K238" s="64">
        <v>86</v>
      </c>
      <c r="L238" s="64">
        <v>74</v>
      </c>
      <c r="M238" s="64">
        <v>30</v>
      </c>
      <c r="N238" s="13">
        <v>3</v>
      </c>
      <c r="O238" s="13">
        <v>0</v>
      </c>
      <c r="P238" s="13">
        <v>5</v>
      </c>
      <c r="Q238" s="13">
        <v>130</v>
      </c>
      <c r="R238" s="13">
        <f t="shared" si="29"/>
        <v>11214</v>
      </c>
      <c r="S238" s="62">
        <f t="shared" si="26"/>
        <v>1.1592652042090245E-2</v>
      </c>
    </row>
    <row r="239" spans="1:19" x14ac:dyDescent="0.3">
      <c r="A239" s="10">
        <v>4</v>
      </c>
      <c r="B239" s="7" t="s">
        <v>232</v>
      </c>
      <c r="C239" s="13">
        <v>3140214</v>
      </c>
      <c r="D239" s="13" t="s">
        <v>156</v>
      </c>
      <c r="E239" s="13" t="s">
        <v>226</v>
      </c>
      <c r="F239" s="13" t="s">
        <v>227</v>
      </c>
      <c r="G239" s="59">
        <v>45418</v>
      </c>
      <c r="H239" s="13" t="str">
        <f t="shared" si="24"/>
        <v>Monday</v>
      </c>
      <c r="I239" s="13" t="s">
        <v>228</v>
      </c>
      <c r="J239" s="60">
        <v>0.875</v>
      </c>
      <c r="K239" s="64">
        <v>84</v>
      </c>
      <c r="L239" s="64">
        <v>65</v>
      </c>
      <c r="M239" s="64">
        <v>27</v>
      </c>
      <c r="N239" s="13">
        <v>3</v>
      </c>
      <c r="O239" s="13">
        <v>0</v>
      </c>
      <c r="P239" s="13">
        <v>3</v>
      </c>
      <c r="Q239" s="13">
        <v>130</v>
      </c>
      <c r="R239" s="13">
        <f t="shared" si="29"/>
        <v>11214</v>
      </c>
      <c r="S239" s="62">
        <f t="shared" si="26"/>
        <v>1.1592652042090245E-2</v>
      </c>
    </row>
    <row r="240" spans="1:19" x14ac:dyDescent="0.3">
      <c r="A240" s="10">
        <v>4</v>
      </c>
      <c r="B240" s="7" t="s">
        <v>232</v>
      </c>
      <c r="C240" s="13">
        <v>3140214</v>
      </c>
      <c r="D240" s="13" t="s">
        <v>156</v>
      </c>
      <c r="E240" s="13" t="s">
        <v>226</v>
      </c>
      <c r="F240" s="13" t="s">
        <v>227</v>
      </c>
      <c r="G240" s="59">
        <v>45419</v>
      </c>
      <c r="H240" s="13" t="str">
        <f t="shared" si="24"/>
        <v>Tuesday</v>
      </c>
      <c r="I240" s="13" t="s">
        <v>228</v>
      </c>
      <c r="J240" s="60">
        <v>0.41666666666666669</v>
      </c>
      <c r="K240" s="64">
        <v>75</v>
      </c>
      <c r="L240" s="64">
        <v>74</v>
      </c>
      <c r="M240" s="64">
        <v>11</v>
      </c>
      <c r="N240" s="13">
        <v>0</v>
      </c>
      <c r="O240" s="13">
        <v>0</v>
      </c>
      <c r="P240" s="13">
        <v>4</v>
      </c>
      <c r="Q240" s="13">
        <v>114</v>
      </c>
      <c r="R240" s="13">
        <f>AVERAGE($K$240:$K$249)*10*14</f>
        <v>10136</v>
      </c>
      <c r="S240" s="62">
        <f t="shared" si="26"/>
        <v>1.1247040252565114E-2</v>
      </c>
    </row>
    <row r="241" spans="1:19" x14ac:dyDescent="0.3">
      <c r="A241" s="10">
        <v>4</v>
      </c>
      <c r="B241" s="7" t="s">
        <v>232</v>
      </c>
      <c r="C241" s="13">
        <v>3140214</v>
      </c>
      <c r="D241" s="13" t="s">
        <v>156</v>
      </c>
      <c r="E241" s="13" t="s">
        <v>226</v>
      </c>
      <c r="F241" s="13" t="s">
        <v>227</v>
      </c>
      <c r="G241" s="59">
        <v>45419</v>
      </c>
      <c r="H241" s="13" t="str">
        <f t="shared" si="24"/>
        <v>Tuesday</v>
      </c>
      <c r="I241" s="13" t="s">
        <v>228</v>
      </c>
      <c r="J241" s="60">
        <v>0.45833333333333331</v>
      </c>
      <c r="K241" s="64">
        <v>70</v>
      </c>
      <c r="L241" s="64">
        <v>75</v>
      </c>
      <c r="M241" s="64">
        <v>10</v>
      </c>
      <c r="N241" s="13">
        <v>1</v>
      </c>
      <c r="O241" s="13">
        <v>0</v>
      </c>
      <c r="P241" s="13">
        <v>2</v>
      </c>
      <c r="Q241" s="13">
        <v>114</v>
      </c>
      <c r="R241" s="13">
        <f t="shared" ref="R241:R249" si="30">AVERAGE($K$240:$K$249)*10*14</f>
        <v>10136</v>
      </c>
      <c r="S241" s="62">
        <f t="shared" si="26"/>
        <v>1.1247040252565114E-2</v>
      </c>
    </row>
    <row r="242" spans="1:19" x14ac:dyDescent="0.3">
      <c r="A242" s="10">
        <v>4</v>
      </c>
      <c r="B242" s="7" t="s">
        <v>232</v>
      </c>
      <c r="C242" s="13">
        <v>3140214</v>
      </c>
      <c r="D242" s="13" t="s">
        <v>156</v>
      </c>
      <c r="E242" s="13" t="s">
        <v>226</v>
      </c>
      <c r="F242" s="13" t="s">
        <v>227</v>
      </c>
      <c r="G242" s="59">
        <v>45419</v>
      </c>
      <c r="H242" s="13" t="str">
        <f t="shared" si="24"/>
        <v>Tuesday</v>
      </c>
      <c r="I242" s="13" t="s">
        <v>228</v>
      </c>
      <c r="J242" s="60">
        <v>0.58333333333333337</v>
      </c>
      <c r="K242" s="64">
        <v>60</v>
      </c>
      <c r="L242" s="64">
        <v>28</v>
      </c>
      <c r="M242" s="64">
        <v>13</v>
      </c>
      <c r="N242" s="13">
        <v>2</v>
      </c>
      <c r="O242" s="13">
        <v>0</v>
      </c>
      <c r="P242" s="13">
        <v>2</v>
      </c>
      <c r="Q242" s="13">
        <v>114</v>
      </c>
      <c r="R242" s="13">
        <f t="shared" si="30"/>
        <v>10136</v>
      </c>
      <c r="S242" s="62">
        <f t="shared" si="26"/>
        <v>1.1247040252565114E-2</v>
      </c>
    </row>
    <row r="243" spans="1:19" x14ac:dyDescent="0.3">
      <c r="A243" s="10">
        <v>4</v>
      </c>
      <c r="B243" s="7" t="s">
        <v>232</v>
      </c>
      <c r="C243" s="13">
        <v>3140214</v>
      </c>
      <c r="D243" s="13" t="s">
        <v>156</v>
      </c>
      <c r="E243" s="13" t="s">
        <v>226</v>
      </c>
      <c r="F243" s="13" t="s">
        <v>227</v>
      </c>
      <c r="G243" s="59">
        <v>45419</v>
      </c>
      <c r="H243" s="13" t="str">
        <f t="shared" si="24"/>
        <v>Tuesday</v>
      </c>
      <c r="I243" s="13" t="s">
        <v>228</v>
      </c>
      <c r="J243" s="60">
        <v>0.625</v>
      </c>
      <c r="K243" s="64">
        <v>81</v>
      </c>
      <c r="L243" s="64">
        <v>60</v>
      </c>
      <c r="M243" s="64">
        <v>26</v>
      </c>
      <c r="N243" s="13">
        <v>4</v>
      </c>
      <c r="O243" s="13">
        <v>0</v>
      </c>
      <c r="P243" s="13">
        <v>8</v>
      </c>
      <c r="Q243" s="13">
        <v>114</v>
      </c>
      <c r="R243" s="13">
        <f t="shared" si="30"/>
        <v>10136</v>
      </c>
      <c r="S243" s="62">
        <f t="shared" si="26"/>
        <v>1.1247040252565114E-2</v>
      </c>
    </row>
    <row r="244" spans="1:19" x14ac:dyDescent="0.3">
      <c r="A244" s="10">
        <v>4</v>
      </c>
      <c r="B244" s="7" t="s">
        <v>232</v>
      </c>
      <c r="C244" s="13">
        <v>3140214</v>
      </c>
      <c r="D244" s="13" t="s">
        <v>156</v>
      </c>
      <c r="E244" s="13" t="s">
        <v>226</v>
      </c>
      <c r="F244" s="13" t="s">
        <v>227</v>
      </c>
      <c r="G244" s="59">
        <v>45419</v>
      </c>
      <c r="H244" s="13" t="str">
        <f t="shared" si="24"/>
        <v>Tuesday</v>
      </c>
      <c r="I244" s="13" t="s">
        <v>228</v>
      </c>
      <c r="J244" s="60">
        <v>0.66666666666666663</v>
      </c>
      <c r="K244" s="64">
        <v>59</v>
      </c>
      <c r="L244" s="64">
        <v>62</v>
      </c>
      <c r="M244" s="64">
        <v>38</v>
      </c>
      <c r="N244" s="13">
        <v>3</v>
      </c>
      <c r="O244" s="13">
        <v>0</v>
      </c>
      <c r="P244" s="13">
        <v>6</v>
      </c>
      <c r="Q244" s="13">
        <v>114</v>
      </c>
      <c r="R244" s="13">
        <f t="shared" si="30"/>
        <v>10136</v>
      </c>
      <c r="S244" s="62">
        <f t="shared" si="26"/>
        <v>1.1247040252565114E-2</v>
      </c>
    </row>
    <row r="245" spans="1:19" x14ac:dyDescent="0.3">
      <c r="A245" s="10">
        <v>4</v>
      </c>
      <c r="B245" s="7" t="s">
        <v>232</v>
      </c>
      <c r="C245" s="13">
        <v>3140214</v>
      </c>
      <c r="D245" s="13" t="s">
        <v>156</v>
      </c>
      <c r="E245" s="13" t="s">
        <v>226</v>
      </c>
      <c r="F245" s="13" t="s">
        <v>227</v>
      </c>
      <c r="G245" s="59">
        <v>45419</v>
      </c>
      <c r="H245" s="13" t="str">
        <f t="shared" si="24"/>
        <v>Tuesday</v>
      </c>
      <c r="I245" s="13" t="s">
        <v>228</v>
      </c>
      <c r="J245" s="60">
        <v>0.70833333333333337</v>
      </c>
      <c r="K245" s="64">
        <v>65</v>
      </c>
      <c r="L245" s="64">
        <v>66</v>
      </c>
      <c r="M245" s="64">
        <v>44</v>
      </c>
      <c r="N245" s="13">
        <v>2</v>
      </c>
      <c r="O245" s="13">
        <v>0</v>
      </c>
      <c r="P245" s="13">
        <v>3</v>
      </c>
      <c r="Q245" s="13">
        <v>114</v>
      </c>
      <c r="R245" s="13">
        <f t="shared" si="30"/>
        <v>10136</v>
      </c>
      <c r="S245" s="62">
        <f t="shared" si="26"/>
        <v>1.1247040252565114E-2</v>
      </c>
    </row>
    <row r="246" spans="1:19" x14ac:dyDescent="0.3">
      <c r="A246" s="10">
        <v>4</v>
      </c>
      <c r="B246" s="7" t="s">
        <v>232</v>
      </c>
      <c r="C246" s="13">
        <v>3140214</v>
      </c>
      <c r="D246" s="13" t="s">
        <v>156</v>
      </c>
      <c r="E246" s="13" t="s">
        <v>226</v>
      </c>
      <c r="F246" s="13" t="s">
        <v>227</v>
      </c>
      <c r="G246" s="59">
        <v>45419</v>
      </c>
      <c r="H246" s="13" t="str">
        <f t="shared" si="24"/>
        <v>Tuesday</v>
      </c>
      <c r="I246" s="13" t="s">
        <v>228</v>
      </c>
      <c r="J246" s="60">
        <v>0.75</v>
      </c>
      <c r="K246" s="64">
        <v>74</v>
      </c>
      <c r="L246" s="64">
        <v>77</v>
      </c>
      <c r="M246" s="64">
        <v>38</v>
      </c>
      <c r="N246" s="13">
        <v>2</v>
      </c>
      <c r="O246" s="13">
        <v>0</v>
      </c>
      <c r="P246" s="13">
        <v>3</v>
      </c>
      <c r="Q246" s="13">
        <v>114</v>
      </c>
      <c r="R246" s="13">
        <f t="shared" si="30"/>
        <v>10136</v>
      </c>
      <c r="S246" s="62">
        <f t="shared" si="26"/>
        <v>1.1247040252565114E-2</v>
      </c>
    </row>
    <row r="247" spans="1:19" x14ac:dyDescent="0.3">
      <c r="A247" s="10">
        <v>4</v>
      </c>
      <c r="B247" s="7" t="s">
        <v>232</v>
      </c>
      <c r="C247" s="13">
        <v>3140214</v>
      </c>
      <c r="D247" s="13" t="s">
        <v>156</v>
      </c>
      <c r="E247" s="13" t="s">
        <v>226</v>
      </c>
      <c r="F247" s="13" t="s">
        <v>227</v>
      </c>
      <c r="G247" s="59">
        <v>45419</v>
      </c>
      <c r="H247" s="13" t="str">
        <f t="shared" si="24"/>
        <v>Tuesday</v>
      </c>
      <c r="I247" s="13" t="s">
        <v>228</v>
      </c>
      <c r="J247" s="60">
        <v>0.79166666666666663</v>
      </c>
      <c r="K247" s="64">
        <v>78</v>
      </c>
      <c r="L247" s="64">
        <v>85</v>
      </c>
      <c r="M247" s="64">
        <v>40</v>
      </c>
      <c r="N247" s="13">
        <v>4</v>
      </c>
      <c r="O247" s="13">
        <v>0</v>
      </c>
      <c r="P247" s="13">
        <v>6</v>
      </c>
      <c r="Q247" s="13">
        <v>114</v>
      </c>
      <c r="R247" s="13">
        <f t="shared" si="30"/>
        <v>10136</v>
      </c>
      <c r="S247" s="62">
        <f t="shared" si="26"/>
        <v>1.1247040252565114E-2</v>
      </c>
    </row>
    <row r="248" spans="1:19" x14ac:dyDescent="0.3">
      <c r="A248" s="10">
        <v>4</v>
      </c>
      <c r="B248" s="7" t="s">
        <v>232</v>
      </c>
      <c r="C248" s="13">
        <v>3140214</v>
      </c>
      <c r="D248" s="13" t="s">
        <v>156</v>
      </c>
      <c r="E248" s="13" t="s">
        <v>226</v>
      </c>
      <c r="F248" s="13" t="s">
        <v>227</v>
      </c>
      <c r="G248" s="59">
        <v>45419</v>
      </c>
      <c r="H248" s="13" t="str">
        <f t="shared" si="24"/>
        <v>Tuesday</v>
      </c>
      <c r="I248" s="13" t="s">
        <v>228</v>
      </c>
      <c r="J248" s="60">
        <v>0.83333333333333337</v>
      </c>
      <c r="K248" s="64">
        <v>82</v>
      </c>
      <c r="L248" s="64">
        <v>76</v>
      </c>
      <c r="M248" s="64">
        <v>33</v>
      </c>
      <c r="N248" s="13">
        <v>3</v>
      </c>
      <c r="O248" s="13">
        <v>0</v>
      </c>
      <c r="P248" s="13">
        <v>4</v>
      </c>
      <c r="Q248" s="13">
        <v>114</v>
      </c>
      <c r="R248" s="13">
        <f t="shared" si="30"/>
        <v>10136</v>
      </c>
      <c r="S248" s="62">
        <f t="shared" si="26"/>
        <v>1.1247040252565114E-2</v>
      </c>
    </row>
    <row r="249" spans="1:19" x14ac:dyDescent="0.3">
      <c r="A249" s="10">
        <v>4</v>
      </c>
      <c r="B249" s="7" t="s">
        <v>232</v>
      </c>
      <c r="C249" s="13">
        <v>3140214</v>
      </c>
      <c r="D249" s="13" t="s">
        <v>156</v>
      </c>
      <c r="E249" s="13" t="s">
        <v>226</v>
      </c>
      <c r="F249" s="13" t="s">
        <v>227</v>
      </c>
      <c r="G249" s="59">
        <v>45419</v>
      </c>
      <c r="H249" s="13" t="str">
        <f t="shared" si="24"/>
        <v>Tuesday</v>
      </c>
      <c r="I249" s="13" t="s">
        <v>228</v>
      </c>
      <c r="J249" s="60">
        <v>0.875</v>
      </c>
      <c r="K249" s="64">
        <v>80</v>
      </c>
      <c r="L249" s="64">
        <v>66</v>
      </c>
      <c r="M249" s="64">
        <v>27</v>
      </c>
      <c r="N249" s="13">
        <v>3</v>
      </c>
      <c r="O249" s="13">
        <v>0</v>
      </c>
      <c r="P249" s="13">
        <v>3</v>
      </c>
      <c r="Q249" s="13">
        <v>114</v>
      </c>
      <c r="R249" s="13">
        <f t="shared" si="30"/>
        <v>10136</v>
      </c>
      <c r="S249" s="62">
        <f t="shared" si="26"/>
        <v>1.1247040252565114E-2</v>
      </c>
    </row>
    <row r="250" spans="1:19" x14ac:dyDescent="0.3">
      <c r="A250" s="10">
        <v>4</v>
      </c>
      <c r="B250" s="7" t="s">
        <v>232</v>
      </c>
      <c r="C250" s="13">
        <v>3140214</v>
      </c>
      <c r="D250" s="13" t="s">
        <v>156</v>
      </c>
      <c r="E250" s="13" t="s">
        <v>226</v>
      </c>
      <c r="F250" s="13" t="s">
        <v>227</v>
      </c>
      <c r="G250" s="59">
        <v>45420</v>
      </c>
      <c r="H250" s="13" t="str">
        <f t="shared" si="24"/>
        <v>Wednesday</v>
      </c>
      <c r="I250" s="13" t="s">
        <v>228</v>
      </c>
      <c r="J250" s="60">
        <v>0.41666666666666669</v>
      </c>
      <c r="K250" s="64">
        <v>76</v>
      </c>
      <c r="L250" s="64">
        <v>79</v>
      </c>
      <c r="M250" s="64">
        <v>12</v>
      </c>
      <c r="N250" s="13">
        <v>0</v>
      </c>
      <c r="O250" s="13">
        <v>0</v>
      </c>
      <c r="P250" s="13">
        <v>3</v>
      </c>
      <c r="Q250" s="13">
        <v>160</v>
      </c>
      <c r="R250" s="13">
        <f>AVERAGE($K$250:$K$259)*10*14</f>
        <v>10696</v>
      </c>
      <c r="S250" s="62">
        <f t="shared" si="26"/>
        <v>1.4958863126402393E-2</v>
      </c>
    </row>
    <row r="251" spans="1:19" x14ac:dyDescent="0.3">
      <c r="A251" s="10">
        <v>4</v>
      </c>
      <c r="B251" s="7" t="s">
        <v>232</v>
      </c>
      <c r="C251" s="13">
        <v>3140214</v>
      </c>
      <c r="D251" s="13" t="s">
        <v>156</v>
      </c>
      <c r="E251" s="13" t="s">
        <v>226</v>
      </c>
      <c r="F251" s="13" t="s">
        <v>227</v>
      </c>
      <c r="G251" s="59">
        <v>45420</v>
      </c>
      <c r="H251" s="13" t="str">
        <f t="shared" si="24"/>
        <v>Wednesday</v>
      </c>
      <c r="I251" s="13" t="s">
        <v>228</v>
      </c>
      <c r="J251" s="60">
        <v>0.45833333333333331</v>
      </c>
      <c r="K251" s="64">
        <v>70</v>
      </c>
      <c r="L251" s="64">
        <v>76</v>
      </c>
      <c r="M251" s="64">
        <v>10</v>
      </c>
      <c r="N251" s="13">
        <v>2</v>
      </c>
      <c r="O251" s="13">
        <v>0</v>
      </c>
      <c r="P251" s="13">
        <v>2</v>
      </c>
      <c r="Q251" s="13">
        <v>160</v>
      </c>
      <c r="R251" s="13">
        <f t="shared" ref="R251:R259" si="31">AVERAGE($K$250:$K$259)*10*14</f>
        <v>10696</v>
      </c>
      <c r="S251" s="62">
        <f t="shared" si="26"/>
        <v>1.4958863126402393E-2</v>
      </c>
    </row>
    <row r="252" spans="1:19" x14ac:dyDescent="0.3">
      <c r="A252" s="10">
        <v>4</v>
      </c>
      <c r="B252" s="7" t="s">
        <v>232</v>
      </c>
      <c r="C252" s="13">
        <v>3140214</v>
      </c>
      <c r="D252" s="13" t="s">
        <v>156</v>
      </c>
      <c r="E252" s="13" t="s">
        <v>226</v>
      </c>
      <c r="F252" s="13" t="s">
        <v>227</v>
      </c>
      <c r="G252" s="59">
        <v>45420</v>
      </c>
      <c r="H252" s="13" t="str">
        <f t="shared" si="24"/>
        <v>Wednesday</v>
      </c>
      <c r="I252" s="13" t="s">
        <v>228</v>
      </c>
      <c r="J252" s="60">
        <v>0.58333333333333337</v>
      </c>
      <c r="K252" s="64">
        <v>66</v>
      </c>
      <c r="L252" s="64">
        <v>33</v>
      </c>
      <c r="M252" s="64">
        <v>16</v>
      </c>
      <c r="N252" s="13">
        <v>4</v>
      </c>
      <c r="O252" s="13">
        <v>0</v>
      </c>
      <c r="P252" s="13">
        <v>4</v>
      </c>
      <c r="Q252" s="13">
        <v>160</v>
      </c>
      <c r="R252" s="13">
        <f t="shared" si="31"/>
        <v>10696</v>
      </c>
      <c r="S252" s="62">
        <f t="shared" si="26"/>
        <v>1.4958863126402393E-2</v>
      </c>
    </row>
    <row r="253" spans="1:19" x14ac:dyDescent="0.3">
      <c r="A253" s="10">
        <v>4</v>
      </c>
      <c r="B253" s="7" t="s">
        <v>232</v>
      </c>
      <c r="C253" s="13">
        <v>3140214</v>
      </c>
      <c r="D253" s="13" t="s">
        <v>156</v>
      </c>
      <c r="E253" s="13" t="s">
        <v>226</v>
      </c>
      <c r="F253" s="13" t="s">
        <v>227</v>
      </c>
      <c r="G253" s="59">
        <v>45420</v>
      </c>
      <c r="H253" s="13" t="str">
        <f t="shared" si="24"/>
        <v>Wednesday</v>
      </c>
      <c r="I253" s="13" t="s">
        <v>228</v>
      </c>
      <c r="J253" s="60">
        <v>0.625</v>
      </c>
      <c r="K253" s="64">
        <v>90</v>
      </c>
      <c r="L253" s="64">
        <v>53</v>
      </c>
      <c r="M253" s="64">
        <v>38</v>
      </c>
      <c r="N253" s="13">
        <v>5</v>
      </c>
      <c r="O253" s="13">
        <v>0</v>
      </c>
      <c r="P253" s="13">
        <v>9</v>
      </c>
      <c r="Q253" s="13">
        <v>160</v>
      </c>
      <c r="R253" s="13">
        <f t="shared" si="31"/>
        <v>10696</v>
      </c>
      <c r="S253" s="62">
        <f t="shared" si="26"/>
        <v>1.4958863126402393E-2</v>
      </c>
    </row>
    <row r="254" spans="1:19" x14ac:dyDescent="0.3">
      <c r="A254" s="10">
        <v>4</v>
      </c>
      <c r="B254" s="7" t="s">
        <v>232</v>
      </c>
      <c r="C254" s="13">
        <v>3140214</v>
      </c>
      <c r="D254" s="13" t="s">
        <v>156</v>
      </c>
      <c r="E254" s="13" t="s">
        <v>226</v>
      </c>
      <c r="F254" s="13" t="s">
        <v>227</v>
      </c>
      <c r="G254" s="59">
        <v>45420</v>
      </c>
      <c r="H254" s="13" t="str">
        <f t="shared" si="24"/>
        <v>Wednesday</v>
      </c>
      <c r="I254" s="13" t="s">
        <v>228</v>
      </c>
      <c r="J254" s="60">
        <v>0.66666666666666663</v>
      </c>
      <c r="K254" s="64">
        <v>67</v>
      </c>
      <c r="L254" s="64">
        <v>68</v>
      </c>
      <c r="M254" s="64">
        <v>42</v>
      </c>
      <c r="N254" s="13">
        <v>3</v>
      </c>
      <c r="O254" s="13">
        <v>0</v>
      </c>
      <c r="P254" s="13">
        <v>5</v>
      </c>
      <c r="Q254" s="13">
        <v>160</v>
      </c>
      <c r="R254" s="13">
        <f t="shared" si="31"/>
        <v>10696</v>
      </c>
      <c r="S254" s="62">
        <f t="shared" si="26"/>
        <v>1.4958863126402393E-2</v>
      </c>
    </row>
    <row r="255" spans="1:19" x14ac:dyDescent="0.3">
      <c r="A255" s="10">
        <v>4</v>
      </c>
      <c r="B255" s="7" t="s">
        <v>232</v>
      </c>
      <c r="C255" s="13">
        <v>3140214</v>
      </c>
      <c r="D255" s="13" t="s">
        <v>156</v>
      </c>
      <c r="E255" s="13" t="s">
        <v>226</v>
      </c>
      <c r="F255" s="13" t="s">
        <v>227</v>
      </c>
      <c r="G255" s="59">
        <v>45420</v>
      </c>
      <c r="H255" s="13" t="str">
        <f t="shared" si="24"/>
        <v>Wednesday</v>
      </c>
      <c r="I255" s="13" t="s">
        <v>228</v>
      </c>
      <c r="J255" s="60">
        <v>0.70833333333333337</v>
      </c>
      <c r="K255" s="64">
        <v>66</v>
      </c>
      <c r="L255" s="64">
        <v>74</v>
      </c>
      <c r="M255" s="64">
        <v>38</v>
      </c>
      <c r="N255" s="13">
        <v>3</v>
      </c>
      <c r="O255" s="13">
        <v>0</v>
      </c>
      <c r="P255" s="13">
        <v>3</v>
      </c>
      <c r="Q255" s="13">
        <v>160</v>
      </c>
      <c r="R255" s="13">
        <f t="shared" si="31"/>
        <v>10696</v>
      </c>
      <c r="S255" s="62">
        <f t="shared" si="26"/>
        <v>1.4958863126402393E-2</v>
      </c>
    </row>
    <row r="256" spans="1:19" x14ac:dyDescent="0.3">
      <c r="A256" s="10">
        <v>4</v>
      </c>
      <c r="B256" s="7" t="s">
        <v>232</v>
      </c>
      <c r="C256" s="13">
        <v>3140214</v>
      </c>
      <c r="D256" s="13" t="s">
        <v>156</v>
      </c>
      <c r="E256" s="13" t="s">
        <v>226</v>
      </c>
      <c r="F256" s="13" t="s">
        <v>227</v>
      </c>
      <c r="G256" s="59">
        <v>45420</v>
      </c>
      <c r="H256" s="13" t="str">
        <f t="shared" si="24"/>
        <v>Wednesday</v>
      </c>
      <c r="I256" s="13" t="s">
        <v>228</v>
      </c>
      <c r="J256" s="60">
        <v>0.75</v>
      </c>
      <c r="K256" s="64">
        <v>76</v>
      </c>
      <c r="L256" s="64">
        <v>78</v>
      </c>
      <c r="M256" s="64">
        <v>31</v>
      </c>
      <c r="N256" s="13">
        <v>3</v>
      </c>
      <c r="O256" s="13">
        <v>0</v>
      </c>
      <c r="P256" s="13">
        <v>4</v>
      </c>
      <c r="Q256" s="13">
        <v>160</v>
      </c>
      <c r="R256" s="13">
        <f t="shared" si="31"/>
        <v>10696</v>
      </c>
      <c r="S256" s="62">
        <f t="shared" si="26"/>
        <v>1.4958863126402393E-2</v>
      </c>
    </row>
    <row r="257" spans="1:19" x14ac:dyDescent="0.3">
      <c r="A257" s="10">
        <v>4</v>
      </c>
      <c r="B257" s="7" t="s">
        <v>232</v>
      </c>
      <c r="C257" s="13">
        <v>3140214</v>
      </c>
      <c r="D257" s="13" t="s">
        <v>156</v>
      </c>
      <c r="E257" s="13" t="s">
        <v>226</v>
      </c>
      <c r="F257" s="13" t="s">
        <v>227</v>
      </c>
      <c r="G257" s="59">
        <v>45420</v>
      </c>
      <c r="H257" s="13" t="str">
        <f t="shared" si="24"/>
        <v>Wednesday</v>
      </c>
      <c r="I257" s="13" t="s">
        <v>228</v>
      </c>
      <c r="J257" s="60">
        <v>0.79166666666666663</v>
      </c>
      <c r="K257" s="64">
        <v>84</v>
      </c>
      <c r="L257" s="64">
        <v>93</v>
      </c>
      <c r="M257" s="64">
        <v>45</v>
      </c>
      <c r="N257" s="13">
        <v>4</v>
      </c>
      <c r="O257" s="13">
        <v>0</v>
      </c>
      <c r="P257" s="13">
        <v>5</v>
      </c>
      <c r="Q257" s="13">
        <v>160</v>
      </c>
      <c r="R257" s="13">
        <f t="shared" si="31"/>
        <v>10696</v>
      </c>
      <c r="S257" s="62">
        <f t="shared" si="26"/>
        <v>1.4958863126402393E-2</v>
      </c>
    </row>
    <row r="258" spans="1:19" x14ac:dyDescent="0.3">
      <c r="A258" s="10">
        <v>4</v>
      </c>
      <c r="B258" s="7" t="s">
        <v>232</v>
      </c>
      <c r="C258" s="13">
        <v>3140214</v>
      </c>
      <c r="D258" s="13" t="s">
        <v>156</v>
      </c>
      <c r="E258" s="13" t="s">
        <v>226</v>
      </c>
      <c r="F258" s="13" t="s">
        <v>227</v>
      </c>
      <c r="G258" s="59">
        <v>45420</v>
      </c>
      <c r="H258" s="13" t="str">
        <f t="shared" si="24"/>
        <v>Wednesday</v>
      </c>
      <c r="I258" s="13" t="s">
        <v>228</v>
      </c>
      <c r="J258" s="60">
        <v>0.83333333333333337</v>
      </c>
      <c r="K258" s="64">
        <v>87</v>
      </c>
      <c r="L258" s="64">
        <v>70</v>
      </c>
      <c r="M258" s="64">
        <v>29</v>
      </c>
      <c r="N258" s="13">
        <v>4</v>
      </c>
      <c r="O258" s="13">
        <v>0</v>
      </c>
      <c r="P258" s="13">
        <v>4</v>
      </c>
      <c r="Q258" s="13">
        <v>160</v>
      </c>
      <c r="R258" s="13">
        <f t="shared" si="31"/>
        <v>10696</v>
      </c>
      <c r="S258" s="62">
        <f t="shared" si="26"/>
        <v>1.4958863126402393E-2</v>
      </c>
    </row>
    <row r="259" spans="1:19" x14ac:dyDescent="0.3">
      <c r="A259" s="10">
        <v>4</v>
      </c>
      <c r="B259" s="7" t="s">
        <v>232</v>
      </c>
      <c r="C259" s="13">
        <v>3140214</v>
      </c>
      <c r="D259" s="13" t="s">
        <v>156</v>
      </c>
      <c r="E259" s="13" t="s">
        <v>226</v>
      </c>
      <c r="F259" s="13" t="s">
        <v>227</v>
      </c>
      <c r="G259" s="59">
        <v>45420</v>
      </c>
      <c r="H259" s="13" t="str">
        <f t="shared" si="24"/>
        <v>Wednesday</v>
      </c>
      <c r="I259" s="13" t="s">
        <v>228</v>
      </c>
      <c r="J259" s="60">
        <v>0.875</v>
      </c>
      <c r="K259" s="64">
        <v>82</v>
      </c>
      <c r="L259" s="64">
        <v>73</v>
      </c>
      <c r="M259" s="64">
        <v>20</v>
      </c>
      <c r="N259" s="13">
        <v>3</v>
      </c>
      <c r="O259" s="13">
        <v>0</v>
      </c>
      <c r="P259" s="13">
        <v>4</v>
      </c>
      <c r="Q259" s="13">
        <v>160</v>
      </c>
      <c r="R259" s="13">
        <f t="shared" si="31"/>
        <v>10696</v>
      </c>
      <c r="S259" s="62">
        <f t="shared" si="26"/>
        <v>1.4958863126402393E-2</v>
      </c>
    </row>
    <row r="260" spans="1:19" x14ac:dyDescent="0.3">
      <c r="A260" s="10">
        <v>4</v>
      </c>
      <c r="B260" s="7" t="s">
        <v>232</v>
      </c>
      <c r="C260" s="13">
        <v>3140214</v>
      </c>
      <c r="D260" s="13" t="s">
        <v>156</v>
      </c>
      <c r="E260" s="13" t="s">
        <v>226</v>
      </c>
      <c r="F260" s="13" t="s">
        <v>227</v>
      </c>
      <c r="G260" s="59">
        <v>45421</v>
      </c>
      <c r="H260" s="13" t="str">
        <f t="shared" ref="H260:H323" si="32">TEXT(G260,"dddd")</f>
        <v>Thursday</v>
      </c>
      <c r="I260" s="13" t="s">
        <v>228</v>
      </c>
      <c r="J260" s="60">
        <v>0.41666666666666669</v>
      </c>
      <c r="K260" s="64">
        <v>70</v>
      </c>
      <c r="L260" s="64">
        <v>78</v>
      </c>
      <c r="M260" s="64">
        <v>11</v>
      </c>
      <c r="N260" s="13">
        <v>1</v>
      </c>
      <c r="O260" s="13">
        <v>0</v>
      </c>
      <c r="P260" s="13">
        <v>2</v>
      </c>
      <c r="Q260" s="13">
        <v>161</v>
      </c>
      <c r="R260" s="13">
        <f>AVERAGE($K$260:$K$269)*10*14</f>
        <v>10010</v>
      </c>
      <c r="S260" s="62">
        <f t="shared" si="26"/>
        <v>1.6083916083916083E-2</v>
      </c>
    </row>
    <row r="261" spans="1:19" x14ac:dyDescent="0.3">
      <c r="A261" s="10">
        <v>4</v>
      </c>
      <c r="B261" s="7" t="s">
        <v>232</v>
      </c>
      <c r="C261" s="13">
        <v>3140214</v>
      </c>
      <c r="D261" s="13" t="s">
        <v>156</v>
      </c>
      <c r="E261" s="13" t="s">
        <v>226</v>
      </c>
      <c r="F261" s="13" t="s">
        <v>227</v>
      </c>
      <c r="G261" s="59">
        <v>45421</v>
      </c>
      <c r="H261" s="13" t="str">
        <f t="shared" si="32"/>
        <v>Thursday</v>
      </c>
      <c r="I261" s="13" t="s">
        <v>228</v>
      </c>
      <c r="J261" s="60">
        <v>0.45833333333333331</v>
      </c>
      <c r="K261" s="64">
        <v>68</v>
      </c>
      <c r="L261" s="64">
        <v>75</v>
      </c>
      <c r="M261" s="64">
        <v>12</v>
      </c>
      <c r="N261" s="13">
        <v>2</v>
      </c>
      <c r="O261" s="13">
        <v>0</v>
      </c>
      <c r="P261" s="13">
        <v>2</v>
      </c>
      <c r="Q261" s="13">
        <v>161</v>
      </c>
      <c r="R261" s="13">
        <f t="shared" ref="R261:R269" si="33">AVERAGE($K$260:$K$269)*10*14</f>
        <v>10010</v>
      </c>
      <c r="S261" s="62">
        <f t="shared" si="26"/>
        <v>1.6083916083916083E-2</v>
      </c>
    </row>
    <row r="262" spans="1:19" x14ac:dyDescent="0.3">
      <c r="A262" s="10">
        <v>4</v>
      </c>
      <c r="B262" s="7" t="s">
        <v>232</v>
      </c>
      <c r="C262" s="13">
        <v>3140214</v>
      </c>
      <c r="D262" s="13" t="s">
        <v>156</v>
      </c>
      <c r="E262" s="13" t="s">
        <v>226</v>
      </c>
      <c r="F262" s="13" t="s">
        <v>227</v>
      </c>
      <c r="G262" s="59">
        <v>45421</v>
      </c>
      <c r="H262" s="13" t="str">
        <f t="shared" si="32"/>
        <v>Thursday</v>
      </c>
      <c r="I262" s="13" t="s">
        <v>228</v>
      </c>
      <c r="J262" s="60">
        <v>0.58333333333333337</v>
      </c>
      <c r="K262" s="64">
        <v>70</v>
      </c>
      <c r="L262" s="64">
        <v>30</v>
      </c>
      <c r="M262" s="64">
        <v>17</v>
      </c>
      <c r="N262" s="13">
        <v>4</v>
      </c>
      <c r="O262" s="13">
        <v>0</v>
      </c>
      <c r="P262" s="13">
        <v>3</v>
      </c>
      <c r="Q262" s="13">
        <v>161</v>
      </c>
      <c r="R262" s="13">
        <f t="shared" si="33"/>
        <v>10010</v>
      </c>
      <c r="S262" s="62">
        <f t="shared" ref="S262:S325" si="34">Q262/R262</f>
        <v>1.6083916083916083E-2</v>
      </c>
    </row>
    <row r="263" spans="1:19" x14ac:dyDescent="0.3">
      <c r="A263" s="10">
        <v>4</v>
      </c>
      <c r="B263" s="7" t="s">
        <v>232</v>
      </c>
      <c r="C263" s="13">
        <v>3140214</v>
      </c>
      <c r="D263" s="13" t="s">
        <v>156</v>
      </c>
      <c r="E263" s="13" t="s">
        <v>226</v>
      </c>
      <c r="F263" s="13" t="s">
        <v>227</v>
      </c>
      <c r="G263" s="59">
        <v>45421</v>
      </c>
      <c r="H263" s="13" t="str">
        <f t="shared" si="32"/>
        <v>Thursday</v>
      </c>
      <c r="I263" s="13" t="s">
        <v>228</v>
      </c>
      <c r="J263" s="60">
        <v>0.625</v>
      </c>
      <c r="K263" s="64">
        <v>81</v>
      </c>
      <c r="L263" s="64">
        <v>45</v>
      </c>
      <c r="M263" s="64">
        <v>45</v>
      </c>
      <c r="N263" s="13">
        <v>6</v>
      </c>
      <c r="O263" s="13">
        <v>0</v>
      </c>
      <c r="P263" s="13">
        <v>11</v>
      </c>
      <c r="Q263" s="13">
        <v>161</v>
      </c>
      <c r="R263" s="13">
        <f t="shared" si="33"/>
        <v>10010</v>
      </c>
      <c r="S263" s="62">
        <f t="shared" si="34"/>
        <v>1.6083916083916083E-2</v>
      </c>
    </row>
    <row r="264" spans="1:19" x14ac:dyDescent="0.3">
      <c r="A264" s="10">
        <v>4</v>
      </c>
      <c r="B264" s="7" t="s">
        <v>232</v>
      </c>
      <c r="C264" s="13">
        <v>3140214</v>
      </c>
      <c r="D264" s="13" t="s">
        <v>156</v>
      </c>
      <c r="E264" s="13" t="s">
        <v>226</v>
      </c>
      <c r="F264" s="13" t="s">
        <v>227</v>
      </c>
      <c r="G264" s="59">
        <v>45421</v>
      </c>
      <c r="H264" s="13" t="str">
        <f t="shared" si="32"/>
        <v>Thursday</v>
      </c>
      <c r="I264" s="13" t="s">
        <v>228</v>
      </c>
      <c r="J264" s="60">
        <v>0.66666666666666663</v>
      </c>
      <c r="K264" s="64">
        <v>65</v>
      </c>
      <c r="L264" s="64">
        <v>53</v>
      </c>
      <c r="M264" s="64">
        <v>37</v>
      </c>
      <c r="N264" s="13">
        <v>4</v>
      </c>
      <c r="O264" s="13">
        <v>0</v>
      </c>
      <c r="P264" s="13">
        <v>4</v>
      </c>
      <c r="Q264" s="13">
        <v>161</v>
      </c>
      <c r="R264" s="13">
        <f t="shared" si="33"/>
        <v>10010</v>
      </c>
      <c r="S264" s="62">
        <f t="shared" si="34"/>
        <v>1.6083916083916083E-2</v>
      </c>
    </row>
    <row r="265" spans="1:19" x14ac:dyDescent="0.3">
      <c r="A265" s="10">
        <v>4</v>
      </c>
      <c r="B265" s="7" t="s">
        <v>232</v>
      </c>
      <c r="C265" s="13">
        <v>3140214</v>
      </c>
      <c r="D265" s="13" t="s">
        <v>156</v>
      </c>
      <c r="E265" s="13" t="s">
        <v>226</v>
      </c>
      <c r="F265" s="13" t="s">
        <v>227</v>
      </c>
      <c r="G265" s="59">
        <v>45421</v>
      </c>
      <c r="H265" s="13" t="str">
        <f t="shared" si="32"/>
        <v>Thursday</v>
      </c>
      <c r="I265" s="13" t="s">
        <v>228</v>
      </c>
      <c r="J265" s="60">
        <v>0.70833333333333337</v>
      </c>
      <c r="K265" s="64">
        <v>68</v>
      </c>
      <c r="L265" s="64">
        <v>70</v>
      </c>
      <c r="M265" s="64">
        <v>40</v>
      </c>
      <c r="N265" s="13">
        <v>4</v>
      </c>
      <c r="O265" s="13">
        <v>0</v>
      </c>
      <c r="P265" s="13">
        <v>4</v>
      </c>
      <c r="Q265" s="13">
        <v>161</v>
      </c>
      <c r="R265" s="13">
        <f t="shared" si="33"/>
        <v>10010</v>
      </c>
      <c r="S265" s="62">
        <f t="shared" si="34"/>
        <v>1.6083916083916083E-2</v>
      </c>
    </row>
    <row r="266" spans="1:19" x14ac:dyDescent="0.3">
      <c r="A266" s="10">
        <v>4</v>
      </c>
      <c r="B266" s="7" t="s">
        <v>232</v>
      </c>
      <c r="C266" s="13">
        <v>3140214</v>
      </c>
      <c r="D266" s="13" t="s">
        <v>156</v>
      </c>
      <c r="E266" s="13" t="s">
        <v>226</v>
      </c>
      <c r="F266" s="13" t="s">
        <v>227</v>
      </c>
      <c r="G266" s="59">
        <v>45421</v>
      </c>
      <c r="H266" s="13" t="str">
        <f t="shared" si="32"/>
        <v>Thursday</v>
      </c>
      <c r="I266" s="13" t="s">
        <v>228</v>
      </c>
      <c r="J266" s="60">
        <v>0.75</v>
      </c>
      <c r="K266" s="64">
        <v>70</v>
      </c>
      <c r="L266" s="64">
        <v>72</v>
      </c>
      <c r="M266" s="64">
        <v>33</v>
      </c>
      <c r="N266" s="13">
        <v>3</v>
      </c>
      <c r="O266" s="13">
        <v>0</v>
      </c>
      <c r="P266" s="13">
        <v>3</v>
      </c>
      <c r="Q266" s="13">
        <v>161</v>
      </c>
      <c r="R266" s="13">
        <f t="shared" si="33"/>
        <v>10010</v>
      </c>
      <c r="S266" s="62">
        <f t="shared" si="34"/>
        <v>1.6083916083916083E-2</v>
      </c>
    </row>
    <row r="267" spans="1:19" x14ac:dyDescent="0.3">
      <c r="A267" s="10">
        <v>4</v>
      </c>
      <c r="B267" s="7" t="s">
        <v>232</v>
      </c>
      <c r="C267" s="13">
        <v>3140214</v>
      </c>
      <c r="D267" s="13" t="s">
        <v>156</v>
      </c>
      <c r="E267" s="13" t="s">
        <v>226</v>
      </c>
      <c r="F267" s="13" t="s">
        <v>227</v>
      </c>
      <c r="G267" s="59">
        <v>45421</v>
      </c>
      <c r="H267" s="13" t="str">
        <f t="shared" si="32"/>
        <v>Thursday</v>
      </c>
      <c r="I267" s="13" t="s">
        <v>228</v>
      </c>
      <c r="J267" s="60">
        <v>0.79166666666666663</v>
      </c>
      <c r="K267" s="64">
        <v>79</v>
      </c>
      <c r="L267" s="64">
        <v>83</v>
      </c>
      <c r="M267" s="64">
        <v>42</v>
      </c>
      <c r="N267" s="13">
        <v>5</v>
      </c>
      <c r="O267" s="13">
        <v>0</v>
      </c>
      <c r="P267" s="13">
        <v>4</v>
      </c>
      <c r="Q267" s="13">
        <v>161</v>
      </c>
      <c r="R267" s="13">
        <f t="shared" si="33"/>
        <v>10010</v>
      </c>
      <c r="S267" s="62">
        <f t="shared" si="34"/>
        <v>1.6083916083916083E-2</v>
      </c>
    </row>
    <row r="268" spans="1:19" x14ac:dyDescent="0.3">
      <c r="A268" s="10">
        <v>4</v>
      </c>
      <c r="B268" s="7" t="s">
        <v>232</v>
      </c>
      <c r="C268" s="13">
        <v>3140214</v>
      </c>
      <c r="D268" s="13" t="s">
        <v>156</v>
      </c>
      <c r="E268" s="13" t="s">
        <v>226</v>
      </c>
      <c r="F268" s="13" t="s">
        <v>227</v>
      </c>
      <c r="G268" s="59">
        <v>45421</v>
      </c>
      <c r="H268" s="13" t="str">
        <f t="shared" si="32"/>
        <v>Thursday</v>
      </c>
      <c r="I268" s="13" t="s">
        <v>228</v>
      </c>
      <c r="J268" s="60">
        <v>0.83333333333333337</v>
      </c>
      <c r="K268" s="64">
        <v>84</v>
      </c>
      <c r="L268" s="64">
        <v>68</v>
      </c>
      <c r="M268" s="64">
        <v>29</v>
      </c>
      <c r="N268" s="13">
        <v>5</v>
      </c>
      <c r="O268" s="13">
        <v>0</v>
      </c>
      <c r="P268" s="13">
        <v>3</v>
      </c>
      <c r="Q268" s="13">
        <v>161</v>
      </c>
      <c r="R268" s="13">
        <f t="shared" si="33"/>
        <v>10010</v>
      </c>
      <c r="S268" s="62">
        <f t="shared" si="34"/>
        <v>1.6083916083916083E-2</v>
      </c>
    </row>
    <row r="269" spans="1:19" x14ac:dyDescent="0.3">
      <c r="A269" s="10">
        <v>4</v>
      </c>
      <c r="B269" s="7" t="s">
        <v>232</v>
      </c>
      <c r="C269" s="13">
        <v>3140214</v>
      </c>
      <c r="D269" s="13" t="s">
        <v>156</v>
      </c>
      <c r="E269" s="13" t="s">
        <v>226</v>
      </c>
      <c r="F269" s="13" t="s">
        <v>227</v>
      </c>
      <c r="G269" s="59">
        <v>45421</v>
      </c>
      <c r="H269" s="13" t="str">
        <f t="shared" si="32"/>
        <v>Thursday</v>
      </c>
      <c r="I269" s="13" t="s">
        <v>228</v>
      </c>
      <c r="J269" s="60">
        <v>0.875</v>
      </c>
      <c r="K269" s="64">
        <v>60</v>
      </c>
      <c r="L269" s="64">
        <v>55</v>
      </c>
      <c r="M269" s="64">
        <v>22</v>
      </c>
      <c r="N269" s="13">
        <v>4</v>
      </c>
      <c r="O269" s="13">
        <v>0</v>
      </c>
      <c r="P269" s="13">
        <v>4</v>
      </c>
      <c r="Q269" s="13">
        <v>161</v>
      </c>
      <c r="R269" s="13">
        <f t="shared" si="33"/>
        <v>10010</v>
      </c>
      <c r="S269" s="62">
        <f t="shared" si="34"/>
        <v>1.6083916083916083E-2</v>
      </c>
    </row>
    <row r="270" spans="1:19" x14ac:dyDescent="0.3">
      <c r="A270" s="10">
        <v>4</v>
      </c>
      <c r="B270" s="7" t="s">
        <v>232</v>
      </c>
      <c r="C270" s="13">
        <v>3140214</v>
      </c>
      <c r="D270" s="13" t="s">
        <v>156</v>
      </c>
      <c r="E270" s="13" t="s">
        <v>226</v>
      </c>
      <c r="F270" s="13" t="s">
        <v>227</v>
      </c>
      <c r="G270" s="59">
        <v>45422</v>
      </c>
      <c r="H270" s="13" t="str">
        <f t="shared" si="32"/>
        <v>Friday</v>
      </c>
      <c r="I270" s="13" t="s">
        <v>228</v>
      </c>
      <c r="J270" s="60">
        <v>0.41666666666666669</v>
      </c>
      <c r="K270" s="64">
        <v>76</v>
      </c>
      <c r="L270" s="64">
        <v>82</v>
      </c>
      <c r="M270" s="64">
        <v>15</v>
      </c>
      <c r="N270" s="13">
        <v>1</v>
      </c>
      <c r="O270" s="13">
        <v>0</v>
      </c>
      <c r="P270" s="13">
        <v>1</v>
      </c>
      <c r="Q270" s="13">
        <v>154</v>
      </c>
      <c r="R270" s="13" cm="1">
        <f t="array" ref="R270">AVERAGE($K$270:$K$279*10*14)</f>
        <v>10682</v>
      </c>
      <c r="S270" s="62">
        <f t="shared" si="34"/>
        <v>1.4416775884665793E-2</v>
      </c>
    </row>
    <row r="271" spans="1:19" x14ac:dyDescent="0.3">
      <c r="A271" s="10">
        <v>4</v>
      </c>
      <c r="B271" s="7" t="s">
        <v>232</v>
      </c>
      <c r="C271" s="13">
        <v>3140214</v>
      </c>
      <c r="D271" s="13" t="s">
        <v>156</v>
      </c>
      <c r="E271" s="13" t="s">
        <v>226</v>
      </c>
      <c r="F271" s="13" t="s">
        <v>227</v>
      </c>
      <c r="G271" s="59">
        <v>45422</v>
      </c>
      <c r="H271" s="13" t="str">
        <f t="shared" si="32"/>
        <v>Friday</v>
      </c>
      <c r="I271" s="13" t="s">
        <v>228</v>
      </c>
      <c r="J271" s="60">
        <v>0.45833333333333331</v>
      </c>
      <c r="K271" s="64">
        <v>67</v>
      </c>
      <c r="L271" s="64">
        <v>75</v>
      </c>
      <c r="M271" s="64">
        <v>17</v>
      </c>
      <c r="N271" s="13">
        <v>2</v>
      </c>
      <c r="O271" s="13">
        <v>0</v>
      </c>
      <c r="P271" s="13">
        <v>3</v>
      </c>
      <c r="Q271" s="13">
        <v>154</v>
      </c>
      <c r="R271" s="13" cm="1">
        <f t="array" ref="R271">AVERAGE($K$270:$K$279*10*14)</f>
        <v>10682</v>
      </c>
      <c r="S271" s="62">
        <f t="shared" si="34"/>
        <v>1.4416775884665793E-2</v>
      </c>
    </row>
    <row r="272" spans="1:19" x14ac:dyDescent="0.3">
      <c r="A272" s="10">
        <v>4</v>
      </c>
      <c r="B272" s="7" t="s">
        <v>232</v>
      </c>
      <c r="C272" s="13">
        <v>3140214</v>
      </c>
      <c r="D272" s="13" t="s">
        <v>156</v>
      </c>
      <c r="E272" s="13" t="s">
        <v>226</v>
      </c>
      <c r="F272" s="13" t="s">
        <v>227</v>
      </c>
      <c r="G272" s="59">
        <v>45422</v>
      </c>
      <c r="H272" s="13" t="str">
        <f t="shared" si="32"/>
        <v>Friday</v>
      </c>
      <c r="I272" s="13" t="s">
        <v>228</v>
      </c>
      <c r="J272" s="60">
        <v>0.58333333333333337</v>
      </c>
      <c r="K272" s="64">
        <v>76</v>
      </c>
      <c r="L272" s="64">
        <v>38</v>
      </c>
      <c r="M272" s="64">
        <v>31</v>
      </c>
      <c r="N272" s="13">
        <v>5</v>
      </c>
      <c r="O272" s="13">
        <v>0</v>
      </c>
      <c r="P272" s="13">
        <v>6</v>
      </c>
      <c r="Q272" s="13">
        <v>154</v>
      </c>
      <c r="R272" s="13" cm="1">
        <f t="array" ref="R272">AVERAGE($K$270:$K$279*10*14)</f>
        <v>10682</v>
      </c>
      <c r="S272" s="62">
        <f t="shared" si="34"/>
        <v>1.4416775884665793E-2</v>
      </c>
    </row>
    <row r="273" spans="1:19" x14ac:dyDescent="0.3">
      <c r="A273" s="10">
        <v>4</v>
      </c>
      <c r="B273" s="7" t="s">
        <v>232</v>
      </c>
      <c r="C273" s="13">
        <v>3140214</v>
      </c>
      <c r="D273" s="13" t="s">
        <v>156</v>
      </c>
      <c r="E273" s="13" t="s">
        <v>226</v>
      </c>
      <c r="F273" s="13" t="s">
        <v>227</v>
      </c>
      <c r="G273" s="59">
        <v>45422</v>
      </c>
      <c r="H273" s="13" t="str">
        <f t="shared" si="32"/>
        <v>Friday</v>
      </c>
      <c r="I273" s="13" t="s">
        <v>228</v>
      </c>
      <c r="J273" s="60">
        <v>0.625</v>
      </c>
      <c r="K273" s="64">
        <v>90</v>
      </c>
      <c r="L273" s="64">
        <v>43</v>
      </c>
      <c r="M273" s="64">
        <v>36</v>
      </c>
      <c r="N273" s="13">
        <v>6</v>
      </c>
      <c r="O273" s="13">
        <v>0</v>
      </c>
      <c r="P273" s="13">
        <v>5</v>
      </c>
      <c r="Q273" s="13">
        <v>154</v>
      </c>
      <c r="R273" s="13" cm="1">
        <f t="array" ref="R273">AVERAGE($K$270:$K$279*10*14)</f>
        <v>10682</v>
      </c>
      <c r="S273" s="62">
        <f t="shared" si="34"/>
        <v>1.4416775884665793E-2</v>
      </c>
    </row>
    <row r="274" spans="1:19" x14ac:dyDescent="0.3">
      <c r="A274" s="10">
        <v>4</v>
      </c>
      <c r="B274" s="7" t="s">
        <v>232</v>
      </c>
      <c r="C274" s="13">
        <v>3140214</v>
      </c>
      <c r="D274" s="13" t="s">
        <v>156</v>
      </c>
      <c r="E274" s="13" t="s">
        <v>226</v>
      </c>
      <c r="F274" s="13" t="s">
        <v>227</v>
      </c>
      <c r="G274" s="59">
        <v>45422</v>
      </c>
      <c r="H274" s="13" t="str">
        <f t="shared" si="32"/>
        <v>Friday</v>
      </c>
      <c r="I274" s="13" t="s">
        <v>228</v>
      </c>
      <c r="J274" s="60">
        <v>0.66666666666666663</v>
      </c>
      <c r="K274" s="64">
        <v>70</v>
      </c>
      <c r="L274" s="64">
        <v>53</v>
      </c>
      <c r="M274" s="64">
        <v>30</v>
      </c>
      <c r="N274" s="13">
        <v>4</v>
      </c>
      <c r="O274" s="13">
        <v>0</v>
      </c>
      <c r="P274" s="13">
        <v>3</v>
      </c>
      <c r="Q274" s="13">
        <v>154</v>
      </c>
      <c r="R274" s="13" cm="1">
        <f t="array" ref="R274">AVERAGE($K$270:$K$279*10*14)</f>
        <v>10682</v>
      </c>
      <c r="S274" s="62">
        <f t="shared" si="34"/>
        <v>1.4416775884665793E-2</v>
      </c>
    </row>
    <row r="275" spans="1:19" x14ac:dyDescent="0.3">
      <c r="A275" s="10">
        <v>4</v>
      </c>
      <c r="B275" s="7" t="s">
        <v>232</v>
      </c>
      <c r="C275" s="13">
        <v>3140214</v>
      </c>
      <c r="D275" s="13" t="s">
        <v>156</v>
      </c>
      <c r="E275" s="13" t="s">
        <v>226</v>
      </c>
      <c r="F275" s="13" t="s">
        <v>227</v>
      </c>
      <c r="G275" s="59">
        <v>45422</v>
      </c>
      <c r="H275" s="13" t="str">
        <f t="shared" si="32"/>
        <v>Friday</v>
      </c>
      <c r="I275" s="13" t="s">
        <v>228</v>
      </c>
      <c r="J275" s="60">
        <v>0.70833333333333337</v>
      </c>
      <c r="K275" s="64">
        <v>72</v>
      </c>
      <c r="L275" s="64">
        <v>71</v>
      </c>
      <c r="M275" s="64">
        <v>40</v>
      </c>
      <c r="N275" s="13">
        <v>3</v>
      </c>
      <c r="O275" s="13">
        <v>0</v>
      </c>
      <c r="P275" s="13">
        <v>2</v>
      </c>
      <c r="Q275" s="13">
        <v>154</v>
      </c>
      <c r="R275" s="13" cm="1">
        <f t="array" ref="R275">AVERAGE($K$270:$K$279*10*14)</f>
        <v>10682</v>
      </c>
      <c r="S275" s="62">
        <f t="shared" si="34"/>
        <v>1.4416775884665793E-2</v>
      </c>
    </row>
    <row r="276" spans="1:19" x14ac:dyDescent="0.3">
      <c r="A276" s="10">
        <v>4</v>
      </c>
      <c r="B276" s="7" t="s">
        <v>232</v>
      </c>
      <c r="C276" s="13">
        <v>3140214</v>
      </c>
      <c r="D276" s="13" t="s">
        <v>156</v>
      </c>
      <c r="E276" s="13" t="s">
        <v>226</v>
      </c>
      <c r="F276" s="13" t="s">
        <v>227</v>
      </c>
      <c r="G276" s="59">
        <v>45422</v>
      </c>
      <c r="H276" s="13" t="str">
        <f t="shared" si="32"/>
        <v>Friday</v>
      </c>
      <c r="I276" s="13" t="s">
        <v>228</v>
      </c>
      <c r="J276" s="60">
        <v>0.75</v>
      </c>
      <c r="K276" s="64">
        <v>75</v>
      </c>
      <c r="L276" s="64">
        <v>76</v>
      </c>
      <c r="M276" s="64">
        <v>35</v>
      </c>
      <c r="N276" s="13">
        <v>4</v>
      </c>
      <c r="O276" s="13">
        <v>0</v>
      </c>
      <c r="P276" s="13">
        <v>2</v>
      </c>
      <c r="Q276" s="13">
        <v>154</v>
      </c>
      <c r="R276" s="13" cm="1">
        <f t="array" ref="R276">AVERAGE($K$270:$K$279*10*14)</f>
        <v>10682</v>
      </c>
      <c r="S276" s="62">
        <f t="shared" si="34"/>
        <v>1.4416775884665793E-2</v>
      </c>
    </row>
    <row r="277" spans="1:19" x14ac:dyDescent="0.3">
      <c r="A277" s="10">
        <v>4</v>
      </c>
      <c r="B277" s="7" t="s">
        <v>232</v>
      </c>
      <c r="C277" s="13">
        <v>3140214</v>
      </c>
      <c r="D277" s="13" t="s">
        <v>156</v>
      </c>
      <c r="E277" s="13" t="s">
        <v>226</v>
      </c>
      <c r="F277" s="13" t="s">
        <v>227</v>
      </c>
      <c r="G277" s="59">
        <v>45422</v>
      </c>
      <c r="H277" s="13" t="str">
        <f t="shared" si="32"/>
        <v>Friday</v>
      </c>
      <c r="I277" s="13" t="s">
        <v>228</v>
      </c>
      <c r="J277" s="60">
        <v>0.79166666666666663</v>
      </c>
      <c r="K277" s="64">
        <v>85</v>
      </c>
      <c r="L277" s="64">
        <v>81</v>
      </c>
      <c r="M277" s="64">
        <v>38</v>
      </c>
      <c r="N277" s="13">
        <v>4</v>
      </c>
      <c r="O277" s="13">
        <v>0</v>
      </c>
      <c r="P277" s="13">
        <v>3</v>
      </c>
      <c r="Q277" s="13">
        <v>154</v>
      </c>
      <c r="R277" s="13" cm="1">
        <f t="array" ref="R277">AVERAGE($K$270:$K$279*10*14)</f>
        <v>10682</v>
      </c>
      <c r="S277" s="62">
        <f t="shared" si="34"/>
        <v>1.4416775884665793E-2</v>
      </c>
    </row>
    <row r="278" spans="1:19" x14ac:dyDescent="0.3">
      <c r="A278" s="10">
        <v>4</v>
      </c>
      <c r="B278" s="7" t="s">
        <v>232</v>
      </c>
      <c r="C278" s="13">
        <v>3140214</v>
      </c>
      <c r="D278" s="13" t="s">
        <v>156</v>
      </c>
      <c r="E278" s="13" t="s">
        <v>226</v>
      </c>
      <c r="F278" s="13" t="s">
        <v>227</v>
      </c>
      <c r="G278" s="59">
        <v>45422</v>
      </c>
      <c r="H278" s="13" t="str">
        <f t="shared" si="32"/>
        <v>Friday</v>
      </c>
      <c r="I278" s="13" t="s">
        <v>228</v>
      </c>
      <c r="J278" s="60">
        <v>0.83333333333333337</v>
      </c>
      <c r="K278" s="64">
        <v>84</v>
      </c>
      <c r="L278" s="64">
        <v>78</v>
      </c>
      <c r="M278" s="64">
        <v>46</v>
      </c>
      <c r="N278" s="13">
        <v>5</v>
      </c>
      <c r="O278" s="13">
        <v>0</v>
      </c>
      <c r="P278" s="13">
        <v>5</v>
      </c>
      <c r="Q278" s="13">
        <v>154</v>
      </c>
      <c r="R278" s="13" cm="1">
        <f t="array" ref="R278">AVERAGE($K$270:$K$279*10*14)</f>
        <v>10682</v>
      </c>
      <c r="S278" s="62">
        <f t="shared" si="34"/>
        <v>1.4416775884665793E-2</v>
      </c>
    </row>
    <row r="279" spans="1:19" x14ac:dyDescent="0.3">
      <c r="A279" s="10">
        <v>4</v>
      </c>
      <c r="B279" s="7" t="s">
        <v>232</v>
      </c>
      <c r="C279" s="13">
        <v>3140214</v>
      </c>
      <c r="D279" s="13" t="s">
        <v>156</v>
      </c>
      <c r="E279" s="13" t="s">
        <v>226</v>
      </c>
      <c r="F279" s="13" t="s">
        <v>227</v>
      </c>
      <c r="G279" s="59">
        <v>45422</v>
      </c>
      <c r="H279" s="13" t="str">
        <f t="shared" si="32"/>
        <v>Friday</v>
      </c>
      <c r="I279" s="13" t="s">
        <v>228</v>
      </c>
      <c r="J279" s="60">
        <v>0.875</v>
      </c>
      <c r="K279" s="64">
        <v>68</v>
      </c>
      <c r="L279" s="64">
        <v>66</v>
      </c>
      <c r="M279" s="64">
        <v>37</v>
      </c>
      <c r="N279" s="13">
        <v>5</v>
      </c>
      <c r="O279" s="13">
        <v>0</v>
      </c>
      <c r="P279" s="13">
        <v>4</v>
      </c>
      <c r="Q279" s="13">
        <v>154</v>
      </c>
      <c r="R279" s="13" cm="1">
        <f t="array" ref="R279">AVERAGE($K$270:$K$279*10*14)</f>
        <v>10682</v>
      </c>
      <c r="S279" s="62">
        <f t="shared" si="34"/>
        <v>1.4416775884665793E-2</v>
      </c>
    </row>
    <row r="280" spans="1:19" x14ac:dyDescent="0.3">
      <c r="A280" s="10">
        <v>4</v>
      </c>
      <c r="B280" s="7" t="s">
        <v>232</v>
      </c>
      <c r="C280" s="13">
        <v>3140214</v>
      </c>
      <c r="D280" s="13" t="s">
        <v>156</v>
      </c>
      <c r="E280" s="13" t="s">
        <v>226</v>
      </c>
      <c r="F280" s="13" t="s">
        <v>227</v>
      </c>
      <c r="G280" s="59">
        <v>45423</v>
      </c>
      <c r="H280" s="13" t="str">
        <f t="shared" si="32"/>
        <v>Saturday</v>
      </c>
      <c r="I280" s="13" t="s">
        <v>229</v>
      </c>
      <c r="J280" s="60">
        <v>0.41666666666666669</v>
      </c>
      <c r="K280" s="64">
        <v>66</v>
      </c>
      <c r="L280" s="64">
        <v>79</v>
      </c>
      <c r="M280" s="64">
        <v>18</v>
      </c>
      <c r="N280" s="13">
        <v>3</v>
      </c>
      <c r="O280" s="13">
        <v>0</v>
      </c>
      <c r="P280" s="13">
        <v>3</v>
      </c>
      <c r="Q280" s="13">
        <v>201</v>
      </c>
      <c r="R280" s="13">
        <f>AVERAGE($K$280:$K$289)*10*14</f>
        <v>11060</v>
      </c>
      <c r="S280" s="62">
        <f t="shared" si="34"/>
        <v>1.8173598553345389E-2</v>
      </c>
    </row>
    <row r="281" spans="1:19" x14ac:dyDescent="0.3">
      <c r="A281" s="10">
        <v>4</v>
      </c>
      <c r="B281" s="7" t="s">
        <v>232</v>
      </c>
      <c r="C281" s="13">
        <v>3140214</v>
      </c>
      <c r="D281" s="13" t="s">
        <v>156</v>
      </c>
      <c r="E281" s="13" t="s">
        <v>226</v>
      </c>
      <c r="F281" s="13" t="s">
        <v>227</v>
      </c>
      <c r="G281" s="59">
        <v>45423</v>
      </c>
      <c r="H281" s="13" t="str">
        <f t="shared" si="32"/>
        <v>Saturday</v>
      </c>
      <c r="I281" s="13" t="s">
        <v>229</v>
      </c>
      <c r="J281" s="60">
        <v>0.45833333333333331</v>
      </c>
      <c r="K281" s="64">
        <v>72</v>
      </c>
      <c r="L281" s="64">
        <v>75</v>
      </c>
      <c r="M281" s="64">
        <v>24</v>
      </c>
      <c r="N281" s="13">
        <v>3</v>
      </c>
      <c r="O281" s="13">
        <v>0</v>
      </c>
      <c r="P281" s="13">
        <v>3</v>
      </c>
      <c r="Q281" s="13">
        <v>201</v>
      </c>
      <c r="R281" s="13">
        <f t="shared" ref="R281:R289" si="35">AVERAGE($K$280:$K$289)*10*14</f>
        <v>11060</v>
      </c>
      <c r="S281" s="62">
        <f t="shared" si="34"/>
        <v>1.8173598553345389E-2</v>
      </c>
    </row>
    <row r="282" spans="1:19" x14ac:dyDescent="0.3">
      <c r="A282" s="10">
        <v>4</v>
      </c>
      <c r="B282" s="7" t="s">
        <v>232</v>
      </c>
      <c r="C282" s="13">
        <v>3140214</v>
      </c>
      <c r="D282" s="13" t="s">
        <v>156</v>
      </c>
      <c r="E282" s="13" t="s">
        <v>226</v>
      </c>
      <c r="F282" s="13" t="s">
        <v>227</v>
      </c>
      <c r="G282" s="59">
        <v>45423</v>
      </c>
      <c r="H282" s="13" t="str">
        <f t="shared" si="32"/>
        <v>Saturday</v>
      </c>
      <c r="I282" s="13" t="s">
        <v>229</v>
      </c>
      <c r="J282" s="60">
        <v>0.58333333333333337</v>
      </c>
      <c r="K282" s="64">
        <v>83</v>
      </c>
      <c r="L282" s="64">
        <v>38</v>
      </c>
      <c r="M282" s="64">
        <v>31</v>
      </c>
      <c r="N282" s="13">
        <v>6</v>
      </c>
      <c r="O282" s="13">
        <v>0</v>
      </c>
      <c r="P282" s="13">
        <v>7</v>
      </c>
      <c r="Q282" s="13">
        <v>201</v>
      </c>
      <c r="R282" s="13">
        <f t="shared" si="35"/>
        <v>11060</v>
      </c>
      <c r="S282" s="62">
        <f t="shared" si="34"/>
        <v>1.8173598553345389E-2</v>
      </c>
    </row>
    <row r="283" spans="1:19" x14ac:dyDescent="0.3">
      <c r="A283" s="10">
        <v>4</v>
      </c>
      <c r="B283" s="7" t="s">
        <v>232</v>
      </c>
      <c r="C283" s="13">
        <v>3140214</v>
      </c>
      <c r="D283" s="13" t="s">
        <v>156</v>
      </c>
      <c r="E283" s="13" t="s">
        <v>226</v>
      </c>
      <c r="F283" s="13" t="s">
        <v>227</v>
      </c>
      <c r="G283" s="59">
        <v>45423</v>
      </c>
      <c r="H283" s="13" t="str">
        <f t="shared" si="32"/>
        <v>Saturday</v>
      </c>
      <c r="I283" s="13" t="s">
        <v>229</v>
      </c>
      <c r="J283" s="60">
        <v>0.625</v>
      </c>
      <c r="K283" s="64">
        <v>95</v>
      </c>
      <c r="L283" s="64">
        <v>45</v>
      </c>
      <c r="M283" s="64">
        <v>28</v>
      </c>
      <c r="N283" s="13">
        <v>7</v>
      </c>
      <c r="O283" s="13">
        <v>0</v>
      </c>
      <c r="P283" s="13">
        <v>4</v>
      </c>
      <c r="Q283" s="13">
        <v>201</v>
      </c>
      <c r="R283" s="13">
        <f t="shared" si="35"/>
        <v>11060</v>
      </c>
      <c r="S283" s="62">
        <f t="shared" si="34"/>
        <v>1.8173598553345389E-2</v>
      </c>
    </row>
    <row r="284" spans="1:19" x14ac:dyDescent="0.3">
      <c r="A284" s="10">
        <v>4</v>
      </c>
      <c r="B284" s="7" t="s">
        <v>232</v>
      </c>
      <c r="C284" s="13">
        <v>3140214</v>
      </c>
      <c r="D284" s="13" t="s">
        <v>156</v>
      </c>
      <c r="E284" s="13" t="s">
        <v>226</v>
      </c>
      <c r="F284" s="13" t="s">
        <v>227</v>
      </c>
      <c r="G284" s="59">
        <v>45423</v>
      </c>
      <c r="H284" s="13" t="str">
        <f t="shared" si="32"/>
        <v>Saturday</v>
      </c>
      <c r="I284" s="13" t="s">
        <v>229</v>
      </c>
      <c r="J284" s="60">
        <v>0.66666666666666663</v>
      </c>
      <c r="K284" s="64">
        <v>72</v>
      </c>
      <c r="L284" s="64">
        <v>59</v>
      </c>
      <c r="M284" s="64">
        <v>35</v>
      </c>
      <c r="N284" s="13">
        <v>4</v>
      </c>
      <c r="O284" s="13">
        <v>0</v>
      </c>
      <c r="P284" s="13">
        <v>5</v>
      </c>
      <c r="Q284" s="13">
        <v>201</v>
      </c>
      <c r="R284" s="13">
        <f t="shared" si="35"/>
        <v>11060</v>
      </c>
      <c r="S284" s="62">
        <f t="shared" si="34"/>
        <v>1.8173598553345389E-2</v>
      </c>
    </row>
    <row r="285" spans="1:19" x14ac:dyDescent="0.3">
      <c r="A285" s="10">
        <v>4</v>
      </c>
      <c r="B285" s="7" t="s">
        <v>232</v>
      </c>
      <c r="C285" s="13">
        <v>3140214</v>
      </c>
      <c r="D285" s="13" t="s">
        <v>156</v>
      </c>
      <c r="E285" s="13" t="s">
        <v>226</v>
      </c>
      <c r="F285" s="13" t="s">
        <v>227</v>
      </c>
      <c r="G285" s="59">
        <v>45423</v>
      </c>
      <c r="H285" s="13" t="str">
        <f t="shared" si="32"/>
        <v>Saturday</v>
      </c>
      <c r="I285" s="13" t="s">
        <v>229</v>
      </c>
      <c r="J285" s="60">
        <v>0.70833333333333337</v>
      </c>
      <c r="K285" s="64">
        <v>74</v>
      </c>
      <c r="L285" s="64">
        <v>76</v>
      </c>
      <c r="M285" s="64">
        <v>34</v>
      </c>
      <c r="N285" s="13">
        <v>4</v>
      </c>
      <c r="O285" s="13">
        <v>0</v>
      </c>
      <c r="P285" s="13">
        <v>3</v>
      </c>
      <c r="Q285" s="13">
        <v>201</v>
      </c>
      <c r="R285" s="13">
        <f t="shared" si="35"/>
        <v>11060</v>
      </c>
      <c r="S285" s="62">
        <f t="shared" si="34"/>
        <v>1.8173598553345389E-2</v>
      </c>
    </row>
    <row r="286" spans="1:19" x14ac:dyDescent="0.3">
      <c r="A286" s="10">
        <v>4</v>
      </c>
      <c r="B286" s="7" t="s">
        <v>232</v>
      </c>
      <c r="C286" s="13">
        <v>3140214</v>
      </c>
      <c r="D286" s="13" t="s">
        <v>156</v>
      </c>
      <c r="E286" s="13" t="s">
        <v>226</v>
      </c>
      <c r="F286" s="13" t="s">
        <v>227</v>
      </c>
      <c r="G286" s="59">
        <v>45423</v>
      </c>
      <c r="H286" s="13" t="str">
        <f t="shared" si="32"/>
        <v>Saturday</v>
      </c>
      <c r="I286" s="13" t="s">
        <v>229</v>
      </c>
      <c r="J286" s="60">
        <v>0.75</v>
      </c>
      <c r="K286" s="64">
        <v>76</v>
      </c>
      <c r="L286" s="64">
        <v>79</v>
      </c>
      <c r="M286" s="64">
        <v>40</v>
      </c>
      <c r="N286" s="13">
        <v>5</v>
      </c>
      <c r="O286" s="13">
        <v>0</v>
      </c>
      <c r="P286" s="13">
        <v>4</v>
      </c>
      <c r="Q286" s="13">
        <v>201</v>
      </c>
      <c r="R286" s="13">
        <f t="shared" si="35"/>
        <v>11060</v>
      </c>
      <c r="S286" s="62">
        <f t="shared" si="34"/>
        <v>1.8173598553345389E-2</v>
      </c>
    </row>
    <row r="287" spans="1:19" x14ac:dyDescent="0.3">
      <c r="A287" s="10">
        <v>4</v>
      </c>
      <c r="B287" s="7" t="s">
        <v>232</v>
      </c>
      <c r="C287" s="13">
        <v>3140214</v>
      </c>
      <c r="D287" s="13" t="s">
        <v>156</v>
      </c>
      <c r="E287" s="13" t="s">
        <v>226</v>
      </c>
      <c r="F287" s="13" t="s">
        <v>227</v>
      </c>
      <c r="G287" s="59">
        <v>45423</v>
      </c>
      <c r="H287" s="13" t="str">
        <f t="shared" si="32"/>
        <v>Saturday</v>
      </c>
      <c r="I287" s="13" t="s">
        <v>229</v>
      </c>
      <c r="J287" s="60">
        <v>0.79166666666666663</v>
      </c>
      <c r="K287" s="64">
        <v>87</v>
      </c>
      <c r="L287" s="64">
        <v>95</v>
      </c>
      <c r="M287" s="64">
        <v>39</v>
      </c>
      <c r="N287" s="13">
        <v>5</v>
      </c>
      <c r="O287" s="13">
        <v>0</v>
      </c>
      <c r="P287" s="13">
        <v>3</v>
      </c>
      <c r="Q287" s="13">
        <v>201</v>
      </c>
      <c r="R287" s="13">
        <f t="shared" si="35"/>
        <v>11060</v>
      </c>
      <c r="S287" s="62">
        <f t="shared" si="34"/>
        <v>1.8173598553345389E-2</v>
      </c>
    </row>
    <row r="288" spans="1:19" x14ac:dyDescent="0.3">
      <c r="A288" s="10">
        <v>4</v>
      </c>
      <c r="B288" s="7" t="s">
        <v>232</v>
      </c>
      <c r="C288" s="13">
        <v>3140214</v>
      </c>
      <c r="D288" s="13" t="s">
        <v>156</v>
      </c>
      <c r="E288" s="13" t="s">
        <v>226</v>
      </c>
      <c r="F288" s="13" t="s">
        <v>227</v>
      </c>
      <c r="G288" s="59">
        <v>45423</v>
      </c>
      <c r="H288" s="13" t="str">
        <f t="shared" si="32"/>
        <v>Saturday</v>
      </c>
      <c r="I288" s="13" t="s">
        <v>229</v>
      </c>
      <c r="J288" s="60">
        <v>0.83333333333333337</v>
      </c>
      <c r="K288" s="64">
        <v>85</v>
      </c>
      <c r="L288" s="64">
        <v>86</v>
      </c>
      <c r="M288" s="64">
        <v>48</v>
      </c>
      <c r="N288" s="13">
        <v>7</v>
      </c>
      <c r="O288" s="13">
        <v>0</v>
      </c>
      <c r="P288" s="13">
        <v>6</v>
      </c>
      <c r="Q288" s="13">
        <v>201</v>
      </c>
      <c r="R288" s="13">
        <f t="shared" si="35"/>
        <v>11060</v>
      </c>
      <c r="S288" s="62">
        <f t="shared" si="34"/>
        <v>1.8173598553345389E-2</v>
      </c>
    </row>
    <row r="289" spans="1:24" x14ac:dyDescent="0.3">
      <c r="A289" s="10">
        <v>4</v>
      </c>
      <c r="B289" s="7" t="s">
        <v>232</v>
      </c>
      <c r="C289" s="13">
        <v>3140214</v>
      </c>
      <c r="D289" s="13" t="s">
        <v>156</v>
      </c>
      <c r="E289" s="13" t="s">
        <v>226</v>
      </c>
      <c r="F289" s="13" t="s">
        <v>227</v>
      </c>
      <c r="G289" s="59">
        <v>45423</v>
      </c>
      <c r="H289" s="13" t="str">
        <f t="shared" si="32"/>
        <v>Saturday</v>
      </c>
      <c r="I289" s="13" t="s">
        <v>229</v>
      </c>
      <c r="J289" s="60">
        <v>0.875</v>
      </c>
      <c r="K289" s="64">
        <v>80</v>
      </c>
      <c r="L289" s="64">
        <v>74</v>
      </c>
      <c r="M289" s="64">
        <v>40</v>
      </c>
      <c r="N289" s="13">
        <v>6</v>
      </c>
      <c r="O289" s="13">
        <v>0</v>
      </c>
      <c r="P289" s="13">
        <v>4</v>
      </c>
      <c r="Q289" s="13">
        <v>201</v>
      </c>
      <c r="R289" s="13">
        <f t="shared" si="35"/>
        <v>11060</v>
      </c>
      <c r="S289" s="62">
        <f t="shared" si="34"/>
        <v>1.8173598553345389E-2</v>
      </c>
    </row>
    <row r="290" spans="1:24" x14ac:dyDescent="0.3">
      <c r="A290" s="10">
        <v>4</v>
      </c>
      <c r="B290" s="7" t="s">
        <v>232</v>
      </c>
      <c r="C290" s="13">
        <v>3140214</v>
      </c>
      <c r="D290" s="13" t="s">
        <v>156</v>
      </c>
      <c r="E290" s="13" t="s">
        <v>226</v>
      </c>
      <c r="F290" s="13" t="s">
        <v>227</v>
      </c>
      <c r="G290" s="59">
        <v>45424</v>
      </c>
      <c r="H290" s="13" t="str">
        <f t="shared" si="32"/>
        <v>Sunday</v>
      </c>
      <c r="I290" s="13" t="s">
        <v>229</v>
      </c>
      <c r="J290" s="60">
        <v>0.41666666666666669</v>
      </c>
      <c r="K290" s="64">
        <v>77</v>
      </c>
      <c r="L290" s="64">
        <v>84</v>
      </c>
      <c r="M290" s="64">
        <v>15</v>
      </c>
      <c r="N290" s="13">
        <v>2</v>
      </c>
      <c r="O290" s="13">
        <v>0</v>
      </c>
      <c r="P290" s="13">
        <v>2</v>
      </c>
      <c r="Q290" s="13">
        <v>171</v>
      </c>
      <c r="R290" s="13">
        <f>AVERAGE($K$290:$K$299)*10*14</f>
        <v>11074</v>
      </c>
      <c r="S290" s="62">
        <f t="shared" si="34"/>
        <v>1.5441574860032508E-2</v>
      </c>
    </row>
    <row r="291" spans="1:24" x14ac:dyDescent="0.3">
      <c r="A291" s="10">
        <v>4</v>
      </c>
      <c r="B291" s="7" t="s">
        <v>232</v>
      </c>
      <c r="C291" s="13">
        <v>3140214</v>
      </c>
      <c r="D291" s="13" t="s">
        <v>156</v>
      </c>
      <c r="E291" s="13" t="s">
        <v>226</v>
      </c>
      <c r="F291" s="13" t="s">
        <v>227</v>
      </c>
      <c r="G291" s="59">
        <v>45424</v>
      </c>
      <c r="H291" s="13" t="str">
        <f t="shared" si="32"/>
        <v>Sunday</v>
      </c>
      <c r="I291" s="13" t="s">
        <v>229</v>
      </c>
      <c r="J291" s="60">
        <v>0.45833333333333331</v>
      </c>
      <c r="K291" s="64">
        <v>70</v>
      </c>
      <c r="L291" s="64">
        <v>75</v>
      </c>
      <c r="M291" s="64">
        <v>23</v>
      </c>
      <c r="N291" s="13">
        <v>2</v>
      </c>
      <c r="O291" s="13">
        <v>0</v>
      </c>
      <c r="P291" s="13">
        <v>4</v>
      </c>
      <c r="Q291" s="13">
        <v>171</v>
      </c>
      <c r="R291" s="13">
        <f t="shared" ref="R291:R299" si="36">AVERAGE($K$290:$K$299)*10*14</f>
        <v>11074</v>
      </c>
      <c r="S291" s="62">
        <f t="shared" si="34"/>
        <v>1.5441574860032508E-2</v>
      </c>
    </row>
    <row r="292" spans="1:24" x14ac:dyDescent="0.3">
      <c r="A292" s="10">
        <v>4</v>
      </c>
      <c r="B292" s="7" t="s">
        <v>232</v>
      </c>
      <c r="C292" s="13">
        <v>3140214</v>
      </c>
      <c r="D292" s="13" t="s">
        <v>156</v>
      </c>
      <c r="E292" s="13" t="s">
        <v>226</v>
      </c>
      <c r="F292" s="13" t="s">
        <v>227</v>
      </c>
      <c r="G292" s="59">
        <v>45424</v>
      </c>
      <c r="H292" s="13" t="str">
        <f t="shared" si="32"/>
        <v>Sunday</v>
      </c>
      <c r="I292" s="13" t="s">
        <v>229</v>
      </c>
      <c r="J292" s="60">
        <v>0.58333333333333337</v>
      </c>
      <c r="K292" s="64">
        <v>83</v>
      </c>
      <c r="L292" s="64">
        <v>38</v>
      </c>
      <c r="M292" s="64">
        <v>28</v>
      </c>
      <c r="N292" s="13">
        <v>6</v>
      </c>
      <c r="O292" s="13">
        <v>0</v>
      </c>
      <c r="P292" s="13">
        <v>8</v>
      </c>
      <c r="Q292" s="13">
        <v>171</v>
      </c>
      <c r="R292" s="13">
        <f t="shared" si="36"/>
        <v>11074</v>
      </c>
      <c r="S292" s="62">
        <f t="shared" si="34"/>
        <v>1.5441574860032508E-2</v>
      </c>
    </row>
    <row r="293" spans="1:24" x14ac:dyDescent="0.3">
      <c r="A293" s="10">
        <v>4</v>
      </c>
      <c r="B293" s="7" t="s">
        <v>232</v>
      </c>
      <c r="C293" s="13">
        <v>3140214</v>
      </c>
      <c r="D293" s="13" t="s">
        <v>156</v>
      </c>
      <c r="E293" s="13" t="s">
        <v>226</v>
      </c>
      <c r="F293" s="13" t="s">
        <v>227</v>
      </c>
      <c r="G293" s="59">
        <v>45424</v>
      </c>
      <c r="H293" s="13" t="str">
        <f t="shared" si="32"/>
        <v>Sunday</v>
      </c>
      <c r="I293" s="13" t="s">
        <v>229</v>
      </c>
      <c r="J293" s="60">
        <v>0.625</v>
      </c>
      <c r="K293" s="64">
        <v>94</v>
      </c>
      <c r="L293" s="64">
        <v>41</v>
      </c>
      <c r="M293" s="64">
        <v>40</v>
      </c>
      <c r="N293" s="13">
        <v>7</v>
      </c>
      <c r="O293" s="13">
        <v>0</v>
      </c>
      <c r="P293" s="13">
        <v>10</v>
      </c>
      <c r="Q293" s="13">
        <v>171</v>
      </c>
      <c r="R293" s="13">
        <f t="shared" si="36"/>
        <v>11074</v>
      </c>
      <c r="S293" s="62">
        <f t="shared" si="34"/>
        <v>1.5441574860032508E-2</v>
      </c>
    </row>
    <row r="294" spans="1:24" x14ac:dyDescent="0.3">
      <c r="A294" s="10">
        <v>4</v>
      </c>
      <c r="B294" s="7" t="s">
        <v>232</v>
      </c>
      <c r="C294" s="13">
        <v>3140214</v>
      </c>
      <c r="D294" s="13" t="s">
        <v>156</v>
      </c>
      <c r="E294" s="13" t="s">
        <v>226</v>
      </c>
      <c r="F294" s="13" t="s">
        <v>227</v>
      </c>
      <c r="G294" s="59">
        <v>45424</v>
      </c>
      <c r="H294" s="13" t="str">
        <f t="shared" si="32"/>
        <v>Sunday</v>
      </c>
      <c r="I294" s="13" t="s">
        <v>229</v>
      </c>
      <c r="J294" s="60">
        <v>0.66666666666666663</v>
      </c>
      <c r="K294" s="64">
        <v>73</v>
      </c>
      <c r="L294" s="64">
        <v>58</v>
      </c>
      <c r="M294" s="64">
        <v>31</v>
      </c>
      <c r="N294" s="13">
        <v>4</v>
      </c>
      <c r="O294" s="13">
        <v>0</v>
      </c>
      <c r="P294" s="13">
        <v>6</v>
      </c>
      <c r="Q294" s="13">
        <v>171</v>
      </c>
      <c r="R294" s="13">
        <f t="shared" si="36"/>
        <v>11074</v>
      </c>
      <c r="S294" s="62">
        <f t="shared" si="34"/>
        <v>1.5441574860032508E-2</v>
      </c>
    </row>
    <row r="295" spans="1:24" x14ac:dyDescent="0.3">
      <c r="A295" s="10">
        <v>4</v>
      </c>
      <c r="B295" s="7" t="s">
        <v>232</v>
      </c>
      <c r="C295" s="13">
        <v>3140214</v>
      </c>
      <c r="D295" s="13" t="s">
        <v>156</v>
      </c>
      <c r="E295" s="13" t="s">
        <v>226</v>
      </c>
      <c r="F295" s="13" t="s">
        <v>227</v>
      </c>
      <c r="G295" s="59">
        <v>45424</v>
      </c>
      <c r="H295" s="13" t="str">
        <f t="shared" si="32"/>
        <v>Sunday</v>
      </c>
      <c r="I295" s="13" t="s">
        <v>229</v>
      </c>
      <c r="J295" s="60">
        <v>0.70833333333333337</v>
      </c>
      <c r="K295" s="64">
        <v>71</v>
      </c>
      <c r="L295" s="64">
        <v>73</v>
      </c>
      <c r="M295" s="64">
        <v>43</v>
      </c>
      <c r="N295" s="13">
        <v>4</v>
      </c>
      <c r="O295" s="13">
        <v>0</v>
      </c>
      <c r="P295" s="13">
        <v>3</v>
      </c>
      <c r="Q295" s="13">
        <v>171</v>
      </c>
      <c r="R295" s="13">
        <f t="shared" si="36"/>
        <v>11074</v>
      </c>
      <c r="S295" s="62">
        <f t="shared" si="34"/>
        <v>1.5441574860032508E-2</v>
      </c>
    </row>
    <row r="296" spans="1:24" x14ac:dyDescent="0.3">
      <c r="A296" s="10">
        <v>4</v>
      </c>
      <c r="B296" s="7" t="s">
        <v>232</v>
      </c>
      <c r="C296" s="13">
        <v>3140214</v>
      </c>
      <c r="D296" s="13" t="s">
        <v>156</v>
      </c>
      <c r="E296" s="13" t="s">
        <v>226</v>
      </c>
      <c r="F296" s="13" t="s">
        <v>227</v>
      </c>
      <c r="G296" s="59">
        <v>45424</v>
      </c>
      <c r="H296" s="13" t="str">
        <f t="shared" si="32"/>
        <v>Sunday</v>
      </c>
      <c r="I296" s="13" t="s">
        <v>229</v>
      </c>
      <c r="J296" s="60">
        <v>0.75</v>
      </c>
      <c r="K296" s="64">
        <v>75</v>
      </c>
      <c r="L296" s="64">
        <v>76</v>
      </c>
      <c r="M296" s="64">
        <v>38</v>
      </c>
      <c r="N296" s="13">
        <v>5</v>
      </c>
      <c r="O296" s="13">
        <v>0</v>
      </c>
      <c r="P296" s="13">
        <v>4</v>
      </c>
      <c r="Q296" s="13">
        <v>171</v>
      </c>
      <c r="R296" s="13">
        <f t="shared" si="36"/>
        <v>11074</v>
      </c>
      <c r="S296" s="62">
        <f t="shared" si="34"/>
        <v>1.5441574860032508E-2</v>
      </c>
    </row>
    <row r="297" spans="1:24" x14ac:dyDescent="0.3">
      <c r="A297" s="10">
        <v>4</v>
      </c>
      <c r="B297" s="7" t="s">
        <v>232</v>
      </c>
      <c r="C297" s="13">
        <v>3140214</v>
      </c>
      <c r="D297" s="13" t="s">
        <v>156</v>
      </c>
      <c r="E297" s="13" t="s">
        <v>226</v>
      </c>
      <c r="F297" s="13" t="s">
        <v>227</v>
      </c>
      <c r="G297" s="59">
        <v>45424</v>
      </c>
      <c r="H297" s="13" t="str">
        <f t="shared" si="32"/>
        <v>Sunday</v>
      </c>
      <c r="I297" s="13" t="s">
        <v>229</v>
      </c>
      <c r="J297" s="60">
        <v>0.79166666666666663</v>
      </c>
      <c r="K297" s="64">
        <v>86</v>
      </c>
      <c r="L297" s="64">
        <v>85</v>
      </c>
      <c r="M297" s="64">
        <v>43</v>
      </c>
      <c r="N297" s="13">
        <v>6</v>
      </c>
      <c r="O297" s="13">
        <v>0</v>
      </c>
      <c r="P297" s="13">
        <v>5</v>
      </c>
      <c r="Q297" s="13">
        <v>171</v>
      </c>
      <c r="R297" s="13">
        <f t="shared" si="36"/>
        <v>11074</v>
      </c>
      <c r="S297" s="62">
        <f t="shared" si="34"/>
        <v>1.5441574860032508E-2</v>
      </c>
    </row>
    <row r="298" spans="1:24" x14ac:dyDescent="0.3">
      <c r="A298" s="10">
        <v>4</v>
      </c>
      <c r="B298" s="7" t="s">
        <v>232</v>
      </c>
      <c r="C298" s="13">
        <v>3140214</v>
      </c>
      <c r="D298" s="13" t="s">
        <v>156</v>
      </c>
      <c r="E298" s="13" t="s">
        <v>226</v>
      </c>
      <c r="F298" s="13" t="s">
        <v>227</v>
      </c>
      <c r="G298" s="59">
        <v>45424</v>
      </c>
      <c r="H298" s="13" t="str">
        <f t="shared" si="32"/>
        <v>Sunday</v>
      </c>
      <c r="I298" s="13" t="s">
        <v>229</v>
      </c>
      <c r="J298" s="60">
        <v>0.83333333333333337</v>
      </c>
      <c r="K298" s="64">
        <v>88</v>
      </c>
      <c r="L298" s="64">
        <v>80</v>
      </c>
      <c r="M298" s="64">
        <v>52</v>
      </c>
      <c r="N298" s="13">
        <v>7</v>
      </c>
      <c r="O298" s="13">
        <v>0</v>
      </c>
      <c r="P298" s="13">
        <v>7</v>
      </c>
      <c r="Q298" s="13">
        <v>171</v>
      </c>
      <c r="R298" s="13">
        <f t="shared" si="36"/>
        <v>11074</v>
      </c>
      <c r="S298" s="62">
        <f t="shared" si="34"/>
        <v>1.5441574860032508E-2</v>
      </c>
    </row>
    <row r="299" spans="1:24" x14ac:dyDescent="0.3">
      <c r="A299" s="10">
        <v>4</v>
      </c>
      <c r="B299" s="7" t="s">
        <v>232</v>
      </c>
      <c r="C299" s="13">
        <v>3140214</v>
      </c>
      <c r="D299" s="13" t="s">
        <v>156</v>
      </c>
      <c r="E299" s="13" t="s">
        <v>226</v>
      </c>
      <c r="F299" s="13" t="s">
        <v>227</v>
      </c>
      <c r="G299" s="59">
        <v>45424</v>
      </c>
      <c r="H299" s="13" t="str">
        <f t="shared" si="32"/>
        <v>Sunday</v>
      </c>
      <c r="I299" s="13" t="s">
        <v>229</v>
      </c>
      <c r="J299" s="60">
        <v>0.875</v>
      </c>
      <c r="K299" s="64">
        <v>74</v>
      </c>
      <c r="L299" s="64">
        <v>71</v>
      </c>
      <c r="M299" s="64">
        <v>42</v>
      </c>
      <c r="N299" s="13">
        <v>6</v>
      </c>
      <c r="O299" s="13">
        <v>0</v>
      </c>
      <c r="P299" s="13">
        <v>6</v>
      </c>
      <c r="Q299" s="13">
        <v>171</v>
      </c>
      <c r="R299" s="13">
        <f t="shared" si="36"/>
        <v>11074</v>
      </c>
      <c r="S299" s="62">
        <f t="shared" si="34"/>
        <v>1.5441574860032508E-2</v>
      </c>
    </row>
    <row r="300" spans="1:24" x14ac:dyDescent="0.3">
      <c r="A300" s="10">
        <v>5</v>
      </c>
      <c r="B300" s="7" t="s">
        <v>233</v>
      </c>
      <c r="C300" s="13">
        <v>3140038</v>
      </c>
      <c r="D300" s="13" t="s">
        <v>156</v>
      </c>
      <c r="E300" s="13" t="s">
        <v>226</v>
      </c>
      <c r="F300" s="13" t="s">
        <v>234</v>
      </c>
      <c r="G300" s="59">
        <v>45425</v>
      </c>
      <c r="H300" s="13" t="str">
        <f t="shared" si="32"/>
        <v>Monday</v>
      </c>
      <c r="I300" s="13" t="s">
        <v>228</v>
      </c>
      <c r="J300" s="60">
        <v>0.375</v>
      </c>
      <c r="K300" s="13">
        <v>77</v>
      </c>
      <c r="L300" s="13">
        <v>71</v>
      </c>
      <c r="M300" s="13">
        <v>15</v>
      </c>
      <c r="N300" s="13">
        <v>4</v>
      </c>
      <c r="O300" s="13">
        <v>0</v>
      </c>
      <c r="P300" s="13">
        <v>1</v>
      </c>
      <c r="Q300" s="13">
        <v>539</v>
      </c>
      <c r="R300" s="61">
        <f>AVERAGE($K$300:$K$310)*10*24</f>
        <v>19810.909090909092</v>
      </c>
      <c r="S300" s="62">
        <f t="shared" si="34"/>
        <v>2.7207232011747427E-2</v>
      </c>
    </row>
    <row r="301" spans="1:24" x14ac:dyDescent="0.3">
      <c r="A301" s="10">
        <v>5</v>
      </c>
      <c r="B301" s="7" t="s">
        <v>233</v>
      </c>
      <c r="C301" s="13">
        <v>3140038</v>
      </c>
      <c r="D301" s="13" t="s">
        <v>156</v>
      </c>
      <c r="E301" s="13" t="s">
        <v>226</v>
      </c>
      <c r="F301" s="13" t="s">
        <v>234</v>
      </c>
      <c r="G301" s="59">
        <v>45425</v>
      </c>
      <c r="H301" s="13" t="str">
        <f t="shared" si="32"/>
        <v>Monday</v>
      </c>
      <c r="I301" s="13" t="s">
        <v>228</v>
      </c>
      <c r="J301" s="60">
        <v>0.41666666666666669</v>
      </c>
      <c r="K301" s="13">
        <v>82</v>
      </c>
      <c r="L301" s="13">
        <v>63</v>
      </c>
      <c r="M301" s="13">
        <v>17</v>
      </c>
      <c r="N301" s="13">
        <v>5</v>
      </c>
      <c r="O301" s="13">
        <v>0</v>
      </c>
      <c r="P301" s="13">
        <v>1</v>
      </c>
      <c r="Q301" s="13">
        <v>539</v>
      </c>
      <c r="R301" s="61">
        <f t="shared" ref="R301:R310" si="37">AVERAGE($K$300:$K$310)*10*24</f>
        <v>19810.909090909092</v>
      </c>
      <c r="S301" s="62">
        <f t="shared" si="34"/>
        <v>2.7207232011747427E-2</v>
      </c>
    </row>
    <row r="302" spans="1:24" x14ac:dyDescent="0.3">
      <c r="A302" s="10">
        <v>5</v>
      </c>
      <c r="B302" s="7" t="s">
        <v>233</v>
      </c>
      <c r="C302" s="13">
        <v>3140038</v>
      </c>
      <c r="D302" s="13" t="s">
        <v>156</v>
      </c>
      <c r="E302" s="13" t="s">
        <v>226</v>
      </c>
      <c r="F302" s="13" t="s">
        <v>234</v>
      </c>
      <c r="G302" s="59">
        <v>45425</v>
      </c>
      <c r="H302" s="13" t="str">
        <f t="shared" si="32"/>
        <v>Monday</v>
      </c>
      <c r="I302" s="13" t="s">
        <v>228</v>
      </c>
      <c r="J302" s="60">
        <v>0.45833333333333331</v>
      </c>
      <c r="K302" s="13">
        <v>81</v>
      </c>
      <c r="L302" s="13">
        <v>65</v>
      </c>
      <c r="M302" s="13">
        <v>18</v>
      </c>
      <c r="N302" s="13">
        <v>5</v>
      </c>
      <c r="O302" s="13">
        <v>0</v>
      </c>
      <c r="P302" s="13">
        <v>2</v>
      </c>
      <c r="Q302" s="13">
        <v>539</v>
      </c>
      <c r="R302" s="61">
        <f t="shared" si="37"/>
        <v>19810.909090909092</v>
      </c>
      <c r="S302" s="62">
        <f t="shared" si="34"/>
        <v>2.7207232011747427E-2</v>
      </c>
    </row>
    <row r="303" spans="1:24" x14ac:dyDescent="0.3">
      <c r="A303" s="10">
        <v>5</v>
      </c>
      <c r="B303" s="7" t="s">
        <v>233</v>
      </c>
      <c r="C303" s="13">
        <v>3140038</v>
      </c>
      <c r="D303" s="13" t="s">
        <v>156</v>
      </c>
      <c r="E303" s="13" t="s">
        <v>226</v>
      </c>
      <c r="F303" s="13" t="s">
        <v>234</v>
      </c>
      <c r="G303" s="59">
        <v>45425</v>
      </c>
      <c r="H303" s="13" t="str">
        <f t="shared" si="32"/>
        <v>Monday</v>
      </c>
      <c r="I303" s="13" t="s">
        <v>228</v>
      </c>
      <c r="J303" s="60">
        <v>0.58333333333333337</v>
      </c>
      <c r="K303" s="13">
        <v>74</v>
      </c>
      <c r="L303" s="13">
        <v>32</v>
      </c>
      <c r="M303" s="13">
        <v>21</v>
      </c>
      <c r="N303" s="13">
        <v>7</v>
      </c>
      <c r="O303" s="13">
        <v>0</v>
      </c>
      <c r="P303" s="13">
        <v>3</v>
      </c>
      <c r="Q303" s="13">
        <v>539</v>
      </c>
      <c r="R303" s="61">
        <f t="shared" si="37"/>
        <v>19810.909090909092</v>
      </c>
      <c r="S303" s="62">
        <f t="shared" si="34"/>
        <v>2.7207232011747427E-2</v>
      </c>
      <c r="V303" t="s">
        <v>235</v>
      </c>
      <c r="W303" t="s">
        <v>236</v>
      </c>
      <c r="X303" t="s">
        <v>237</v>
      </c>
    </row>
    <row r="304" spans="1:24" x14ac:dyDescent="0.3">
      <c r="A304" s="10">
        <v>5</v>
      </c>
      <c r="B304" s="7" t="s">
        <v>233</v>
      </c>
      <c r="C304" s="13">
        <v>3140038</v>
      </c>
      <c r="D304" s="13" t="s">
        <v>156</v>
      </c>
      <c r="E304" s="13" t="s">
        <v>226</v>
      </c>
      <c r="F304" s="13" t="s">
        <v>234</v>
      </c>
      <c r="G304" s="59">
        <v>45425</v>
      </c>
      <c r="H304" s="13" t="str">
        <f t="shared" si="32"/>
        <v>Monday</v>
      </c>
      <c r="I304" s="13" t="s">
        <v>228</v>
      </c>
      <c r="J304" s="60">
        <v>0.625</v>
      </c>
      <c r="K304" s="13">
        <v>91</v>
      </c>
      <c r="L304" s="13">
        <v>47</v>
      </c>
      <c r="M304" s="13">
        <v>24</v>
      </c>
      <c r="N304" s="13">
        <v>8</v>
      </c>
      <c r="O304" s="13">
        <v>0</v>
      </c>
      <c r="P304" s="13">
        <v>6</v>
      </c>
      <c r="Q304" s="13">
        <v>539</v>
      </c>
      <c r="R304" s="61">
        <f t="shared" si="37"/>
        <v>19810.909090909092</v>
      </c>
      <c r="S304" s="62">
        <f t="shared" si="34"/>
        <v>2.7207232011747427E-2</v>
      </c>
      <c r="W304">
        <v>1000</v>
      </c>
      <c r="X304" s="65">
        <v>0.6</v>
      </c>
    </row>
    <row r="305" spans="1:24" x14ac:dyDescent="0.3">
      <c r="A305" s="10">
        <v>5</v>
      </c>
      <c r="B305" s="7" t="s">
        <v>233</v>
      </c>
      <c r="C305" s="13">
        <v>3140038</v>
      </c>
      <c r="D305" s="13" t="s">
        <v>156</v>
      </c>
      <c r="E305" s="13" t="s">
        <v>226</v>
      </c>
      <c r="F305" s="13" t="s">
        <v>234</v>
      </c>
      <c r="G305" s="59">
        <v>45425</v>
      </c>
      <c r="H305" s="13" t="str">
        <f t="shared" si="32"/>
        <v>Monday</v>
      </c>
      <c r="I305" s="13" t="s">
        <v>228</v>
      </c>
      <c r="J305" s="60">
        <v>0.66666666666666663</v>
      </c>
      <c r="K305" s="13">
        <v>71</v>
      </c>
      <c r="L305" s="13">
        <v>52</v>
      </c>
      <c r="M305" s="13">
        <v>33</v>
      </c>
      <c r="N305" s="13">
        <v>7</v>
      </c>
      <c r="O305" s="13">
        <v>0</v>
      </c>
      <c r="P305" s="13">
        <v>5</v>
      </c>
      <c r="Q305" s="13">
        <v>539</v>
      </c>
      <c r="R305" s="61">
        <f t="shared" si="37"/>
        <v>19810.909090909092</v>
      </c>
      <c r="S305" s="62">
        <f t="shared" si="34"/>
        <v>2.7207232011747427E-2</v>
      </c>
      <c r="X305">
        <v>600</v>
      </c>
    </row>
    <row r="306" spans="1:24" x14ac:dyDescent="0.3">
      <c r="A306" s="10">
        <v>5</v>
      </c>
      <c r="B306" s="7" t="s">
        <v>233</v>
      </c>
      <c r="C306" s="13">
        <v>3140038</v>
      </c>
      <c r="D306" s="13" t="s">
        <v>156</v>
      </c>
      <c r="E306" s="13" t="s">
        <v>226</v>
      </c>
      <c r="F306" s="13" t="s">
        <v>234</v>
      </c>
      <c r="G306" s="59">
        <v>45425</v>
      </c>
      <c r="H306" s="13" t="str">
        <f t="shared" si="32"/>
        <v>Monday</v>
      </c>
      <c r="I306" s="13" t="s">
        <v>228</v>
      </c>
      <c r="J306" s="60">
        <v>0.70833333333333337</v>
      </c>
      <c r="K306" s="13">
        <v>76</v>
      </c>
      <c r="L306" s="13">
        <v>54</v>
      </c>
      <c r="M306" s="13">
        <v>38</v>
      </c>
      <c r="N306" s="13">
        <v>6</v>
      </c>
      <c r="O306" s="13">
        <v>0</v>
      </c>
      <c r="P306" s="13">
        <v>5</v>
      </c>
      <c r="Q306" s="13">
        <v>539</v>
      </c>
      <c r="R306" s="61">
        <f t="shared" si="37"/>
        <v>19810.909090909092</v>
      </c>
      <c r="S306" s="62">
        <f t="shared" si="34"/>
        <v>2.7207232011747427E-2</v>
      </c>
    </row>
    <row r="307" spans="1:24" x14ac:dyDescent="0.3">
      <c r="A307" s="10">
        <v>5</v>
      </c>
      <c r="B307" s="7" t="s">
        <v>233</v>
      </c>
      <c r="C307" s="13">
        <v>3140038</v>
      </c>
      <c r="D307" s="13" t="s">
        <v>156</v>
      </c>
      <c r="E307" s="13" t="s">
        <v>226</v>
      </c>
      <c r="F307" s="13" t="s">
        <v>234</v>
      </c>
      <c r="G307" s="59">
        <v>45425</v>
      </c>
      <c r="H307" s="13" t="str">
        <f t="shared" si="32"/>
        <v>Monday</v>
      </c>
      <c r="I307" s="13" t="s">
        <v>228</v>
      </c>
      <c r="J307" s="60">
        <v>0.75</v>
      </c>
      <c r="K307" s="13">
        <v>85</v>
      </c>
      <c r="L307" s="13">
        <v>65</v>
      </c>
      <c r="M307" s="13">
        <v>35</v>
      </c>
      <c r="N307" s="13">
        <v>6</v>
      </c>
      <c r="O307" s="13">
        <v>0</v>
      </c>
      <c r="P307" s="13">
        <v>3</v>
      </c>
      <c r="Q307" s="13">
        <v>539</v>
      </c>
      <c r="R307" s="61">
        <f t="shared" si="37"/>
        <v>19810.909090909092</v>
      </c>
      <c r="S307" s="62">
        <f t="shared" si="34"/>
        <v>2.7207232011747427E-2</v>
      </c>
    </row>
    <row r="308" spans="1:24" x14ac:dyDescent="0.3">
      <c r="A308" s="10">
        <v>5</v>
      </c>
      <c r="B308" s="7" t="s">
        <v>233</v>
      </c>
      <c r="C308" s="13">
        <v>3140038</v>
      </c>
      <c r="D308" s="13" t="s">
        <v>156</v>
      </c>
      <c r="E308" s="13" t="s">
        <v>226</v>
      </c>
      <c r="F308" s="13" t="s">
        <v>234</v>
      </c>
      <c r="G308" s="59">
        <v>45425</v>
      </c>
      <c r="H308" s="13" t="str">
        <f t="shared" si="32"/>
        <v>Monday</v>
      </c>
      <c r="I308" s="13" t="s">
        <v>228</v>
      </c>
      <c r="J308" s="60">
        <v>0.79166666666666663</v>
      </c>
      <c r="K308" s="13">
        <v>89</v>
      </c>
      <c r="L308" s="13">
        <v>77</v>
      </c>
      <c r="M308" s="13">
        <v>35</v>
      </c>
      <c r="N308" s="13">
        <v>5</v>
      </c>
      <c r="O308" s="13">
        <v>0</v>
      </c>
      <c r="P308" s="13">
        <v>4</v>
      </c>
      <c r="Q308" s="13">
        <v>539</v>
      </c>
      <c r="R308" s="61">
        <f t="shared" si="37"/>
        <v>19810.909090909092</v>
      </c>
      <c r="S308" s="62">
        <f t="shared" si="34"/>
        <v>2.7207232011747427E-2</v>
      </c>
    </row>
    <row r="309" spans="1:24" x14ac:dyDescent="0.3">
      <c r="A309" s="10">
        <v>5</v>
      </c>
      <c r="B309" s="7" t="s">
        <v>233</v>
      </c>
      <c r="C309" s="13">
        <v>3140038</v>
      </c>
      <c r="D309" s="13" t="s">
        <v>156</v>
      </c>
      <c r="E309" s="13" t="s">
        <v>226</v>
      </c>
      <c r="F309" s="13" t="s">
        <v>234</v>
      </c>
      <c r="G309" s="59">
        <v>45425</v>
      </c>
      <c r="H309" s="13" t="str">
        <f t="shared" si="32"/>
        <v>Monday</v>
      </c>
      <c r="I309" s="13" t="s">
        <v>228</v>
      </c>
      <c r="J309" s="60">
        <v>0.83333333333333337</v>
      </c>
      <c r="K309" s="13">
        <v>92</v>
      </c>
      <c r="L309" s="13">
        <v>62</v>
      </c>
      <c r="M309" s="13">
        <v>30</v>
      </c>
      <c r="N309" s="13">
        <v>5</v>
      </c>
      <c r="O309" s="13">
        <v>0</v>
      </c>
      <c r="P309" s="13">
        <v>3</v>
      </c>
      <c r="Q309" s="13">
        <v>539</v>
      </c>
      <c r="R309" s="61">
        <f t="shared" si="37"/>
        <v>19810.909090909092</v>
      </c>
      <c r="S309" s="62">
        <f t="shared" si="34"/>
        <v>2.7207232011747427E-2</v>
      </c>
    </row>
    <row r="310" spans="1:24" x14ac:dyDescent="0.3">
      <c r="A310" s="10">
        <v>5</v>
      </c>
      <c r="B310" s="7" t="s">
        <v>233</v>
      </c>
      <c r="C310" s="13">
        <v>3140038</v>
      </c>
      <c r="D310" s="13" t="s">
        <v>156</v>
      </c>
      <c r="E310" s="13" t="s">
        <v>226</v>
      </c>
      <c r="F310" s="13" t="s">
        <v>234</v>
      </c>
      <c r="G310" s="59">
        <v>45425</v>
      </c>
      <c r="H310" s="13" t="str">
        <f t="shared" si="32"/>
        <v>Monday</v>
      </c>
      <c r="I310" s="13" t="s">
        <v>228</v>
      </c>
      <c r="J310" s="60">
        <v>0.875</v>
      </c>
      <c r="K310" s="13">
        <v>90</v>
      </c>
      <c r="L310" s="13">
        <v>53</v>
      </c>
      <c r="M310" s="13">
        <v>24</v>
      </c>
      <c r="N310" s="13">
        <v>4</v>
      </c>
      <c r="O310" s="13">
        <v>0</v>
      </c>
      <c r="P310" s="13">
        <v>4</v>
      </c>
      <c r="Q310" s="13">
        <v>539</v>
      </c>
      <c r="R310" s="61">
        <f t="shared" si="37"/>
        <v>19810.909090909092</v>
      </c>
      <c r="S310" s="62">
        <f t="shared" si="34"/>
        <v>2.7207232011747427E-2</v>
      </c>
    </row>
    <row r="311" spans="1:24" x14ac:dyDescent="0.3">
      <c r="A311" s="10">
        <v>5</v>
      </c>
      <c r="B311" s="7" t="s">
        <v>233</v>
      </c>
      <c r="C311" s="13">
        <v>3140038</v>
      </c>
      <c r="D311" s="13" t="s">
        <v>156</v>
      </c>
      <c r="E311" s="13" t="s">
        <v>226</v>
      </c>
      <c r="F311" s="13" t="s">
        <v>234</v>
      </c>
      <c r="G311" s="59">
        <v>45426</v>
      </c>
      <c r="H311" s="13" t="str">
        <f t="shared" si="32"/>
        <v>Tuesday</v>
      </c>
      <c r="I311" s="13" t="s">
        <v>228</v>
      </c>
      <c r="J311" s="60">
        <v>0.375</v>
      </c>
      <c r="K311" s="13">
        <v>76</v>
      </c>
      <c r="L311" s="13">
        <v>66</v>
      </c>
      <c r="M311" s="13">
        <v>12</v>
      </c>
      <c r="N311" s="13">
        <v>3</v>
      </c>
      <c r="O311" s="13">
        <v>0</v>
      </c>
      <c r="P311" s="13">
        <v>1</v>
      </c>
      <c r="Q311" s="13">
        <v>554</v>
      </c>
      <c r="R311" s="61">
        <f>AVERAGE($K$311:$K$321)*10*24</f>
        <v>19614.545454545456</v>
      </c>
      <c r="S311" s="62">
        <f t="shared" si="34"/>
        <v>2.8244345569150908E-2</v>
      </c>
    </row>
    <row r="312" spans="1:24" x14ac:dyDescent="0.3">
      <c r="A312" s="10">
        <v>5</v>
      </c>
      <c r="B312" s="7" t="s">
        <v>233</v>
      </c>
      <c r="C312" s="13">
        <v>3140038</v>
      </c>
      <c r="D312" s="13" t="s">
        <v>156</v>
      </c>
      <c r="E312" s="13" t="s">
        <v>226</v>
      </c>
      <c r="F312" s="13" t="s">
        <v>234</v>
      </c>
      <c r="G312" s="59">
        <v>45426</v>
      </c>
      <c r="H312" s="13" t="str">
        <f t="shared" si="32"/>
        <v>Tuesday</v>
      </c>
      <c r="I312" s="13" t="s">
        <v>228</v>
      </c>
      <c r="J312" s="60">
        <v>0.41666666666666669</v>
      </c>
      <c r="K312" s="13">
        <v>85</v>
      </c>
      <c r="L312" s="13">
        <v>70</v>
      </c>
      <c r="M312" s="13">
        <v>15</v>
      </c>
      <c r="N312" s="13">
        <v>5</v>
      </c>
      <c r="O312" s="13">
        <v>0</v>
      </c>
      <c r="P312" s="13">
        <v>2</v>
      </c>
      <c r="Q312" s="13">
        <v>554</v>
      </c>
      <c r="R312" s="61">
        <f t="shared" ref="R312:R321" si="38">AVERAGE($K$311:$K$321)*10*24</f>
        <v>19614.545454545456</v>
      </c>
      <c r="S312" s="62">
        <f t="shared" si="34"/>
        <v>2.8244345569150908E-2</v>
      </c>
    </row>
    <row r="313" spans="1:24" x14ac:dyDescent="0.3">
      <c r="A313" s="10">
        <v>5</v>
      </c>
      <c r="B313" s="7" t="s">
        <v>233</v>
      </c>
      <c r="C313" s="13">
        <v>3140038</v>
      </c>
      <c r="D313" s="13" t="s">
        <v>156</v>
      </c>
      <c r="E313" s="13" t="s">
        <v>226</v>
      </c>
      <c r="F313" s="13" t="s">
        <v>234</v>
      </c>
      <c r="G313" s="59">
        <v>45426</v>
      </c>
      <c r="H313" s="13" t="str">
        <f t="shared" si="32"/>
        <v>Tuesday</v>
      </c>
      <c r="I313" s="13" t="s">
        <v>228</v>
      </c>
      <c r="J313" s="60">
        <v>0.45833333333333331</v>
      </c>
      <c r="K313" s="13">
        <v>77</v>
      </c>
      <c r="L313" s="13">
        <v>66</v>
      </c>
      <c r="M313" s="13">
        <v>19</v>
      </c>
      <c r="N313" s="13">
        <v>4</v>
      </c>
      <c r="O313" s="13">
        <v>0</v>
      </c>
      <c r="P313" s="13">
        <v>2</v>
      </c>
      <c r="Q313" s="13">
        <v>554</v>
      </c>
      <c r="R313" s="61">
        <f t="shared" si="38"/>
        <v>19614.545454545456</v>
      </c>
      <c r="S313" s="62">
        <f t="shared" si="34"/>
        <v>2.8244345569150908E-2</v>
      </c>
    </row>
    <row r="314" spans="1:24" x14ac:dyDescent="0.3">
      <c r="A314" s="10">
        <v>5</v>
      </c>
      <c r="B314" s="7" t="s">
        <v>233</v>
      </c>
      <c r="C314" s="13">
        <v>3140038</v>
      </c>
      <c r="D314" s="13" t="s">
        <v>156</v>
      </c>
      <c r="E314" s="13" t="s">
        <v>226</v>
      </c>
      <c r="F314" s="13" t="s">
        <v>234</v>
      </c>
      <c r="G314" s="59">
        <v>45426</v>
      </c>
      <c r="H314" s="13" t="str">
        <f t="shared" si="32"/>
        <v>Tuesday</v>
      </c>
      <c r="I314" s="13" t="s">
        <v>228</v>
      </c>
      <c r="J314" s="60">
        <v>0.58333333333333337</v>
      </c>
      <c r="K314" s="13">
        <v>74</v>
      </c>
      <c r="L314" s="13">
        <v>35</v>
      </c>
      <c r="M314" s="13">
        <v>24</v>
      </c>
      <c r="N314" s="13">
        <v>7</v>
      </c>
      <c r="O314" s="13">
        <v>0</v>
      </c>
      <c r="P314" s="13">
        <v>4</v>
      </c>
      <c r="Q314" s="13">
        <v>554</v>
      </c>
      <c r="R314" s="61">
        <f t="shared" si="38"/>
        <v>19614.545454545456</v>
      </c>
      <c r="S314" s="62">
        <f t="shared" si="34"/>
        <v>2.8244345569150908E-2</v>
      </c>
    </row>
    <row r="315" spans="1:24" x14ac:dyDescent="0.3">
      <c r="A315" s="10">
        <v>5</v>
      </c>
      <c r="B315" s="7" t="s">
        <v>233</v>
      </c>
      <c r="C315" s="13">
        <v>3140038</v>
      </c>
      <c r="D315" s="13" t="s">
        <v>156</v>
      </c>
      <c r="E315" s="13" t="s">
        <v>226</v>
      </c>
      <c r="F315" s="13" t="s">
        <v>234</v>
      </c>
      <c r="G315" s="59">
        <v>45426</v>
      </c>
      <c r="H315" s="13" t="str">
        <f t="shared" si="32"/>
        <v>Tuesday</v>
      </c>
      <c r="I315" s="13" t="s">
        <v>228</v>
      </c>
      <c r="J315" s="60">
        <v>0.625</v>
      </c>
      <c r="K315" s="13">
        <v>95</v>
      </c>
      <c r="L315" s="13">
        <v>48</v>
      </c>
      <c r="M315" s="13">
        <v>37</v>
      </c>
      <c r="N315" s="13">
        <v>8</v>
      </c>
      <c r="O315" s="13">
        <v>0</v>
      </c>
      <c r="P315" s="13">
        <v>7</v>
      </c>
      <c r="Q315" s="13">
        <v>554</v>
      </c>
      <c r="R315" s="61">
        <f t="shared" si="38"/>
        <v>19614.545454545456</v>
      </c>
      <c r="S315" s="62">
        <f t="shared" si="34"/>
        <v>2.8244345569150908E-2</v>
      </c>
    </row>
    <row r="316" spans="1:24" x14ac:dyDescent="0.3">
      <c r="A316" s="10">
        <v>5</v>
      </c>
      <c r="B316" s="7" t="s">
        <v>233</v>
      </c>
      <c r="C316" s="13">
        <v>3140038</v>
      </c>
      <c r="D316" s="13" t="s">
        <v>156</v>
      </c>
      <c r="E316" s="13" t="s">
        <v>226</v>
      </c>
      <c r="F316" s="13" t="s">
        <v>234</v>
      </c>
      <c r="G316" s="59">
        <v>45426</v>
      </c>
      <c r="H316" s="13" t="str">
        <f t="shared" si="32"/>
        <v>Tuesday</v>
      </c>
      <c r="I316" s="13" t="s">
        <v>228</v>
      </c>
      <c r="J316" s="60">
        <v>0.66666666666666663</v>
      </c>
      <c r="K316" s="13">
        <v>74</v>
      </c>
      <c r="L316" s="13">
        <v>53</v>
      </c>
      <c r="M316" s="13">
        <v>40</v>
      </c>
      <c r="N316" s="13">
        <v>7</v>
      </c>
      <c r="O316" s="13">
        <v>0</v>
      </c>
      <c r="P316" s="13">
        <v>6</v>
      </c>
      <c r="Q316" s="13">
        <v>554</v>
      </c>
      <c r="R316" s="61">
        <f t="shared" si="38"/>
        <v>19614.545454545456</v>
      </c>
      <c r="S316" s="62">
        <f t="shared" si="34"/>
        <v>2.8244345569150908E-2</v>
      </c>
    </row>
    <row r="317" spans="1:24" x14ac:dyDescent="0.3">
      <c r="A317" s="10">
        <v>5</v>
      </c>
      <c r="B317" s="7" t="s">
        <v>233</v>
      </c>
      <c r="C317" s="13">
        <v>3140038</v>
      </c>
      <c r="D317" s="13" t="s">
        <v>156</v>
      </c>
      <c r="E317" s="13" t="s">
        <v>226</v>
      </c>
      <c r="F317" s="13" t="s">
        <v>234</v>
      </c>
      <c r="G317" s="59">
        <v>45426</v>
      </c>
      <c r="H317" s="13" t="str">
        <f t="shared" si="32"/>
        <v>Tuesday</v>
      </c>
      <c r="I317" s="13" t="s">
        <v>228</v>
      </c>
      <c r="J317" s="60">
        <v>0.70833333333333337</v>
      </c>
      <c r="K317" s="13">
        <v>72</v>
      </c>
      <c r="L317" s="13">
        <v>64</v>
      </c>
      <c r="M317" s="13">
        <v>37</v>
      </c>
      <c r="N317" s="13">
        <v>7</v>
      </c>
      <c r="O317" s="13">
        <v>0</v>
      </c>
      <c r="P317" s="13">
        <v>4</v>
      </c>
      <c r="Q317" s="13">
        <v>554</v>
      </c>
      <c r="R317" s="61">
        <f t="shared" si="38"/>
        <v>19614.545454545456</v>
      </c>
      <c r="S317" s="62">
        <f t="shared" si="34"/>
        <v>2.8244345569150908E-2</v>
      </c>
    </row>
    <row r="318" spans="1:24" x14ac:dyDescent="0.3">
      <c r="A318" s="10">
        <v>5</v>
      </c>
      <c r="B318" s="7" t="s">
        <v>233</v>
      </c>
      <c r="C318" s="13">
        <v>3140038</v>
      </c>
      <c r="D318" s="13" t="s">
        <v>156</v>
      </c>
      <c r="E318" s="13" t="s">
        <v>226</v>
      </c>
      <c r="F318" s="13" t="s">
        <v>234</v>
      </c>
      <c r="G318" s="59">
        <v>45426</v>
      </c>
      <c r="H318" s="13" t="str">
        <f t="shared" si="32"/>
        <v>Tuesday</v>
      </c>
      <c r="I318" s="13" t="s">
        <v>228</v>
      </c>
      <c r="J318" s="60">
        <v>0.75</v>
      </c>
      <c r="K318" s="13">
        <v>84</v>
      </c>
      <c r="L318" s="13">
        <v>68</v>
      </c>
      <c r="M318" s="13">
        <v>26</v>
      </c>
      <c r="N318" s="13">
        <v>6</v>
      </c>
      <c r="O318" s="13">
        <v>0</v>
      </c>
      <c r="P318" s="13">
        <v>4</v>
      </c>
      <c r="Q318" s="13">
        <v>554</v>
      </c>
      <c r="R318" s="61">
        <f t="shared" si="38"/>
        <v>19614.545454545456</v>
      </c>
      <c r="S318" s="62">
        <f t="shared" si="34"/>
        <v>2.8244345569150908E-2</v>
      </c>
    </row>
    <row r="319" spans="1:24" x14ac:dyDescent="0.3">
      <c r="A319" s="10">
        <v>5</v>
      </c>
      <c r="B319" s="7" t="s">
        <v>233</v>
      </c>
      <c r="C319" s="13">
        <v>3140038</v>
      </c>
      <c r="D319" s="13" t="s">
        <v>156</v>
      </c>
      <c r="E319" s="13" t="s">
        <v>226</v>
      </c>
      <c r="F319" s="13" t="s">
        <v>234</v>
      </c>
      <c r="G319" s="59">
        <v>45426</v>
      </c>
      <c r="H319" s="13" t="str">
        <f t="shared" si="32"/>
        <v>Tuesday</v>
      </c>
      <c r="I319" s="13" t="s">
        <v>228</v>
      </c>
      <c r="J319" s="60">
        <v>0.79166666666666663</v>
      </c>
      <c r="K319" s="13">
        <v>86</v>
      </c>
      <c r="L319" s="13">
        <v>83</v>
      </c>
      <c r="M319" s="13">
        <v>42</v>
      </c>
      <c r="N319" s="13">
        <v>5</v>
      </c>
      <c r="O319" s="13">
        <v>0</v>
      </c>
      <c r="P319" s="13">
        <v>3</v>
      </c>
      <c r="Q319" s="13">
        <v>554</v>
      </c>
      <c r="R319" s="61">
        <f t="shared" si="38"/>
        <v>19614.545454545456</v>
      </c>
      <c r="S319" s="62">
        <f t="shared" si="34"/>
        <v>2.8244345569150908E-2</v>
      </c>
    </row>
    <row r="320" spans="1:24" x14ac:dyDescent="0.3">
      <c r="A320" s="10">
        <v>5</v>
      </c>
      <c r="B320" s="7" t="s">
        <v>233</v>
      </c>
      <c r="C320" s="13">
        <v>3140038</v>
      </c>
      <c r="D320" s="13" t="s">
        <v>156</v>
      </c>
      <c r="E320" s="13" t="s">
        <v>226</v>
      </c>
      <c r="F320" s="13" t="s">
        <v>234</v>
      </c>
      <c r="G320" s="59">
        <v>45426</v>
      </c>
      <c r="H320" s="13" t="str">
        <f t="shared" si="32"/>
        <v>Tuesday</v>
      </c>
      <c r="I320" s="13" t="s">
        <v>228</v>
      </c>
      <c r="J320" s="60">
        <v>0.83333333333333337</v>
      </c>
      <c r="K320" s="13">
        <v>90</v>
      </c>
      <c r="L320" s="13">
        <v>71</v>
      </c>
      <c r="M320" s="13">
        <v>26</v>
      </c>
      <c r="N320" s="13">
        <v>6</v>
      </c>
      <c r="O320" s="13">
        <v>0</v>
      </c>
      <c r="P320" s="13">
        <v>4</v>
      </c>
      <c r="Q320" s="13">
        <v>554</v>
      </c>
      <c r="R320" s="61">
        <f t="shared" si="38"/>
        <v>19614.545454545456</v>
      </c>
      <c r="S320" s="62">
        <f t="shared" si="34"/>
        <v>2.8244345569150908E-2</v>
      </c>
    </row>
    <row r="321" spans="1:19" x14ac:dyDescent="0.3">
      <c r="A321" s="10">
        <v>5</v>
      </c>
      <c r="B321" s="7" t="s">
        <v>233</v>
      </c>
      <c r="C321" s="13">
        <v>3140038</v>
      </c>
      <c r="D321" s="13" t="s">
        <v>156</v>
      </c>
      <c r="E321" s="13" t="s">
        <v>226</v>
      </c>
      <c r="F321" s="13" t="s">
        <v>234</v>
      </c>
      <c r="G321" s="59">
        <v>45426</v>
      </c>
      <c r="H321" s="13" t="str">
        <f t="shared" si="32"/>
        <v>Tuesday</v>
      </c>
      <c r="I321" s="13" t="s">
        <v>228</v>
      </c>
      <c r="J321" s="60">
        <v>0.875</v>
      </c>
      <c r="K321" s="13">
        <v>86</v>
      </c>
      <c r="L321" s="13">
        <v>65</v>
      </c>
      <c r="M321" s="13">
        <v>24</v>
      </c>
      <c r="N321" s="13">
        <v>5</v>
      </c>
      <c r="O321" s="13">
        <v>0</v>
      </c>
      <c r="P321" s="13">
        <v>4</v>
      </c>
      <c r="Q321" s="13">
        <v>554</v>
      </c>
      <c r="R321" s="61">
        <f t="shared" si="38"/>
        <v>19614.545454545456</v>
      </c>
      <c r="S321" s="62">
        <f t="shared" si="34"/>
        <v>2.8244345569150908E-2</v>
      </c>
    </row>
    <row r="322" spans="1:19" x14ac:dyDescent="0.3">
      <c r="A322" s="10">
        <v>5</v>
      </c>
      <c r="B322" s="7" t="s">
        <v>233</v>
      </c>
      <c r="C322" s="13">
        <v>3140038</v>
      </c>
      <c r="D322" s="13" t="s">
        <v>156</v>
      </c>
      <c r="E322" s="13" t="s">
        <v>226</v>
      </c>
      <c r="F322" s="13" t="s">
        <v>234</v>
      </c>
      <c r="G322" s="59">
        <v>45427</v>
      </c>
      <c r="H322" s="13" t="str">
        <f t="shared" si="32"/>
        <v>Wednesday</v>
      </c>
      <c r="I322" s="13" t="s">
        <v>228</v>
      </c>
      <c r="J322" s="60">
        <v>0.375</v>
      </c>
      <c r="K322" s="13">
        <v>72</v>
      </c>
      <c r="L322" s="13">
        <v>76</v>
      </c>
      <c r="M322" s="13">
        <v>10</v>
      </c>
      <c r="N322" s="13">
        <v>3</v>
      </c>
      <c r="O322" s="13">
        <v>0</v>
      </c>
      <c r="P322" s="13">
        <v>1</v>
      </c>
      <c r="Q322" s="13">
        <v>543</v>
      </c>
      <c r="R322" s="13">
        <f>AVERAGE($K$322:$K$332)*10*24</f>
        <v>18960</v>
      </c>
      <c r="S322" s="62">
        <f t="shared" si="34"/>
        <v>2.8639240506329114E-2</v>
      </c>
    </row>
    <row r="323" spans="1:19" x14ac:dyDescent="0.3">
      <c r="A323" s="10">
        <v>5</v>
      </c>
      <c r="B323" s="7" t="s">
        <v>233</v>
      </c>
      <c r="C323" s="13">
        <v>3140038</v>
      </c>
      <c r="D323" s="13" t="s">
        <v>156</v>
      </c>
      <c r="E323" s="13" t="s">
        <v>226</v>
      </c>
      <c r="F323" s="13" t="s">
        <v>234</v>
      </c>
      <c r="G323" s="59">
        <v>45427</v>
      </c>
      <c r="H323" s="13" t="str">
        <f t="shared" si="32"/>
        <v>Wednesday</v>
      </c>
      <c r="I323" s="13" t="s">
        <v>228</v>
      </c>
      <c r="J323" s="60">
        <v>0.41666666666666669</v>
      </c>
      <c r="K323" s="13">
        <v>78</v>
      </c>
      <c r="L323" s="13">
        <v>73</v>
      </c>
      <c r="M323" s="13">
        <v>13</v>
      </c>
      <c r="N323" s="13">
        <v>3</v>
      </c>
      <c r="O323" s="13">
        <v>0</v>
      </c>
      <c r="P323" s="13">
        <v>3</v>
      </c>
      <c r="Q323" s="13">
        <v>543</v>
      </c>
      <c r="R323" s="13">
        <f t="shared" ref="R323:R332" si="39">AVERAGE($K$322:$K$332)*10*24</f>
        <v>18960</v>
      </c>
      <c r="S323" s="62">
        <f t="shared" si="34"/>
        <v>2.8639240506329114E-2</v>
      </c>
    </row>
    <row r="324" spans="1:19" x14ac:dyDescent="0.3">
      <c r="A324" s="10">
        <v>5</v>
      </c>
      <c r="B324" s="7" t="s">
        <v>233</v>
      </c>
      <c r="C324" s="13">
        <v>3140038</v>
      </c>
      <c r="D324" s="13" t="s">
        <v>156</v>
      </c>
      <c r="E324" s="13" t="s">
        <v>226</v>
      </c>
      <c r="F324" s="13" t="s">
        <v>234</v>
      </c>
      <c r="G324" s="59">
        <v>45427</v>
      </c>
      <c r="H324" s="13" t="str">
        <f t="shared" ref="H324:H376" si="40">TEXT(G324,"dddd")</f>
        <v>Wednesday</v>
      </c>
      <c r="I324" s="13" t="s">
        <v>228</v>
      </c>
      <c r="J324" s="60">
        <v>0.45833333333333331</v>
      </c>
      <c r="K324" s="13">
        <v>73</v>
      </c>
      <c r="L324" s="13">
        <v>72</v>
      </c>
      <c r="M324" s="13">
        <v>16</v>
      </c>
      <c r="N324" s="13">
        <v>6</v>
      </c>
      <c r="O324" s="13">
        <v>0</v>
      </c>
      <c r="P324" s="13">
        <v>2</v>
      </c>
      <c r="Q324" s="13">
        <v>543</v>
      </c>
      <c r="R324" s="13">
        <f t="shared" si="39"/>
        <v>18960</v>
      </c>
      <c r="S324" s="62">
        <f t="shared" si="34"/>
        <v>2.8639240506329114E-2</v>
      </c>
    </row>
    <row r="325" spans="1:19" x14ac:dyDescent="0.3">
      <c r="A325" s="10">
        <v>5</v>
      </c>
      <c r="B325" s="7" t="s">
        <v>233</v>
      </c>
      <c r="C325" s="13">
        <v>3140038</v>
      </c>
      <c r="D325" s="13" t="s">
        <v>156</v>
      </c>
      <c r="E325" s="13" t="s">
        <v>226</v>
      </c>
      <c r="F325" s="13" t="s">
        <v>234</v>
      </c>
      <c r="G325" s="59">
        <v>45427</v>
      </c>
      <c r="H325" s="13" t="str">
        <f t="shared" si="40"/>
        <v>Wednesday</v>
      </c>
      <c r="I325" s="13" t="s">
        <v>228</v>
      </c>
      <c r="J325" s="60">
        <v>0.58333333333333337</v>
      </c>
      <c r="K325" s="13">
        <v>75</v>
      </c>
      <c r="L325" s="13">
        <v>31</v>
      </c>
      <c r="M325" s="13">
        <v>26</v>
      </c>
      <c r="N325" s="13">
        <v>7</v>
      </c>
      <c r="O325" s="13">
        <v>0</v>
      </c>
      <c r="P325" s="13">
        <v>5</v>
      </c>
      <c r="Q325" s="13">
        <v>543</v>
      </c>
      <c r="R325" s="13">
        <f t="shared" si="39"/>
        <v>18960</v>
      </c>
      <c r="S325" s="62">
        <f t="shared" si="34"/>
        <v>2.8639240506329114E-2</v>
      </c>
    </row>
    <row r="326" spans="1:19" x14ac:dyDescent="0.3">
      <c r="A326" s="10">
        <v>5</v>
      </c>
      <c r="B326" s="7" t="s">
        <v>233</v>
      </c>
      <c r="C326" s="13">
        <v>3140038</v>
      </c>
      <c r="D326" s="13" t="s">
        <v>156</v>
      </c>
      <c r="E326" s="13" t="s">
        <v>226</v>
      </c>
      <c r="F326" s="13" t="s">
        <v>234</v>
      </c>
      <c r="G326" s="59">
        <v>45427</v>
      </c>
      <c r="H326" s="13" t="str">
        <f t="shared" si="40"/>
        <v>Wednesday</v>
      </c>
      <c r="I326" s="13" t="s">
        <v>228</v>
      </c>
      <c r="J326" s="60">
        <v>0.625</v>
      </c>
      <c r="K326" s="13">
        <v>92</v>
      </c>
      <c r="L326" s="13">
        <v>41</v>
      </c>
      <c r="M326" s="13">
        <v>38</v>
      </c>
      <c r="N326" s="13">
        <v>8</v>
      </c>
      <c r="O326" s="13">
        <v>0</v>
      </c>
      <c r="P326" s="13">
        <v>6</v>
      </c>
      <c r="Q326" s="13">
        <v>543</v>
      </c>
      <c r="R326" s="13">
        <f t="shared" si="39"/>
        <v>18960</v>
      </c>
      <c r="S326" s="62">
        <f t="shared" ref="S326:S376" si="41">Q326/R326</f>
        <v>2.8639240506329114E-2</v>
      </c>
    </row>
    <row r="327" spans="1:19" x14ac:dyDescent="0.3">
      <c r="A327" s="10">
        <v>5</v>
      </c>
      <c r="B327" s="7" t="s">
        <v>233</v>
      </c>
      <c r="C327" s="13">
        <v>3140038</v>
      </c>
      <c r="D327" s="13" t="s">
        <v>156</v>
      </c>
      <c r="E327" s="13" t="s">
        <v>226</v>
      </c>
      <c r="F327" s="13" t="s">
        <v>234</v>
      </c>
      <c r="G327" s="59">
        <v>45427</v>
      </c>
      <c r="H327" s="13" t="str">
        <f t="shared" si="40"/>
        <v>Wednesday</v>
      </c>
      <c r="I327" s="13" t="s">
        <v>228</v>
      </c>
      <c r="J327" s="60">
        <v>0.66666666666666663</v>
      </c>
      <c r="K327" s="13">
        <v>75</v>
      </c>
      <c r="L327" s="13">
        <v>47</v>
      </c>
      <c r="M327" s="13">
        <v>42</v>
      </c>
      <c r="N327" s="13">
        <v>6</v>
      </c>
      <c r="O327" s="13">
        <v>0</v>
      </c>
      <c r="P327" s="13">
        <v>4</v>
      </c>
      <c r="Q327" s="13">
        <v>543</v>
      </c>
      <c r="R327" s="13">
        <f t="shared" si="39"/>
        <v>18960</v>
      </c>
      <c r="S327" s="62">
        <f t="shared" si="41"/>
        <v>2.8639240506329114E-2</v>
      </c>
    </row>
    <row r="328" spans="1:19" x14ac:dyDescent="0.3">
      <c r="A328" s="10">
        <v>5</v>
      </c>
      <c r="B328" s="7" t="s">
        <v>233</v>
      </c>
      <c r="C328" s="13">
        <v>3140038</v>
      </c>
      <c r="D328" s="13" t="s">
        <v>156</v>
      </c>
      <c r="E328" s="13" t="s">
        <v>226</v>
      </c>
      <c r="F328" s="13" t="s">
        <v>234</v>
      </c>
      <c r="G328" s="59">
        <v>45427</v>
      </c>
      <c r="H328" s="13" t="str">
        <f t="shared" si="40"/>
        <v>Wednesday</v>
      </c>
      <c r="I328" s="13" t="s">
        <v>228</v>
      </c>
      <c r="J328" s="60">
        <v>0.70833333333333337</v>
      </c>
      <c r="K328" s="13">
        <v>73</v>
      </c>
      <c r="L328" s="13">
        <v>59</v>
      </c>
      <c r="M328" s="13">
        <v>35</v>
      </c>
      <c r="N328" s="13">
        <v>8</v>
      </c>
      <c r="O328" s="13">
        <v>0</v>
      </c>
      <c r="P328" s="13">
        <v>5</v>
      </c>
      <c r="Q328" s="13">
        <v>543</v>
      </c>
      <c r="R328" s="13">
        <f t="shared" si="39"/>
        <v>18960</v>
      </c>
      <c r="S328" s="62">
        <f t="shared" si="41"/>
        <v>2.8639240506329114E-2</v>
      </c>
    </row>
    <row r="329" spans="1:19" x14ac:dyDescent="0.3">
      <c r="A329" s="10">
        <v>5</v>
      </c>
      <c r="B329" s="7" t="s">
        <v>233</v>
      </c>
      <c r="C329" s="13">
        <v>3140038</v>
      </c>
      <c r="D329" s="13" t="s">
        <v>156</v>
      </c>
      <c r="E329" s="13" t="s">
        <v>226</v>
      </c>
      <c r="F329" s="13" t="s">
        <v>234</v>
      </c>
      <c r="G329" s="59">
        <v>45427</v>
      </c>
      <c r="H329" s="13" t="str">
        <f t="shared" si="40"/>
        <v>Wednesday</v>
      </c>
      <c r="I329" s="13" t="s">
        <v>228</v>
      </c>
      <c r="J329" s="60">
        <v>0.75</v>
      </c>
      <c r="K329" s="13">
        <v>79</v>
      </c>
      <c r="L329" s="13">
        <v>68</v>
      </c>
      <c r="M329" s="13">
        <v>33</v>
      </c>
      <c r="N329" s="13">
        <v>7</v>
      </c>
      <c r="O329" s="13">
        <v>0</v>
      </c>
      <c r="P329" s="13">
        <v>4</v>
      </c>
      <c r="Q329" s="13">
        <v>543</v>
      </c>
      <c r="R329" s="13">
        <f t="shared" si="39"/>
        <v>18960</v>
      </c>
      <c r="S329" s="62">
        <f t="shared" si="41"/>
        <v>2.8639240506329114E-2</v>
      </c>
    </row>
    <row r="330" spans="1:19" x14ac:dyDescent="0.3">
      <c r="A330" s="10">
        <v>5</v>
      </c>
      <c r="B330" s="7" t="s">
        <v>233</v>
      </c>
      <c r="C330" s="13">
        <v>3140038</v>
      </c>
      <c r="D330" s="13" t="s">
        <v>156</v>
      </c>
      <c r="E330" s="13" t="s">
        <v>226</v>
      </c>
      <c r="F330" s="13" t="s">
        <v>234</v>
      </c>
      <c r="G330" s="59">
        <v>45427</v>
      </c>
      <c r="H330" s="13" t="str">
        <f t="shared" si="40"/>
        <v>Wednesday</v>
      </c>
      <c r="I330" s="13" t="s">
        <v>228</v>
      </c>
      <c r="J330" s="60">
        <v>0.79166666666666663</v>
      </c>
      <c r="K330" s="13">
        <v>88</v>
      </c>
      <c r="L330" s="13">
        <v>77</v>
      </c>
      <c r="M330" s="13">
        <v>40</v>
      </c>
      <c r="N330" s="13">
        <v>9</v>
      </c>
      <c r="O330" s="13">
        <v>0</v>
      </c>
      <c r="P330" s="13">
        <v>4</v>
      </c>
      <c r="Q330" s="13">
        <v>543</v>
      </c>
      <c r="R330" s="13">
        <f t="shared" si="39"/>
        <v>18960</v>
      </c>
      <c r="S330" s="62">
        <f t="shared" si="41"/>
        <v>2.8639240506329114E-2</v>
      </c>
    </row>
    <row r="331" spans="1:19" x14ac:dyDescent="0.3">
      <c r="A331" s="10">
        <v>5</v>
      </c>
      <c r="B331" s="7" t="s">
        <v>233</v>
      </c>
      <c r="C331" s="13">
        <v>3140038</v>
      </c>
      <c r="D331" s="13" t="s">
        <v>156</v>
      </c>
      <c r="E331" s="13" t="s">
        <v>226</v>
      </c>
      <c r="F331" s="13" t="s">
        <v>234</v>
      </c>
      <c r="G331" s="59">
        <v>45427</v>
      </c>
      <c r="H331" s="13" t="str">
        <f t="shared" si="40"/>
        <v>Wednesday</v>
      </c>
      <c r="I331" s="13" t="s">
        <v>228</v>
      </c>
      <c r="J331" s="60">
        <v>0.83333333333333337</v>
      </c>
      <c r="K331" s="13">
        <v>92</v>
      </c>
      <c r="L331" s="13">
        <v>65</v>
      </c>
      <c r="M331" s="13">
        <v>31</v>
      </c>
      <c r="N331" s="13">
        <v>6</v>
      </c>
      <c r="O331" s="13">
        <v>0</v>
      </c>
      <c r="P331" s="13">
        <v>3</v>
      </c>
      <c r="Q331" s="13">
        <v>543</v>
      </c>
      <c r="R331" s="13">
        <f t="shared" si="39"/>
        <v>18960</v>
      </c>
      <c r="S331" s="62">
        <f t="shared" si="41"/>
        <v>2.8639240506329114E-2</v>
      </c>
    </row>
    <row r="332" spans="1:19" x14ac:dyDescent="0.3">
      <c r="A332" s="10">
        <v>5</v>
      </c>
      <c r="B332" s="7" t="s">
        <v>233</v>
      </c>
      <c r="C332" s="13">
        <v>3140038</v>
      </c>
      <c r="D332" s="13" t="s">
        <v>156</v>
      </c>
      <c r="E332" s="13" t="s">
        <v>226</v>
      </c>
      <c r="F332" s="13" t="s">
        <v>234</v>
      </c>
      <c r="G332" s="59">
        <v>45427</v>
      </c>
      <c r="H332" s="13" t="str">
        <f t="shared" si="40"/>
        <v>Wednesday</v>
      </c>
      <c r="I332" s="13" t="s">
        <v>228</v>
      </c>
      <c r="J332" s="60">
        <v>0.875</v>
      </c>
      <c r="K332" s="13">
        <v>72</v>
      </c>
      <c r="L332" s="13">
        <v>50</v>
      </c>
      <c r="M332" s="13">
        <v>24</v>
      </c>
      <c r="N332" s="13">
        <v>5</v>
      </c>
      <c r="O332" s="13">
        <v>0</v>
      </c>
      <c r="P332" s="13">
        <v>2</v>
      </c>
      <c r="Q332" s="13">
        <v>543</v>
      </c>
      <c r="R332" s="13">
        <f t="shared" si="39"/>
        <v>18960</v>
      </c>
      <c r="S332" s="62">
        <f t="shared" si="41"/>
        <v>2.8639240506329114E-2</v>
      </c>
    </row>
    <row r="333" spans="1:19" x14ac:dyDescent="0.3">
      <c r="A333" s="10">
        <v>5</v>
      </c>
      <c r="B333" s="7" t="s">
        <v>233</v>
      </c>
      <c r="C333" s="13">
        <v>3140038</v>
      </c>
      <c r="D333" s="13" t="s">
        <v>156</v>
      </c>
      <c r="E333" s="13" t="s">
        <v>226</v>
      </c>
      <c r="F333" s="13" t="s">
        <v>234</v>
      </c>
      <c r="G333" s="59">
        <v>45428</v>
      </c>
      <c r="H333" s="13" t="str">
        <f t="shared" si="40"/>
        <v>Thursday</v>
      </c>
      <c r="I333" s="13" t="s">
        <v>228</v>
      </c>
      <c r="J333" s="60">
        <v>0.375</v>
      </c>
      <c r="K333" s="13">
        <v>76</v>
      </c>
      <c r="L333" s="13">
        <v>79</v>
      </c>
      <c r="M333" s="13">
        <v>13</v>
      </c>
      <c r="N333" s="13">
        <v>3</v>
      </c>
      <c r="O333" s="13">
        <v>0</v>
      </c>
      <c r="P333" s="13">
        <v>1</v>
      </c>
      <c r="Q333" s="13">
        <v>637</v>
      </c>
      <c r="R333" s="61">
        <f>AVERAGE($K$333:$K$343)*10*24</f>
        <v>20443.636363636364</v>
      </c>
      <c r="S333" s="62">
        <f t="shared" si="41"/>
        <v>3.1158840270366417E-2</v>
      </c>
    </row>
    <row r="334" spans="1:19" x14ac:dyDescent="0.3">
      <c r="A334" s="10">
        <v>5</v>
      </c>
      <c r="B334" s="7" t="s">
        <v>233</v>
      </c>
      <c r="C334" s="13">
        <v>3140038</v>
      </c>
      <c r="D334" s="13" t="s">
        <v>156</v>
      </c>
      <c r="E334" s="13" t="s">
        <v>226</v>
      </c>
      <c r="F334" s="13" t="s">
        <v>234</v>
      </c>
      <c r="G334" s="59">
        <v>45428</v>
      </c>
      <c r="H334" s="13" t="str">
        <f t="shared" si="40"/>
        <v>Thursday</v>
      </c>
      <c r="I334" s="13" t="s">
        <v>228</v>
      </c>
      <c r="J334" s="60">
        <v>0.41666666666666669</v>
      </c>
      <c r="K334" s="13">
        <v>86</v>
      </c>
      <c r="L334" s="13">
        <v>74</v>
      </c>
      <c r="M334" s="13">
        <v>16</v>
      </c>
      <c r="N334" s="13">
        <v>3</v>
      </c>
      <c r="O334" s="13">
        <v>0</v>
      </c>
      <c r="P334" s="13">
        <v>2</v>
      </c>
      <c r="Q334" s="13">
        <v>637</v>
      </c>
      <c r="R334" s="61">
        <f t="shared" ref="R334:R343" si="42">AVERAGE($K$333:$K$343)*10*24</f>
        <v>20443.636363636364</v>
      </c>
      <c r="S334" s="62">
        <f t="shared" si="41"/>
        <v>3.1158840270366417E-2</v>
      </c>
    </row>
    <row r="335" spans="1:19" x14ac:dyDescent="0.3">
      <c r="A335" s="10">
        <v>5</v>
      </c>
      <c r="B335" s="7" t="s">
        <v>233</v>
      </c>
      <c r="C335" s="13">
        <v>3140038</v>
      </c>
      <c r="D335" s="13" t="s">
        <v>156</v>
      </c>
      <c r="E335" s="13" t="s">
        <v>226</v>
      </c>
      <c r="F335" s="13" t="s">
        <v>234</v>
      </c>
      <c r="G335" s="59">
        <v>45428</v>
      </c>
      <c r="H335" s="13" t="str">
        <f t="shared" si="40"/>
        <v>Thursday</v>
      </c>
      <c r="I335" s="13" t="s">
        <v>228</v>
      </c>
      <c r="J335" s="60">
        <v>0.45833333333333331</v>
      </c>
      <c r="K335" s="13">
        <v>82</v>
      </c>
      <c r="L335" s="13">
        <v>68</v>
      </c>
      <c r="M335" s="13">
        <v>18</v>
      </c>
      <c r="N335" s="13">
        <v>5</v>
      </c>
      <c r="O335" s="13">
        <v>0</v>
      </c>
      <c r="P335" s="13">
        <v>4</v>
      </c>
      <c r="Q335" s="13">
        <v>637</v>
      </c>
      <c r="R335" s="61">
        <f t="shared" si="42"/>
        <v>20443.636363636364</v>
      </c>
      <c r="S335" s="62">
        <f t="shared" si="41"/>
        <v>3.1158840270366417E-2</v>
      </c>
    </row>
    <row r="336" spans="1:19" x14ac:dyDescent="0.3">
      <c r="A336" s="10">
        <v>5</v>
      </c>
      <c r="B336" s="7" t="s">
        <v>233</v>
      </c>
      <c r="C336" s="13">
        <v>3140038</v>
      </c>
      <c r="D336" s="13" t="s">
        <v>156</v>
      </c>
      <c r="E336" s="13" t="s">
        <v>226</v>
      </c>
      <c r="F336" s="13" t="s">
        <v>234</v>
      </c>
      <c r="G336" s="59">
        <v>45428</v>
      </c>
      <c r="H336" s="13" t="str">
        <f t="shared" si="40"/>
        <v>Thursday</v>
      </c>
      <c r="I336" s="13" t="s">
        <v>228</v>
      </c>
      <c r="J336" s="60">
        <v>0.58333333333333337</v>
      </c>
      <c r="K336" s="13">
        <v>91</v>
      </c>
      <c r="L336" s="13">
        <v>36</v>
      </c>
      <c r="M336" s="13">
        <v>24</v>
      </c>
      <c r="N336" s="13">
        <v>6</v>
      </c>
      <c r="O336" s="13">
        <v>0</v>
      </c>
      <c r="P336" s="13">
        <v>7</v>
      </c>
      <c r="Q336" s="13">
        <v>637</v>
      </c>
      <c r="R336" s="61">
        <f t="shared" si="42"/>
        <v>20443.636363636364</v>
      </c>
      <c r="S336" s="62">
        <f t="shared" si="41"/>
        <v>3.1158840270366417E-2</v>
      </c>
    </row>
    <row r="337" spans="1:19" x14ac:dyDescent="0.3">
      <c r="A337" s="10">
        <v>5</v>
      </c>
      <c r="B337" s="7" t="s">
        <v>233</v>
      </c>
      <c r="C337" s="13">
        <v>3140038</v>
      </c>
      <c r="D337" s="13" t="s">
        <v>156</v>
      </c>
      <c r="E337" s="13" t="s">
        <v>226</v>
      </c>
      <c r="F337" s="13" t="s">
        <v>234</v>
      </c>
      <c r="G337" s="59">
        <v>45428</v>
      </c>
      <c r="H337" s="13" t="str">
        <f t="shared" si="40"/>
        <v>Thursday</v>
      </c>
      <c r="I337" s="13" t="s">
        <v>228</v>
      </c>
      <c r="J337" s="60">
        <v>0.625</v>
      </c>
      <c r="K337" s="13">
        <v>97</v>
      </c>
      <c r="L337" s="13">
        <v>45</v>
      </c>
      <c r="M337" s="13">
        <v>35</v>
      </c>
      <c r="N337" s="13">
        <v>7</v>
      </c>
      <c r="O337" s="13">
        <v>0</v>
      </c>
      <c r="P337" s="13">
        <v>6</v>
      </c>
      <c r="Q337" s="13">
        <v>637</v>
      </c>
      <c r="R337" s="61">
        <f t="shared" si="42"/>
        <v>20443.636363636364</v>
      </c>
      <c r="S337" s="62">
        <f t="shared" si="41"/>
        <v>3.1158840270366417E-2</v>
      </c>
    </row>
    <row r="338" spans="1:19" x14ac:dyDescent="0.3">
      <c r="A338" s="10">
        <v>5</v>
      </c>
      <c r="B338" s="7" t="s">
        <v>233</v>
      </c>
      <c r="C338" s="13">
        <v>3140038</v>
      </c>
      <c r="D338" s="13" t="s">
        <v>156</v>
      </c>
      <c r="E338" s="13" t="s">
        <v>226</v>
      </c>
      <c r="F338" s="13" t="s">
        <v>234</v>
      </c>
      <c r="G338" s="59">
        <v>45428</v>
      </c>
      <c r="H338" s="13" t="str">
        <f t="shared" si="40"/>
        <v>Thursday</v>
      </c>
      <c r="I338" s="13" t="s">
        <v>228</v>
      </c>
      <c r="J338" s="60">
        <v>0.66666666666666663</v>
      </c>
      <c r="K338" s="13">
        <v>83</v>
      </c>
      <c r="L338" s="13">
        <v>47</v>
      </c>
      <c r="M338" s="13">
        <v>32</v>
      </c>
      <c r="N338" s="13">
        <v>6</v>
      </c>
      <c r="O338" s="13">
        <v>0</v>
      </c>
      <c r="P338" s="13">
        <v>4</v>
      </c>
      <c r="Q338" s="13">
        <v>637</v>
      </c>
      <c r="R338" s="61">
        <f t="shared" si="42"/>
        <v>20443.636363636364</v>
      </c>
      <c r="S338" s="62">
        <f t="shared" si="41"/>
        <v>3.1158840270366417E-2</v>
      </c>
    </row>
    <row r="339" spans="1:19" x14ac:dyDescent="0.3">
      <c r="A339" s="10">
        <v>5</v>
      </c>
      <c r="B339" s="7" t="s">
        <v>233</v>
      </c>
      <c r="C339" s="13">
        <v>3140038</v>
      </c>
      <c r="D339" s="13" t="s">
        <v>156</v>
      </c>
      <c r="E339" s="13" t="s">
        <v>226</v>
      </c>
      <c r="F339" s="13" t="s">
        <v>234</v>
      </c>
      <c r="G339" s="59">
        <v>45428</v>
      </c>
      <c r="H339" s="13" t="str">
        <f t="shared" si="40"/>
        <v>Thursday</v>
      </c>
      <c r="I339" s="13" t="s">
        <v>228</v>
      </c>
      <c r="J339" s="60">
        <v>0.70833333333333337</v>
      </c>
      <c r="K339" s="13">
        <v>85</v>
      </c>
      <c r="L339" s="13">
        <v>63</v>
      </c>
      <c r="M339" s="13">
        <v>43</v>
      </c>
      <c r="N339" s="13">
        <v>7</v>
      </c>
      <c r="O339" s="13">
        <v>0</v>
      </c>
      <c r="P339" s="13">
        <v>4</v>
      </c>
      <c r="Q339" s="13">
        <v>637</v>
      </c>
      <c r="R339" s="61">
        <f t="shared" si="42"/>
        <v>20443.636363636364</v>
      </c>
      <c r="S339" s="62">
        <f t="shared" si="41"/>
        <v>3.1158840270366417E-2</v>
      </c>
    </row>
    <row r="340" spans="1:19" x14ac:dyDescent="0.3">
      <c r="A340" s="10">
        <v>5</v>
      </c>
      <c r="B340" s="7" t="s">
        <v>233</v>
      </c>
      <c r="C340" s="13">
        <v>3140038</v>
      </c>
      <c r="D340" s="13" t="s">
        <v>156</v>
      </c>
      <c r="E340" s="13" t="s">
        <v>226</v>
      </c>
      <c r="F340" s="13" t="s">
        <v>234</v>
      </c>
      <c r="G340" s="59">
        <v>45428</v>
      </c>
      <c r="H340" s="13" t="str">
        <f t="shared" si="40"/>
        <v>Thursday</v>
      </c>
      <c r="I340" s="13" t="s">
        <v>228</v>
      </c>
      <c r="J340" s="60">
        <v>0.75</v>
      </c>
      <c r="K340" s="13">
        <v>90</v>
      </c>
      <c r="L340" s="13">
        <v>70</v>
      </c>
      <c r="M340" s="13">
        <v>38</v>
      </c>
      <c r="N340" s="13">
        <v>7</v>
      </c>
      <c r="O340" s="13">
        <v>0</v>
      </c>
      <c r="P340" s="13">
        <v>5</v>
      </c>
      <c r="Q340" s="13">
        <v>637</v>
      </c>
      <c r="R340" s="61">
        <f t="shared" si="42"/>
        <v>20443.636363636364</v>
      </c>
      <c r="S340" s="62">
        <f t="shared" si="41"/>
        <v>3.1158840270366417E-2</v>
      </c>
    </row>
    <row r="341" spans="1:19" x14ac:dyDescent="0.3">
      <c r="A341" s="10">
        <v>5</v>
      </c>
      <c r="B341" s="7" t="s">
        <v>233</v>
      </c>
      <c r="C341" s="13">
        <v>3140038</v>
      </c>
      <c r="D341" s="13" t="s">
        <v>156</v>
      </c>
      <c r="E341" s="13" t="s">
        <v>226</v>
      </c>
      <c r="F341" s="13" t="s">
        <v>234</v>
      </c>
      <c r="G341" s="59">
        <v>45428</v>
      </c>
      <c r="H341" s="13" t="str">
        <f t="shared" si="40"/>
        <v>Thursday</v>
      </c>
      <c r="I341" s="13" t="s">
        <v>228</v>
      </c>
      <c r="J341" s="60">
        <v>0.79166666666666663</v>
      </c>
      <c r="K341" s="13">
        <v>88</v>
      </c>
      <c r="L341" s="13">
        <v>79</v>
      </c>
      <c r="M341" s="13">
        <v>42</v>
      </c>
      <c r="N341" s="13">
        <v>8</v>
      </c>
      <c r="O341" s="13">
        <v>0</v>
      </c>
      <c r="P341" s="13">
        <v>4</v>
      </c>
      <c r="Q341" s="13">
        <v>637</v>
      </c>
      <c r="R341" s="61">
        <f t="shared" si="42"/>
        <v>20443.636363636364</v>
      </c>
      <c r="S341" s="62">
        <f t="shared" si="41"/>
        <v>3.1158840270366417E-2</v>
      </c>
    </row>
    <row r="342" spans="1:19" x14ac:dyDescent="0.3">
      <c r="A342" s="10">
        <v>5</v>
      </c>
      <c r="B342" s="7" t="s">
        <v>233</v>
      </c>
      <c r="C342" s="13">
        <v>3140038</v>
      </c>
      <c r="D342" s="13" t="s">
        <v>156</v>
      </c>
      <c r="E342" s="13" t="s">
        <v>226</v>
      </c>
      <c r="F342" s="13" t="s">
        <v>234</v>
      </c>
      <c r="G342" s="59">
        <v>45428</v>
      </c>
      <c r="H342" s="13" t="str">
        <f t="shared" si="40"/>
        <v>Thursday</v>
      </c>
      <c r="I342" s="13" t="s">
        <v>228</v>
      </c>
      <c r="J342" s="60">
        <v>0.83333333333333337</v>
      </c>
      <c r="K342" s="13">
        <v>89</v>
      </c>
      <c r="L342" s="13">
        <v>71</v>
      </c>
      <c r="M342" s="13">
        <v>41</v>
      </c>
      <c r="N342" s="13">
        <v>6</v>
      </c>
      <c r="O342" s="13">
        <v>0</v>
      </c>
      <c r="P342" s="13">
        <v>5</v>
      </c>
      <c r="Q342" s="13">
        <v>637</v>
      </c>
      <c r="R342" s="61">
        <f t="shared" si="42"/>
        <v>20443.636363636364</v>
      </c>
      <c r="S342" s="62">
        <f t="shared" si="41"/>
        <v>3.1158840270366417E-2</v>
      </c>
    </row>
    <row r="343" spans="1:19" x14ac:dyDescent="0.3">
      <c r="A343" s="10">
        <v>5</v>
      </c>
      <c r="B343" s="7" t="s">
        <v>233</v>
      </c>
      <c r="C343" s="13">
        <v>3140038</v>
      </c>
      <c r="D343" s="13" t="s">
        <v>156</v>
      </c>
      <c r="E343" s="13" t="s">
        <v>226</v>
      </c>
      <c r="F343" s="13" t="s">
        <v>234</v>
      </c>
      <c r="G343" s="59">
        <v>45428</v>
      </c>
      <c r="H343" s="13" t="str">
        <f t="shared" si="40"/>
        <v>Thursday</v>
      </c>
      <c r="I343" s="13" t="s">
        <v>228</v>
      </c>
      <c r="J343" s="60">
        <v>0.875</v>
      </c>
      <c r="K343" s="13">
        <v>70</v>
      </c>
      <c r="L343" s="13">
        <v>61</v>
      </c>
      <c r="M343" s="13">
        <v>30</v>
      </c>
      <c r="N343" s="13">
        <v>6</v>
      </c>
      <c r="O343" s="13">
        <v>0</v>
      </c>
      <c r="P343" s="13">
        <v>4</v>
      </c>
      <c r="Q343" s="13">
        <v>637</v>
      </c>
      <c r="R343" s="61">
        <f t="shared" si="42"/>
        <v>20443.636363636364</v>
      </c>
      <c r="S343" s="62">
        <f t="shared" si="41"/>
        <v>3.1158840270366417E-2</v>
      </c>
    </row>
    <row r="344" spans="1:19" x14ac:dyDescent="0.3">
      <c r="A344" s="10">
        <v>5</v>
      </c>
      <c r="B344" s="7" t="s">
        <v>233</v>
      </c>
      <c r="C344" s="13">
        <v>3140038</v>
      </c>
      <c r="D344" s="13" t="s">
        <v>156</v>
      </c>
      <c r="E344" s="13" t="s">
        <v>226</v>
      </c>
      <c r="F344" s="13" t="s">
        <v>234</v>
      </c>
      <c r="G344" s="59">
        <v>45429</v>
      </c>
      <c r="H344" s="13" t="str">
        <f t="shared" si="40"/>
        <v>Friday</v>
      </c>
      <c r="I344" s="13" t="s">
        <v>228</v>
      </c>
      <c r="J344" s="60">
        <v>0.375</v>
      </c>
      <c r="K344" s="13">
        <v>75</v>
      </c>
      <c r="L344" s="13">
        <v>70</v>
      </c>
      <c r="M344" s="13">
        <v>15</v>
      </c>
      <c r="N344" s="13">
        <v>3</v>
      </c>
      <c r="O344" s="13">
        <v>0</v>
      </c>
      <c r="P344" s="13">
        <v>1</v>
      </c>
      <c r="Q344" s="13">
        <v>597</v>
      </c>
      <c r="R344" s="61">
        <f>AVERAGE($K$344:$K$354)*10*24</f>
        <v>21272.727272727272</v>
      </c>
      <c r="S344" s="62">
        <f t="shared" si="41"/>
        <v>2.8064102564102564E-2</v>
      </c>
    </row>
    <row r="345" spans="1:19" x14ac:dyDescent="0.3">
      <c r="A345" s="10">
        <v>5</v>
      </c>
      <c r="B345" s="7" t="s">
        <v>233</v>
      </c>
      <c r="C345" s="13">
        <v>3140038</v>
      </c>
      <c r="D345" s="13" t="s">
        <v>156</v>
      </c>
      <c r="E345" s="13" t="s">
        <v>226</v>
      </c>
      <c r="F345" s="13" t="s">
        <v>234</v>
      </c>
      <c r="G345" s="59">
        <v>45429</v>
      </c>
      <c r="H345" s="13" t="str">
        <f t="shared" si="40"/>
        <v>Friday</v>
      </c>
      <c r="I345" s="13" t="s">
        <v>228</v>
      </c>
      <c r="J345" s="60">
        <v>0.41666666666666669</v>
      </c>
      <c r="K345" s="13">
        <v>80</v>
      </c>
      <c r="L345" s="13">
        <v>71</v>
      </c>
      <c r="M345" s="13">
        <v>20</v>
      </c>
      <c r="N345" s="13">
        <v>4</v>
      </c>
      <c r="O345" s="13">
        <v>0</v>
      </c>
      <c r="P345" s="13">
        <v>2</v>
      </c>
      <c r="Q345" s="13">
        <v>597</v>
      </c>
      <c r="R345" s="61">
        <f t="shared" ref="R345:R354" si="43">AVERAGE($K$344:$K$354)*10*24</f>
        <v>21272.727272727272</v>
      </c>
      <c r="S345" s="62">
        <f t="shared" si="41"/>
        <v>2.8064102564102564E-2</v>
      </c>
    </row>
    <row r="346" spans="1:19" x14ac:dyDescent="0.3">
      <c r="A346" s="10">
        <v>5</v>
      </c>
      <c r="B346" s="7" t="s">
        <v>233</v>
      </c>
      <c r="C346" s="13">
        <v>3140038</v>
      </c>
      <c r="D346" s="13" t="s">
        <v>156</v>
      </c>
      <c r="E346" s="13" t="s">
        <v>226</v>
      </c>
      <c r="F346" s="13" t="s">
        <v>234</v>
      </c>
      <c r="G346" s="59">
        <v>45429</v>
      </c>
      <c r="H346" s="13" t="str">
        <f t="shared" si="40"/>
        <v>Friday</v>
      </c>
      <c r="I346" s="13" t="s">
        <v>228</v>
      </c>
      <c r="J346" s="60">
        <v>0.45833333333333331</v>
      </c>
      <c r="K346" s="13">
        <v>84</v>
      </c>
      <c r="L346" s="13">
        <v>69</v>
      </c>
      <c r="M346" s="13">
        <v>26</v>
      </c>
      <c r="N346" s="13">
        <v>5</v>
      </c>
      <c r="O346" s="13">
        <v>0</v>
      </c>
      <c r="P346" s="13">
        <v>4</v>
      </c>
      <c r="Q346" s="13">
        <v>597</v>
      </c>
      <c r="R346" s="61">
        <f t="shared" si="43"/>
        <v>21272.727272727272</v>
      </c>
      <c r="S346" s="62">
        <f t="shared" si="41"/>
        <v>2.8064102564102564E-2</v>
      </c>
    </row>
    <row r="347" spans="1:19" x14ac:dyDescent="0.3">
      <c r="A347" s="10">
        <v>5</v>
      </c>
      <c r="B347" s="7" t="s">
        <v>233</v>
      </c>
      <c r="C347" s="13">
        <v>3140038</v>
      </c>
      <c r="D347" s="13" t="s">
        <v>156</v>
      </c>
      <c r="E347" s="13" t="s">
        <v>226</v>
      </c>
      <c r="F347" s="13" t="s">
        <v>234</v>
      </c>
      <c r="G347" s="59">
        <v>45429</v>
      </c>
      <c r="H347" s="13" t="str">
        <f t="shared" si="40"/>
        <v>Friday</v>
      </c>
      <c r="I347" s="13" t="s">
        <v>228</v>
      </c>
      <c r="J347" s="60">
        <v>0.58333333333333337</v>
      </c>
      <c r="K347" s="13">
        <v>95</v>
      </c>
      <c r="L347" s="13">
        <v>40</v>
      </c>
      <c r="M347" s="13">
        <v>35</v>
      </c>
      <c r="N347" s="13">
        <v>6</v>
      </c>
      <c r="O347" s="13">
        <v>0</v>
      </c>
      <c r="P347" s="13">
        <v>7</v>
      </c>
      <c r="Q347" s="13">
        <v>597</v>
      </c>
      <c r="R347" s="61">
        <f t="shared" si="43"/>
        <v>21272.727272727272</v>
      </c>
      <c r="S347" s="62">
        <f t="shared" si="41"/>
        <v>2.8064102564102564E-2</v>
      </c>
    </row>
    <row r="348" spans="1:19" x14ac:dyDescent="0.3">
      <c r="A348" s="10">
        <v>5</v>
      </c>
      <c r="B348" s="7" t="s">
        <v>233</v>
      </c>
      <c r="C348" s="13">
        <v>3140038</v>
      </c>
      <c r="D348" s="13" t="s">
        <v>156</v>
      </c>
      <c r="E348" s="13" t="s">
        <v>226</v>
      </c>
      <c r="F348" s="13" t="s">
        <v>234</v>
      </c>
      <c r="G348" s="59">
        <v>45429</v>
      </c>
      <c r="H348" s="13" t="str">
        <f t="shared" si="40"/>
        <v>Friday</v>
      </c>
      <c r="I348" s="13" t="s">
        <v>228</v>
      </c>
      <c r="J348" s="60">
        <v>0.625</v>
      </c>
      <c r="K348" s="13">
        <v>99</v>
      </c>
      <c r="L348" s="13">
        <v>46</v>
      </c>
      <c r="M348" s="13">
        <v>32</v>
      </c>
      <c r="N348" s="13">
        <v>7</v>
      </c>
      <c r="O348" s="13">
        <v>0</v>
      </c>
      <c r="P348" s="13">
        <v>5</v>
      </c>
      <c r="Q348" s="13">
        <v>597</v>
      </c>
      <c r="R348" s="61">
        <f t="shared" si="43"/>
        <v>21272.727272727272</v>
      </c>
      <c r="S348" s="62">
        <f t="shared" si="41"/>
        <v>2.8064102564102564E-2</v>
      </c>
    </row>
    <row r="349" spans="1:19" x14ac:dyDescent="0.3">
      <c r="A349" s="10">
        <v>5</v>
      </c>
      <c r="B349" s="7" t="s">
        <v>233</v>
      </c>
      <c r="C349" s="13">
        <v>3140038</v>
      </c>
      <c r="D349" s="13" t="s">
        <v>156</v>
      </c>
      <c r="E349" s="13" t="s">
        <v>226</v>
      </c>
      <c r="F349" s="13" t="s">
        <v>234</v>
      </c>
      <c r="G349" s="59">
        <v>45429</v>
      </c>
      <c r="H349" s="13" t="str">
        <f t="shared" si="40"/>
        <v>Friday</v>
      </c>
      <c r="I349" s="13" t="s">
        <v>228</v>
      </c>
      <c r="J349" s="60">
        <v>0.66666666666666663</v>
      </c>
      <c r="K349" s="13">
        <v>85</v>
      </c>
      <c r="L349" s="13">
        <v>51</v>
      </c>
      <c r="M349" s="13">
        <v>38</v>
      </c>
      <c r="N349" s="13">
        <v>5</v>
      </c>
      <c r="O349" s="13">
        <v>0</v>
      </c>
      <c r="P349" s="13">
        <v>5</v>
      </c>
      <c r="Q349" s="13">
        <v>597</v>
      </c>
      <c r="R349" s="61">
        <f t="shared" si="43"/>
        <v>21272.727272727272</v>
      </c>
      <c r="S349" s="62">
        <f t="shared" si="41"/>
        <v>2.8064102564102564E-2</v>
      </c>
    </row>
    <row r="350" spans="1:19" x14ac:dyDescent="0.3">
      <c r="A350" s="10">
        <v>5</v>
      </c>
      <c r="B350" s="7" t="s">
        <v>233</v>
      </c>
      <c r="C350" s="13">
        <v>3140038</v>
      </c>
      <c r="D350" s="13" t="s">
        <v>156</v>
      </c>
      <c r="E350" s="13" t="s">
        <v>226</v>
      </c>
      <c r="F350" s="13" t="s">
        <v>234</v>
      </c>
      <c r="G350" s="59">
        <v>45429</v>
      </c>
      <c r="H350" s="13" t="str">
        <f t="shared" si="40"/>
        <v>Friday</v>
      </c>
      <c r="I350" s="13" t="s">
        <v>228</v>
      </c>
      <c r="J350" s="60">
        <v>0.70833333333333337</v>
      </c>
      <c r="K350" s="13">
        <v>86</v>
      </c>
      <c r="L350" s="13">
        <v>68</v>
      </c>
      <c r="M350" s="13">
        <v>40</v>
      </c>
      <c r="N350" s="13">
        <v>6</v>
      </c>
      <c r="O350" s="13">
        <v>0</v>
      </c>
      <c r="P350" s="13">
        <v>4</v>
      </c>
      <c r="Q350" s="13">
        <v>597</v>
      </c>
      <c r="R350" s="61">
        <f t="shared" si="43"/>
        <v>21272.727272727272</v>
      </c>
      <c r="S350" s="62">
        <f t="shared" si="41"/>
        <v>2.8064102564102564E-2</v>
      </c>
    </row>
    <row r="351" spans="1:19" x14ac:dyDescent="0.3">
      <c r="A351" s="10">
        <v>5</v>
      </c>
      <c r="B351" s="7" t="s">
        <v>233</v>
      </c>
      <c r="C351" s="13">
        <v>3140038</v>
      </c>
      <c r="D351" s="13" t="s">
        <v>156</v>
      </c>
      <c r="E351" s="13" t="s">
        <v>226</v>
      </c>
      <c r="F351" s="13" t="s">
        <v>234</v>
      </c>
      <c r="G351" s="59">
        <v>45429</v>
      </c>
      <c r="H351" s="13" t="str">
        <f t="shared" si="40"/>
        <v>Friday</v>
      </c>
      <c r="I351" s="13" t="s">
        <v>228</v>
      </c>
      <c r="J351" s="60">
        <v>0.75</v>
      </c>
      <c r="K351" s="13">
        <v>92</v>
      </c>
      <c r="L351" s="13">
        <v>62</v>
      </c>
      <c r="M351" s="13">
        <v>44</v>
      </c>
      <c r="N351" s="13">
        <v>7</v>
      </c>
      <c r="O351" s="13">
        <v>0</v>
      </c>
      <c r="P351" s="13">
        <v>5</v>
      </c>
      <c r="Q351" s="13">
        <v>597</v>
      </c>
      <c r="R351" s="61">
        <f t="shared" si="43"/>
        <v>21272.727272727272</v>
      </c>
      <c r="S351" s="62">
        <f t="shared" si="41"/>
        <v>2.8064102564102564E-2</v>
      </c>
    </row>
    <row r="352" spans="1:19" x14ac:dyDescent="0.3">
      <c r="A352" s="10">
        <v>5</v>
      </c>
      <c r="B352" s="7" t="s">
        <v>233</v>
      </c>
      <c r="C352" s="13">
        <v>3140038</v>
      </c>
      <c r="D352" s="13" t="s">
        <v>156</v>
      </c>
      <c r="E352" s="13" t="s">
        <v>226</v>
      </c>
      <c r="F352" s="13" t="s">
        <v>234</v>
      </c>
      <c r="G352" s="59">
        <v>45429</v>
      </c>
      <c r="H352" s="13" t="str">
        <f t="shared" si="40"/>
        <v>Friday</v>
      </c>
      <c r="I352" s="13" t="s">
        <v>228</v>
      </c>
      <c r="J352" s="60">
        <v>0.79166666666666663</v>
      </c>
      <c r="K352" s="13">
        <v>90</v>
      </c>
      <c r="L352" s="13">
        <v>88</v>
      </c>
      <c r="M352" s="13">
        <v>41</v>
      </c>
      <c r="N352" s="13">
        <v>8</v>
      </c>
      <c r="O352" s="13">
        <v>0</v>
      </c>
      <c r="P352" s="13">
        <v>5</v>
      </c>
      <c r="Q352" s="13">
        <v>597</v>
      </c>
      <c r="R352" s="61">
        <f t="shared" si="43"/>
        <v>21272.727272727272</v>
      </c>
      <c r="S352" s="62">
        <f t="shared" si="41"/>
        <v>2.8064102564102564E-2</v>
      </c>
    </row>
    <row r="353" spans="1:19" x14ac:dyDescent="0.3">
      <c r="A353" s="10">
        <v>5</v>
      </c>
      <c r="B353" s="7" t="s">
        <v>233</v>
      </c>
      <c r="C353" s="13">
        <v>3140038</v>
      </c>
      <c r="D353" s="13" t="s">
        <v>156</v>
      </c>
      <c r="E353" s="13" t="s">
        <v>226</v>
      </c>
      <c r="F353" s="13" t="s">
        <v>234</v>
      </c>
      <c r="G353" s="59">
        <v>45429</v>
      </c>
      <c r="H353" s="13" t="str">
        <f t="shared" si="40"/>
        <v>Friday</v>
      </c>
      <c r="I353" s="13" t="s">
        <v>228</v>
      </c>
      <c r="J353" s="60">
        <v>0.83333333333333337</v>
      </c>
      <c r="K353" s="13">
        <v>97</v>
      </c>
      <c r="L353" s="13">
        <v>71</v>
      </c>
      <c r="M353" s="13">
        <v>53</v>
      </c>
      <c r="N353" s="13">
        <v>7</v>
      </c>
      <c r="O353" s="13">
        <v>0</v>
      </c>
      <c r="P353" s="13">
        <v>6</v>
      </c>
      <c r="Q353" s="13">
        <v>597</v>
      </c>
      <c r="R353" s="61">
        <f t="shared" si="43"/>
        <v>21272.727272727272</v>
      </c>
      <c r="S353" s="62">
        <f t="shared" si="41"/>
        <v>2.8064102564102564E-2</v>
      </c>
    </row>
    <row r="354" spans="1:19" x14ac:dyDescent="0.3">
      <c r="A354" s="10">
        <v>5</v>
      </c>
      <c r="B354" s="7" t="s">
        <v>233</v>
      </c>
      <c r="C354" s="13">
        <v>3140038</v>
      </c>
      <c r="D354" s="13" t="s">
        <v>156</v>
      </c>
      <c r="E354" s="13" t="s">
        <v>226</v>
      </c>
      <c r="F354" s="13" t="s">
        <v>234</v>
      </c>
      <c r="G354" s="59">
        <v>45429</v>
      </c>
      <c r="H354" s="13" t="str">
        <f t="shared" si="40"/>
        <v>Friday</v>
      </c>
      <c r="I354" s="13" t="s">
        <v>228</v>
      </c>
      <c r="J354" s="60">
        <v>0.875</v>
      </c>
      <c r="K354" s="13">
        <v>92</v>
      </c>
      <c r="L354" s="13">
        <v>66</v>
      </c>
      <c r="M354" s="13">
        <v>44</v>
      </c>
      <c r="N354" s="13">
        <v>6</v>
      </c>
      <c r="O354" s="13">
        <v>0</v>
      </c>
      <c r="P354" s="13">
        <v>5</v>
      </c>
      <c r="Q354" s="13">
        <v>597</v>
      </c>
      <c r="R354" s="61">
        <f t="shared" si="43"/>
        <v>21272.727272727272</v>
      </c>
      <c r="S354" s="62">
        <f t="shared" si="41"/>
        <v>2.8064102564102564E-2</v>
      </c>
    </row>
    <row r="355" spans="1:19" x14ac:dyDescent="0.3">
      <c r="A355" s="10">
        <v>5</v>
      </c>
      <c r="B355" s="7" t="s">
        <v>233</v>
      </c>
      <c r="C355" s="13">
        <v>3140038</v>
      </c>
      <c r="D355" s="13" t="s">
        <v>156</v>
      </c>
      <c r="E355" s="13" t="s">
        <v>226</v>
      </c>
      <c r="F355" s="13" t="s">
        <v>234</v>
      </c>
      <c r="G355" s="59">
        <v>45430</v>
      </c>
      <c r="H355" s="13" t="str">
        <f t="shared" si="40"/>
        <v>Saturday</v>
      </c>
      <c r="I355" s="13" t="s">
        <v>229</v>
      </c>
      <c r="J355" s="60">
        <v>0.375</v>
      </c>
      <c r="K355" s="13">
        <v>80</v>
      </c>
      <c r="L355" s="13">
        <v>65</v>
      </c>
      <c r="M355" s="13">
        <v>12</v>
      </c>
      <c r="N355" s="13">
        <v>3</v>
      </c>
      <c r="O355" s="13">
        <v>0</v>
      </c>
      <c r="P355" s="13">
        <v>0</v>
      </c>
      <c r="Q355" s="13">
        <v>661</v>
      </c>
      <c r="R355" s="61">
        <f>AVERAGE($K$355:$K$365)*10*24</f>
        <v>22036.363636363636</v>
      </c>
      <c r="S355" s="62">
        <f t="shared" si="41"/>
        <v>2.9995874587458747E-2</v>
      </c>
    </row>
    <row r="356" spans="1:19" x14ac:dyDescent="0.3">
      <c r="A356" s="10">
        <v>5</v>
      </c>
      <c r="B356" s="7" t="s">
        <v>233</v>
      </c>
      <c r="C356" s="13">
        <v>3140038</v>
      </c>
      <c r="D356" s="13" t="s">
        <v>156</v>
      </c>
      <c r="E356" s="13" t="s">
        <v>226</v>
      </c>
      <c r="F356" s="13" t="s">
        <v>234</v>
      </c>
      <c r="G356" s="59">
        <v>45430</v>
      </c>
      <c r="H356" s="13" t="str">
        <f t="shared" si="40"/>
        <v>Saturday</v>
      </c>
      <c r="I356" s="13" t="s">
        <v>229</v>
      </c>
      <c r="J356" s="60">
        <v>0.41666666666666669</v>
      </c>
      <c r="K356" s="13">
        <v>90</v>
      </c>
      <c r="L356" s="13">
        <v>76</v>
      </c>
      <c r="M356" s="13">
        <v>16</v>
      </c>
      <c r="N356" s="13">
        <v>6</v>
      </c>
      <c r="O356" s="13">
        <v>0</v>
      </c>
      <c r="P356" s="13">
        <v>1</v>
      </c>
      <c r="Q356" s="13">
        <v>661</v>
      </c>
      <c r="R356" s="61">
        <f t="shared" ref="R356:R365" si="44">AVERAGE($K$355:$K$365)*10*24</f>
        <v>22036.363636363636</v>
      </c>
      <c r="S356" s="62">
        <f t="shared" si="41"/>
        <v>2.9995874587458747E-2</v>
      </c>
    </row>
    <row r="357" spans="1:19" x14ac:dyDescent="0.3">
      <c r="A357" s="10">
        <v>5</v>
      </c>
      <c r="B357" s="7" t="s">
        <v>233</v>
      </c>
      <c r="C357" s="13">
        <v>3140038</v>
      </c>
      <c r="D357" s="13" t="s">
        <v>156</v>
      </c>
      <c r="E357" s="13" t="s">
        <v>226</v>
      </c>
      <c r="F357" s="13" t="s">
        <v>234</v>
      </c>
      <c r="G357" s="59">
        <v>45430</v>
      </c>
      <c r="H357" s="13" t="str">
        <f t="shared" si="40"/>
        <v>Saturday</v>
      </c>
      <c r="I357" s="13" t="s">
        <v>229</v>
      </c>
      <c r="J357" s="60">
        <v>0.45833333333333331</v>
      </c>
      <c r="K357" s="13">
        <v>85</v>
      </c>
      <c r="L357" s="13">
        <v>67</v>
      </c>
      <c r="M357" s="13">
        <v>28</v>
      </c>
      <c r="N357" s="13">
        <v>4</v>
      </c>
      <c r="O357" s="13">
        <v>0</v>
      </c>
      <c r="P357" s="13">
        <v>4</v>
      </c>
      <c r="Q357" s="13">
        <v>661</v>
      </c>
      <c r="R357" s="61">
        <f t="shared" si="44"/>
        <v>22036.363636363636</v>
      </c>
      <c r="S357" s="62">
        <f t="shared" si="41"/>
        <v>2.9995874587458747E-2</v>
      </c>
    </row>
    <row r="358" spans="1:19" x14ac:dyDescent="0.3">
      <c r="A358" s="10">
        <v>5</v>
      </c>
      <c r="B358" s="7" t="s">
        <v>233</v>
      </c>
      <c r="C358" s="13">
        <v>3140038</v>
      </c>
      <c r="D358" s="13" t="s">
        <v>156</v>
      </c>
      <c r="E358" s="13" t="s">
        <v>226</v>
      </c>
      <c r="F358" s="13" t="s">
        <v>234</v>
      </c>
      <c r="G358" s="59">
        <v>45430</v>
      </c>
      <c r="H358" s="13" t="str">
        <f t="shared" si="40"/>
        <v>Saturday</v>
      </c>
      <c r="I358" s="13" t="s">
        <v>229</v>
      </c>
      <c r="J358" s="60">
        <v>0.58333333333333337</v>
      </c>
      <c r="K358" s="13">
        <v>92</v>
      </c>
      <c r="L358" s="13">
        <v>40</v>
      </c>
      <c r="M358" s="13">
        <v>33</v>
      </c>
      <c r="N358" s="13">
        <v>8</v>
      </c>
      <c r="O358" s="13">
        <v>0</v>
      </c>
      <c r="P358" s="13">
        <v>7</v>
      </c>
      <c r="Q358" s="13">
        <v>661</v>
      </c>
      <c r="R358" s="61">
        <f t="shared" si="44"/>
        <v>22036.363636363636</v>
      </c>
      <c r="S358" s="62">
        <f t="shared" si="41"/>
        <v>2.9995874587458747E-2</v>
      </c>
    </row>
    <row r="359" spans="1:19" x14ac:dyDescent="0.3">
      <c r="A359" s="10">
        <v>5</v>
      </c>
      <c r="B359" s="7" t="s">
        <v>233</v>
      </c>
      <c r="C359" s="13">
        <v>3140038</v>
      </c>
      <c r="D359" s="13" t="s">
        <v>156</v>
      </c>
      <c r="E359" s="13" t="s">
        <v>226</v>
      </c>
      <c r="F359" s="13" t="s">
        <v>234</v>
      </c>
      <c r="G359" s="59">
        <v>45430</v>
      </c>
      <c r="H359" s="13" t="str">
        <f t="shared" si="40"/>
        <v>Saturday</v>
      </c>
      <c r="I359" s="13" t="s">
        <v>229</v>
      </c>
      <c r="J359" s="60">
        <v>0.625</v>
      </c>
      <c r="K359" s="13">
        <v>105</v>
      </c>
      <c r="L359" s="13">
        <v>43</v>
      </c>
      <c r="M359" s="13">
        <v>38</v>
      </c>
      <c r="N359" s="13">
        <v>8</v>
      </c>
      <c r="O359" s="13">
        <v>0</v>
      </c>
      <c r="P359" s="13">
        <v>8</v>
      </c>
      <c r="Q359" s="13">
        <v>661</v>
      </c>
      <c r="R359" s="61">
        <f t="shared" si="44"/>
        <v>22036.363636363636</v>
      </c>
      <c r="S359" s="62">
        <f t="shared" si="41"/>
        <v>2.9995874587458747E-2</v>
      </c>
    </row>
    <row r="360" spans="1:19" x14ac:dyDescent="0.3">
      <c r="A360" s="10">
        <v>5</v>
      </c>
      <c r="B360" s="7" t="s">
        <v>233</v>
      </c>
      <c r="C360" s="13">
        <v>3140038</v>
      </c>
      <c r="D360" s="13" t="s">
        <v>156</v>
      </c>
      <c r="E360" s="13" t="s">
        <v>226</v>
      </c>
      <c r="F360" s="13" t="s">
        <v>234</v>
      </c>
      <c r="G360" s="59">
        <v>45430</v>
      </c>
      <c r="H360" s="13" t="str">
        <f t="shared" si="40"/>
        <v>Saturday</v>
      </c>
      <c r="I360" s="13" t="s">
        <v>229</v>
      </c>
      <c r="J360" s="60">
        <v>0.66666666666666663</v>
      </c>
      <c r="K360" s="13">
        <v>89</v>
      </c>
      <c r="L360" s="13">
        <v>50</v>
      </c>
      <c r="M360" s="13">
        <v>40</v>
      </c>
      <c r="N360" s="13">
        <v>10</v>
      </c>
      <c r="O360" s="13">
        <v>0</v>
      </c>
      <c r="P360" s="13">
        <v>5</v>
      </c>
      <c r="Q360" s="13">
        <v>661</v>
      </c>
      <c r="R360" s="61">
        <f t="shared" si="44"/>
        <v>22036.363636363636</v>
      </c>
      <c r="S360" s="62">
        <f t="shared" si="41"/>
        <v>2.9995874587458747E-2</v>
      </c>
    </row>
    <row r="361" spans="1:19" x14ac:dyDescent="0.3">
      <c r="A361" s="10">
        <v>5</v>
      </c>
      <c r="B361" s="7" t="s">
        <v>233</v>
      </c>
      <c r="C361" s="13">
        <v>3140038</v>
      </c>
      <c r="D361" s="13" t="s">
        <v>156</v>
      </c>
      <c r="E361" s="13" t="s">
        <v>226</v>
      </c>
      <c r="F361" s="13" t="s">
        <v>234</v>
      </c>
      <c r="G361" s="59">
        <v>45430</v>
      </c>
      <c r="H361" s="13" t="str">
        <f t="shared" si="40"/>
        <v>Saturday</v>
      </c>
      <c r="I361" s="13" t="s">
        <v>229</v>
      </c>
      <c r="J361" s="60">
        <v>0.70833333333333337</v>
      </c>
      <c r="K361" s="13">
        <v>87</v>
      </c>
      <c r="L361" s="13">
        <v>65</v>
      </c>
      <c r="M361" s="13">
        <v>47</v>
      </c>
      <c r="N361" s="13">
        <v>9</v>
      </c>
      <c r="O361" s="13">
        <v>0</v>
      </c>
      <c r="P361" s="13">
        <v>6</v>
      </c>
      <c r="Q361" s="13">
        <v>661</v>
      </c>
      <c r="R361" s="61">
        <f t="shared" si="44"/>
        <v>22036.363636363636</v>
      </c>
      <c r="S361" s="62">
        <f t="shared" si="41"/>
        <v>2.9995874587458747E-2</v>
      </c>
    </row>
    <row r="362" spans="1:19" x14ac:dyDescent="0.3">
      <c r="A362" s="10">
        <v>5</v>
      </c>
      <c r="B362" s="7" t="s">
        <v>233</v>
      </c>
      <c r="C362" s="13">
        <v>3140038</v>
      </c>
      <c r="D362" s="13" t="s">
        <v>156</v>
      </c>
      <c r="E362" s="13" t="s">
        <v>226</v>
      </c>
      <c r="F362" s="13" t="s">
        <v>234</v>
      </c>
      <c r="G362" s="59">
        <v>45430</v>
      </c>
      <c r="H362" s="13" t="str">
        <f t="shared" si="40"/>
        <v>Saturday</v>
      </c>
      <c r="I362" s="13" t="s">
        <v>229</v>
      </c>
      <c r="J362" s="60">
        <v>0.75</v>
      </c>
      <c r="K362" s="13">
        <v>92</v>
      </c>
      <c r="L362" s="13">
        <v>67</v>
      </c>
      <c r="M362" s="13">
        <v>45</v>
      </c>
      <c r="N362" s="13">
        <v>10</v>
      </c>
      <c r="O362" s="13">
        <v>0</v>
      </c>
      <c r="P362" s="13">
        <v>6</v>
      </c>
      <c r="Q362" s="13">
        <v>661</v>
      </c>
      <c r="R362" s="61">
        <f t="shared" si="44"/>
        <v>22036.363636363636</v>
      </c>
      <c r="S362" s="62">
        <f t="shared" si="41"/>
        <v>2.9995874587458747E-2</v>
      </c>
    </row>
    <row r="363" spans="1:19" x14ac:dyDescent="0.3">
      <c r="A363" s="10">
        <v>5</v>
      </c>
      <c r="B363" s="7" t="s">
        <v>233</v>
      </c>
      <c r="C363" s="13">
        <v>3140038</v>
      </c>
      <c r="D363" s="13" t="s">
        <v>156</v>
      </c>
      <c r="E363" s="13" t="s">
        <v>226</v>
      </c>
      <c r="F363" s="13" t="s">
        <v>234</v>
      </c>
      <c r="G363" s="59">
        <v>45430</v>
      </c>
      <c r="H363" s="13" t="str">
        <f t="shared" si="40"/>
        <v>Saturday</v>
      </c>
      <c r="I363" s="13" t="s">
        <v>229</v>
      </c>
      <c r="J363" s="60">
        <v>0.79166666666666663</v>
      </c>
      <c r="K363" s="13">
        <v>94</v>
      </c>
      <c r="L363" s="13">
        <v>77</v>
      </c>
      <c r="M363" s="13">
        <v>44</v>
      </c>
      <c r="N363" s="13">
        <v>7</v>
      </c>
      <c r="O363" s="13">
        <v>0</v>
      </c>
      <c r="P363" s="13">
        <v>7</v>
      </c>
      <c r="Q363" s="13">
        <v>661</v>
      </c>
      <c r="R363" s="61">
        <f t="shared" si="44"/>
        <v>22036.363636363636</v>
      </c>
      <c r="S363" s="62">
        <f t="shared" si="41"/>
        <v>2.9995874587458747E-2</v>
      </c>
    </row>
    <row r="364" spans="1:19" x14ac:dyDescent="0.3">
      <c r="A364" s="10">
        <v>5</v>
      </c>
      <c r="B364" s="7" t="s">
        <v>233</v>
      </c>
      <c r="C364" s="13">
        <v>3140038</v>
      </c>
      <c r="D364" s="13" t="s">
        <v>156</v>
      </c>
      <c r="E364" s="13" t="s">
        <v>226</v>
      </c>
      <c r="F364" s="13" t="s">
        <v>234</v>
      </c>
      <c r="G364" s="59">
        <v>45430</v>
      </c>
      <c r="H364" s="13" t="str">
        <f t="shared" si="40"/>
        <v>Saturday</v>
      </c>
      <c r="I364" s="13" t="s">
        <v>229</v>
      </c>
      <c r="J364" s="60">
        <v>0.83333333333333337</v>
      </c>
      <c r="K364" s="13">
        <v>104</v>
      </c>
      <c r="L364" s="13">
        <v>72</v>
      </c>
      <c r="M364" s="13">
        <v>58</v>
      </c>
      <c r="N364" s="13">
        <v>7</v>
      </c>
      <c r="O364" s="13">
        <v>0</v>
      </c>
      <c r="P364" s="13">
        <v>7</v>
      </c>
      <c r="Q364" s="13">
        <v>661</v>
      </c>
      <c r="R364" s="61">
        <f t="shared" si="44"/>
        <v>22036.363636363636</v>
      </c>
      <c r="S364" s="62">
        <f t="shared" si="41"/>
        <v>2.9995874587458747E-2</v>
      </c>
    </row>
    <row r="365" spans="1:19" x14ac:dyDescent="0.3">
      <c r="A365" s="10">
        <v>5</v>
      </c>
      <c r="B365" s="7" t="s">
        <v>233</v>
      </c>
      <c r="C365" s="13">
        <v>3140038</v>
      </c>
      <c r="D365" s="13" t="s">
        <v>156</v>
      </c>
      <c r="E365" s="13" t="s">
        <v>226</v>
      </c>
      <c r="F365" s="13" t="s">
        <v>234</v>
      </c>
      <c r="G365" s="59">
        <v>45430</v>
      </c>
      <c r="H365" s="13" t="str">
        <f t="shared" si="40"/>
        <v>Saturday</v>
      </c>
      <c r="I365" s="13" t="s">
        <v>229</v>
      </c>
      <c r="J365" s="60">
        <v>0.875</v>
      </c>
      <c r="K365" s="13">
        <v>92</v>
      </c>
      <c r="L365" s="13">
        <v>61</v>
      </c>
      <c r="M365" s="13">
        <v>49</v>
      </c>
      <c r="N365" s="13">
        <v>6</v>
      </c>
      <c r="O365" s="13">
        <v>0</v>
      </c>
      <c r="P365" s="13">
        <v>8</v>
      </c>
      <c r="Q365" s="13">
        <v>661</v>
      </c>
      <c r="R365" s="61">
        <f t="shared" si="44"/>
        <v>22036.363636363636</v>
      </c>
      <c r="S365" s="62">
        <f t="shared" si="41"/>
        <v>2.9995874587458747E-2</v>
      </c>
    </row>
    <row r="366" spans="1:19" x14ac:dyDescent="0.3">
      <c r="A366" s="10">
        <v>5</v>
      </c>
      <c r="B366" s="7" t="s">
        <v>233</v>
      </c>
      <c r="C366" s="13">
        <v>3140038</v>
      </c>
      <c r="D366" s="13" t="s">
        <v>156</v>
      </c>
      <c r="E366" s="13" t="s">
        <v>226</v>
      </c>
      <c r="F366" s="13" t="s">
        <v>234</v>
      </c>
      <c r="G366" s="59">
        <v>45431</v>
      </c>
      <c r="H366" s="13" t="str">
        <f t="shared" si="40"/>
        <v>Sunday</v>
      </c>
      <c r="I366" s="13" t="s">
        <v>229</v>
      </c>
      <c r="J366" s="60">
        <v>0.375</v>
      </c>
      <c r="K366" s="13">
        <v>78</v>
      </c>
      <c r="L366" s="13">
        <v>64</v>
      </c>
      <c r="M366" s="13">
        <v>10</v>
      </c>
      <c r="N366" s="13">
        <v>3</v>
      </c>
      <c r="O366" s="13">
        <v>0</v>
      </c>
      <c r="P366" s="13">
        <v>0</v>
      </c>
      <c r="Q366" s="13">
        <v>660</v>
      </c>
      <c r="R366" s="61">
        <f>AVERAGE($K$366:$K$376)*10*24</f>
        <v>21163.636363636364</v>
      </c>
      <c r="S366" s="62">
        <f t="shared" si="41"/>
        <v>3.1185567010309279E-2</v>
      </c>
    </row>
    <row r="367" spans="1:19" x14ac:dyDescent="0.3">
      <c r="A367" s="10">
        <v>5</v>
      </c>
      <c r="B367" s="7" t="s">
        <v>233</v>
      </c>
      <c r="C367" s="13">
        <v>3140038</v>
      </c>
      <c r="D367" s="13" t="s">
        <v>156</v>
      </c>
      <c r="E367" s="13" t="s">
        <v>226</v>
      </c>
      <c r="F367" s="13" t="s">
        <v>234</v>
      </c>
      <c r="G367" s="59">
        <v>45431</v>
      </c>
      <c r="H367" s="13" t="str">
        <f t="shared" si="40"/>
        <v>Sunday</v>
      </c>
      <c r="I367" s="13" t="s">
        <v>229</v>
      </c>
      <c r="J367" s="60">
        <v>0.41666666666666669</v>
      </c>
      <c r="K367" s="13">
        <v>87</v>
      </c>
      <c r="L367" s="13">
        <v>77</v>
      </c>
      <c r="M367" s="13">
        <v>14</v>
      </c>
      <c r="N367" s="13">
        <v>5</v>
      </c>
      <c r="O367" s="13">
        <v>0</v>
      </c>
      <c r="P367" s="13">
        <v>1</v>
      </c>
      <c r="Q367" s="13">
        <v>660</v>
      </c>
      <c r="R367" s="61">
        <f t="shared" ref="R367:R376" si="45">AVERAGE($K$366:$K$376)*10*24</f>
        <v>21163.636363636364</v>
      </c>
      <c r="S367" s="62">
        <f t="shared" si="41"/>
        <v>3.1185567010309279E-2</v>
      </c>
    </row>
    <row r="368" spans="1:19" x14ac:dyDescent="0.3">
      <c r="A368" s="10">
        <v>5</v>
      </c>
      <c r="B368" s="7" t="s">
        <v>233</v>
      </c>
      <c r="C368" s="13">
        <v>3140038</v>
      </c>
      <c r="D368" s="13" t="s">
        <v>156</v>
      </c>
      <c r="E368" s="13" t="s">
        <v>226</v>
      </c>
      <c r="F368" s="13" t="s">
        <v>234</v>
      </c>
      <c r="G368" s="59">
        <v>45431</v>
      </c>
      <c r="H368" s="13" t="str">
        <f t="shared" si="40"/>
        <v>Sunday</v>
      </c>
      <c r="I368" s="13" t="s">
        <v>229</v>
      </c>
      <c r="J368" s="60">
        <v>0.45833333333333331</v>
      </c>
      <c r="K368" s="13">
        <v>85</v>
      </c>
      <c r="L368" s="13">
        <v>66</v>
      </c>
      <c r="M368" s="13">
        <v>25</v>
      </c>
      <c r="N368" s="13">
        <v>4</v>
      </c>
      <c r="O368" s="13">
        <v>0</v>
      </c>
      <c r="P368" s="13">
        <v>3</v>
      </c>
      <c r="Q368" s="13">
        <v>660</v>
      </c>
      <c r="R368" s="61">
        <f t="shared" si="45"/>
        <v>21163.636363636364</v>
      </c>
      <c r="S368" s="62">
        <f t="shared" si="41"/>
        <v>3.1185567010309279E-2</v>
      </c>
    </row>
    <row r="369" spans="1:19" x14ac:dyDescent="0.3">
      <c r="A369" s="10">
        <v>5</v>
      </c>
      <c r="B369" s="7" t="s">
        <v>233</v>
      </c>
      <c r="C369" s="13">
        <v>3140038</v>
      </c>
      <c r="D369" s="13" t="s">
        <v>156</v>
      </c>
      <c r="E369" s="13" t="s">
        <v>226</v>
      </c>
      <c r="F369" s="13" t="s">
        <v>234</v>
      </c>
      <c r="G369" s="59">
        <v>45431</v>
      </c>
      <c r="H369" s="13" t="str">
        <f t="shared" si="40"/>
        <v>Sunday</v>
      </c>
      <c r="I369" s="13" t="s">
        <v>229</v>
      </c>
      <c r="J369" s="60">
        <v>0.58333333333333337</v>
      </c>
      <c r="K369" s="13">
        <v>90</v>
      </c>
      <c r="L369" s="13">
        <v>40</v>
      </c>
      <c r="M369" s="13">
        <v>31</v>
      </c>
      <c r="N369" s="13">
        <v>7</v>
      </c>
      <c r="O369" s="13">
        <v>0</v>
      </c>
      <c r="P369" s="13">
        <v>6</v>
      </c>
      <c r="Q369" s="13">
        <v>660</v>
      </c>
      <c r="R369" s="61">
        <f t="shared" si="45"/>
        <v>21163.636363636364</v>
      </c>
      <c r="S369" s="62">
        <f t="shared" si="41"/>
        <v>3.1185567010309279E-2</v>
      </c>
    </row>
    <row r="370" spans="1:19" x14ac:dyDescent="0.3">
      <c r="A370" s="10">
        <v>5</v>
      </c>
      <c r="B370" s="7" t="s">
        <v>233</v>
      </c>
      <c r="C370" s="13">
        <v>3140038</v>
      </c>
      <c r="D370" s="13" t="s">
        <v>156</v>
      </c>
      <c r="E370" s="13" t="s">
        <v>226</v>
      </c>
      <c r="F370" s="13" t="s">
        <v>234</v>
      </c>
      <c r="G370" s="59">
        <v>45431</v>
      </c>
      <c r="H370" s="13" t="str">
        <f t="shared" si="40"/>
        <v>Sunday</v>
      </c>
      <c r="I370" s="13" t="s">
        <v>229</v>
      </c>
      <c r="J370" s="60">
        <v>0.625</v>
      </c>
      <c r="K370" s="13">
        <v>101</v>
      </c>
      <c r="L370" s="13">
        <v>41</v>
      </c>
      <c r="M370" s="13">
        <v>40</v>
      </c>
      <c r="N370" s="13">
        <v>8</v>
      </c>
      <c r="O370" s="13">
        <v>0</v>
      </c>
      <c r="P370" s="13">
        <v>7</v>
      </c>
      <c r="Q370" s="13">
        <v>660</v>
      </c>
      <c r="R370" s="61">
        <f t="shared" si="45"/>
        <v>21163.636363636364</v>
      </c>
      <c r="S370" s="62">
        <f t="shared" si="41"/>
        <v>3.1185567010309279E-2</v>
      </c>
    </row>
    <row r="371" spans="1:19" x14ac:dyDescent="0.3">
      <c r="A371" s="10">
        <v>5</v>
      </c>
      <c r="B371" s="7" t="s">
        <v>233</v>
      </c>
      <c r="C371" s="13">
        <v>3140038</v>
      </c>
      <c r="D371" s="13" t="s">
        <v>156</v>
      </c>
      <c r="E371" s="13" t="s">
        <v>226</v>
      </c>
      <c r="F371" s="13" t="s">
        <v>234</v>
      </c>
      <c r="G371" s="59">
        <v>45431</v>
      </c>
      <c r="H371" s="13" t="str">
        <f t="shared" si="40"/>
        <v>Sunday</v>
      </c>
      <c r="I371" s="13" t="s">
        <v>229</v>
      </c>
      <c r="J371" s="60">
        <v>0.66666666666666663</v>
      </c>
      <c r="K371" s="13">
        <v>86</v>
      </c>
      <c r="L371" s="13">
        <v>50</v>
      </c>
      <c r="M371" s="13">
        <v>41</v>
      </c>
      <c r="N371" s="13">
        <v>9</v>
      </c>
      <c r="O371" s="13">
        <v>0</v>
      </c>
      <c r="P371" s="13">
        <v>6</v>
      </c>
      <c r="Q371" s="13">
        <v>660</v>
      </c>
      <c r="R371" s="61">
        <f t="shared" si="45"/>
        <v>21163.636363636364</v>
      </c>
      <c r="S371" s="62">
        <f t="shared" si="41"/>
        <v>3.1185567010309279E-2</v>
      </c>
    </row>
    <row r="372" spans="1:19" x14ac:dyDescent="0.3">
      <c r="A372" s="10">
        <v>5</v>
      </c>
      <c r="B372" s="7" t="s">
        <v>233</v>
      </c>
      <c r="C372" s="13">
        <v>3140038</v>
      </c>
      <c r="D372" s="13" t="s">
        <v>156</v>
      </c>
      <c r="E372" s="13" t="s">
        <v>226</v>
      </c>
      <c r="F372" s="13" t="s">
        <v>234</v>
      </c>
      <c r="G372" s="59">
        <v>45431</v>
      </c>
      <c r="H372" s="13" t="str">
        <f t="shared" si="40"/>
        <v>Sunday</v>
      </c>
      <c r="I372" s="13" t="s">
        <v>229</v>
      </c>
      <c r="J372" s="60">
        <v>0.70833333333333337</v>
      </c>
      <c r="K372" s="13">
        <v>86</v>
      </c>
      <c r="L372" s="13">
        <v>64</v>
      </c>
      <c r="M372" s="13">
        <v>44</v>
      </c>
      <c r="N372" s="13">
        <v>8</v>
      </c>
      <c r="O372" s="13">
        <v>0</v>
      </c>
      <c r="P372" s="13">
        <v>6</v>
      </c>
      <c r="Q372" s="13">
        <v>660</v>
      </c>
      <c r="R372" s="61">
        <f t="shared" si="45"/>
        <v>21163.636363636364</v>
      </c>
      <c r="S372" s="62">
        <f t="shared" si="41"/>
        <v>3.1185567010309279E-2</v>
      </c>
    </row>
    <row r="373" spans="1:19" x14ac:dyDescent="0.3">
      <c r="A373" s="10">
        <v>5</v>
      </c>
      <c r="B373" s="7" t="s">
        <v>233</v>
      </c>
      <c r="C373" s="13">
        <v>3140038</v>
      </c>
      <c r="D373" s="13" t="s">
        <v>156</v>
      </c>
      <c r="E373" s="13" t="s">
        <v>226</v>
      </c>
      <c r="F373" s="13" t="s">
        <v>234</v>
      </c>
      <c r="G373" s="59">
        <v>45431</v>
      </c>
      <c r="H373" s="13" t="str">
        <f t="shared" si="40"/>
        <v>Sunday</v>
      </c>
      <c r="I373" s="13" t="s">
        <v>229</v>
      </c>
      <c r="J373" s="60">
        <v>0.75</v>
      </c>
      <c r="K373" s="13">
        <v>89</v>
      </c>
      <c r="L373" s="13">
        <v>66</v>
      </c>
      <c r="M373" s="13">
        <v>47</v>
      </c>
      <c r="N373" s="13">
        <v>9</v>
      </c>
      <c r="O373" s="13">
        <v>0</v>
      </c>
      <c r="P373" s="13">
        <v>7</v>
      </c>
      <c r="Q373" s="13">
        <v>660</v>
      </c>
      <c r="R373" s="61">
        <f t="shared" si="45"/>
        <v>21163.636363636364</v>
      </c>
      <c r="S373" s="62">
        <f t="shared" si="41"/>
        <v>3.1185567010309279E-2</v>
      </c>
    </row>
    <row r="374" spans="1:19" x14ac:dyDescent="0.3">
      <c r="A374" s="10">
        <v>5</v>
      </c>
      <c r="B374" s="7" t="s">
        <v>233</v>
      </c>
      <c r="C374" s="13">
        <v>3140038</v>
      </c>
      <c r="D374" s="13" t="s">
        <v>156</v>
      </c>
      <c r="E374" s="13" t="s">
        <v>226</v>
      </c>
      <c r="F374" s="13" t="s">
        <v>234</v>
      </c>
      <c r="G374" s="59">
        <v>45431</v>
      </c>
      <c r="H374" s="13" t="str">
        <f t="shared" si="40"/>
        <v>Sunday</v>
      </c>
      <c r="I374" s="13" t="s">
        <v>229</v>
      </c>
      <c r="J374" s="60">
        <v>0.79166666666666663</v>
      </c>
      <c r="K374" s="13">
        <v>81</v>
      </c>
      <c r="L374" s="13">
        <v>74</v>
      </c>
      <c r="M374" s="13">
        <v>43</v>
      </c>
      <c r="N374" s="13">
        <v>7</v>
      </c>
      <c r="O374" s="13">
        <v>0</v>
      </c>
      <c r="P374" s="13">
        <v>7</v>
      </c>
      <c r="Q374" s="13">
        <v>660</v>
      </c>
      <c r="R374" s="61">
        <f t="shared" si="45"/>
        <v>21163.636363636364</v>
      </c>
      <c r="S374" s="62">
        <f t="shared" si="41"/>
        <v>3.1185567010309279E-2</v>
      </c>
    </row>
    <row r="375" spans="1:19" x14ac:dyDescent="0.3">
      <c r="A375" s="10">
        <v>5</v>
      </c>
      <c r="B375" s="7" t="s">
        <v>233</v>
      </c>
      <c r="C375" s="13">
        <v>3140038</v>
      </c>
      <c r="D375" s="13" t="s">
        <v>156</v>
      </c>
      <c r="E375" s="13" t="s">
        <v>226</v>
      </c>
      <c r="F375" s="13" t="s">
        <v>234</v>
      </c>
      <c r="G375" s="59">
        <v>45431</v>
      </c>
      <c r="H375" s="13" t="str">
        <f t="shared" si="40"/>
        <v>Sunday</v>
      </c>
      <c r="I375" s="13" t="s">
        <v>229</v>
      </c>
      <c r="J375" s="60">
        <v>0.83333333333333337</v>
      </c>
      <c r="K375" s="13">
        <v>97</v>
      </c>
      <c r="L375" s="13">
        <v>70</v>
      </c>
      <c r="M375" s="13">
        <v>55</v>
      </c>
      <c r="N375" s="13">
        <v>6</v>
      </c>
      <c r="O375" s="13">
        <v>0</v>
      </c>
      <c r="P375" s="13">
        <v>6</v>
      </c>
      <c r="Q375" s="13">
        <v>660</v>
      </c>
      <c r="R375" s="61">
        <f t="shared" si="45"/>
        <v>21163.636363636364</v>
      </c>
      <c r="S375" s="62">
        <f t="shared" si="41"/>
        <v>3.1185567010309279E-2</v>
      </c>
    </row>
    <row r="376" spans="1:19" x14ac:dyDescent="0.3">
      <c r="A376" s="10">
        <v>5</v>
      </c>
      <c r="B376" s="7" t="s">
        <v>233</v>
      </c>
      <c r="C376" s="13">
        <v>3140038</v>
      </c>
      <c r="D376" s="13" t="s">
        <v>156</v>
      </c>
      <c r="E376" s="13" t="s">
        <v>226</v>
      </c>
      <c r="F376" s="13" t="s">
        <v>234</v>
      </c>
      <c r="G376" s="59">
        <v>45431</v>
      </c>
      <c r="H376" s="13" t="str">
        <f t="shared" si="40"/>
        <v>Sunday</v>
      </c>
      <c r="I376" s="13" t="s">
        <v>229</v>
      </c>
      <c r="J376" s="60">
        <v>0.875</v>
      </c>
      <c r="K376" s="13">
        <v>90</v>
      </c>
      <c r="L376" s="13">
        <v>61</v>
      </c>
      <c r="M376" s="13">
        <v>50</v>
      </c>
      <c r="N376" s="13">
        <v>6</v>
      </c>
      <c r="O376" s="13">
        <v>0</v>
      </c>
      <c r="P376" s="13">
        <v>7</v>
      </c>
      <c r="Q376" s="13">
        <v>660</v>
      </c>
      <c r="R376" s="61">
        <f t="shared" si="45"/>
        <v>21163.636363636364</v>
      </c>
      <c r="S376" s="62">
        <f t="shared" si="41"/>
        <v>3.1185567010309279E-2</v>
      </c>
    </row>
    <row r="377" spans="1:19" x14ac:dyDescent="0.3">
      <c r="A377" s="10">
        <v>6</v>
      </c>
      <c r="B377" s="7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66"/>
    </row>
    <row r="378" spans="1:19" x14ac:dyDescent="0.3">
      <c r="A378" s="10">
        <v>7</v>
      </c>
      <c r="B378" s="7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66"/>
    </row>
    <row r="379" spans="1:19" x14ac:dyDescent="0.3">
      <c r="A379" s="10">
        <v>8</v>
      </c>
      <c r="B379" s="7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66"/>
    </row>
    <row r="380" spans="1:19" x14ac:dyDescent="0.3">
      <c r="A380" s="10">
        <v>9</v>
      </c>
      <c r="B380" s="7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66"/>
    </row>
    <row r="381" spans="1:19" x14ac:dyDescent="0.3">
      <c r="A381" s="10">
        <v>10</v>
      </c>
      <c r="B381" s="7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66"/>
    </row>
    <row r="382" spans="1:19" x14ac:dyDescent="0.3">
      <c r="A382" s="10">
        <v>11</v>
      </c>
      <c r="B382" s="7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66"/>
    </row>
    <row r="383" spans="1:19" x14ac:dyDescent="0.3">
      <c r="A383" s="10">
        <v>12</v>
      </c>
      <c r="B383" s="7"/>
      <c r="C383" s="13"/>
      <c r="D383" s="13"/>
      <c r="E383" s="13"/>
      <c r="F383" s="13"/>
      <c r="G383" s="13"/>
      <c r="H383" s="13"/>
      <c r="I383" s="13"/>
      <c r="J383" s="13"/>
      <c r="K383" s="64"/>
      <c r="L383" s="64"/>
      <c r="M383" s="64"/>
      <c r="N383" s="13"/>
      <c r="O383" s="13"/>
      <c r="P383" s="13"/>
      <c r="Q383" s="13"/>
      <c r="R383" s="13"/>
      <c r="S383" s="66"/>
    </row>
    <row r="384" spans="1:19" x14ac:dyDescent="0.3">
      <c r="A384" s="10">
        <v>13</v>
      </c>
      <c r="B384" s="7"/>
      <c r="C384" s="13"/>
      <c r="D384" s="13"/>
      <c r="E384" s="13"/>
      <c r="F384" s="13"/>
      <c r="G384" s="13"/>
      <c r="H384" s="13"/>
      <c r="I384" s="13"/>
      <c r="J384" s="13"/>
      <c r="K384" s="64"/>
      <c r="L384" s="64"/>
      <c r="M384" s="64"/>
      <c r="N384" s="13"/>
      <c r="O384" s="13"/>
      <c r="P384" s="13"/>
      <c r="Q384" s="13"/>
      <c r="R384" s="13"/>
      <c r="S384" s="66"/>
    </row>
    <row r="385" spans="1:19" x14ac:dyDescent="0.3">
      <c r="A385" s="10">
        <v>14</v>
      </c>
      <c r="B385" s="7"/>
      <c r="C385" s="13"/>
      <c r="D385" s="13"/>
      <c r="E385" s="13"/>
      <c r="F385" s="13"/>
      <c r="G385" s="13"/>
      <c r="H385" s="13"/>
      <c r="I385" s="13"/>
      <c r="J385" s="13"/>
      <c r="K385" s="64"/>
      <c r="L385" s="64"/>
      <c r="M385" s="64"/>
      <c r="N385" s="13"/>
      <c r="O385" s="13"/>
      <c r="P385" s="13"/>
      <c r="Q385" s="13"/>
      <c r="R385" s="13"/>
      <c r="S385" s="66"/>
    </row>
    <row r="386" spans="1:19" x14ac:dyDescent="0.3">
      <c r="A386" s="10">
        <v>15</v>
      </c>
      <c r="B386" s="7"/>
      <c r="C386" s="13"/>
      <c r="D386" s="13"/>
      <c r="E386" s="13"/>
      <c r="F386" s="13"/>
      <c r="G386" s="13"/>
      <c r="H386" s="13"/>
      <c r="I386" s="13"/>
      <c r="J386" s="13"/>
      <c r="K386" s="64"/>
      <c r="L386" s="64"/>
      <c r="M386" s="64"/>
      <c r="N386" s="13"/>
      <c r="O386" s="13"/>
      <c r="P386" s="13"/>
      <c r="Q386" s="13"/>
      <c r="R386" s="13"/>
      <c r="S386" s="66"/>
    </row>
    <row r="387" spans="1:19" x14ac:dyDescent="0.3">
      <c r="A387" s="10">
        <v>16</v>
      </c>
      <c r="B387" s="7" t="s">
        <v>238</v>
      </c>
      <c r="C387" s="13">
        <v>3140231</v>
      </c>
      <c r="D387" s="13" t="s">
        <v>149</v>
      </c>
      <c r="E387" s="13" t="s">
        <v>149</v>
      </c>
      <c r="F387" s="13" t="s">
        <v>227</v>
      </c>
      <c r="G387" s="59">
        <v>45435</v>
      </c>
      <c r="H387" s="13" t="str">
        <f t="shared" ref="H387:H450" si="46">TEXT(G387,"dddd")</f>
        <v>Thursday</v>
      </c>
      <c r="I387" s="13" t="s">
        <v>228</v>
      </c>
      <c r="J387" s="60">
        <v>0.41666666666666669</v>
      </c>
      <c r="K387" s="64">
        <v>67</v>
      </c>
      <c r="L387" s="64">
        <v>83</v>
      </c>
      <c r="M387" s="64">
        <v>33</v>
      </c>
      <c r="N387" s="13">
        <v>0</v>
      </c>
      <c r="O387" s="13">
        <v>0</v>
      </c>
      <c r="P387" s="13">
        <v>1</v>
      </c>
      <c r="Q387" s="13">
        <v>198</v>
      </c>
      <c r="R387" s="13">
        <f>AVERAGE($K$387:$K$396)*10*24</f>
        <v>15888</v>
      </c>
      <c r="S387" s="66">
        <f t="shared" ref="S387:S450" si="47">Q387/R387</f>
        <v>1.2462235649546828E-2</v>
      </c>
    </row>
    <row r="388" spans="1:19" x14ac:dyDescent="0.3">
      <c r="A388" s="10">
        <v>16</v>
      </c>
      <c r="B388" s="7" t="s">
        <v>238</v>
      </c>
      <c r="C388" s="13">
        <v>3140231</v>
      </c>
      <c r="D388" s="13" t="s">
        <v>149</v>
      </c>
      <c r="E388" s="13" t="s">
        <v>149</v>
      </c>
      <c r="F388" s="13" t="s">
        <v>227</v>
      </c>
      <c r="G388" s="59">
        <v>45435</v>
      </c>
      <c r="H388" s="13" t="str">
        <f t="shared" si="46"/>
        <v>Thursday</v>
      </c>
      <c r="I388" s="13" t="s">
        <v>228</v>
      </c>
      <c r="J388" s="60">
        <v>0.45833333333333331</v>
      </c>
      <c r="K388" s="64">
        <v>58</v>
      </c>
      <c r="L388" s="64">
        <v>73</v>
      </c>
      <c r="M388" s="64">
        <v>31</v>
      </c>
      <c r="N388" s="13">
        <v>1</v>
      </c>
      <c r="O388" s="13">
        <v>0</v>
      </c>
      <c r="P388" s="13">
        <v>1</v>
      </c>
      <c r="Q388" s="13">
        <v>198</v>
      </c>
      <c r="R388" s="13">
        <f t="shared" ref="R388:R396" si="48">AVERAGE($K$387:$K$396)*10*24</f>
        <v>15888</v>
      </c>
      <c r="S388" s="66">
        <f t="shared" si="47"/>
        <v>1.2462235649546828E-2</v>
      </c>
    </row>
    <row r="389" spans="1:19" x14ac:dyDescent="0.3">
      <c r="A389" s="10">
        <v>16</v>
      </c>
      <c r="B389" s="7" t="s">
        <v>238</v>
      </c>
      <c r="C389" s="13">
        <v>3140231</v>
      </c>
      <c r="D389" s="13" t="s">
        <v>149</v>
      </c>
      <c r="E389" s="13" t="s">
        <v>149</v>
      </c>
      <c r="F389" s="13" t="s">
        <v>227</v>
      </c>
      <c r="G389" s="59">
        <v>45435</v>
      </c>
      <c r="H389" s="13" t="str">
        <f t="shared" si="46"/>
        <v>Thursday</v>
      </c>
      <c r="I389" s="13" t="s">
        <v>228</v>
      </c>
      <c r="J389" s="60">
        <v>0.58333333333333337</v>
      </c>
      <c r="K389" s="64">
        <v>71</v>
      </c>
      <c r="L389" s="64">
        <v>42</v>
      </c>
      <c r="M389" s="64">
        <v>42</v>
      </c>
      <c r="N389" s="13">
        <v>3</v>
      </c>
      <c r="O389" s="13">
        <v>0</v>
      </c>
      <c r="P389" s="13">
        <v>3</v>
      </c>
      <c r="Q389" s="13">
        <v>198</v>
      </c>
      <c r="R389" s="13">
        <f t="shared" si="48"/>
        <v>15888</v>
      </c>
      <c r="S389" s="66">
        <f t="shared" si="47"/>
        <v>1.2462235649546828E-2</v>
      </c>
    </row>
    <row r="390" spans="1:19" x14ac:dyDescent="0.3">
      <c r="A390" s="10">
        <v>16</v>
      </c>
      <c r="B390" s="7" t="s">
        <v>238</v>
      </c>
      <c r="C390" s="13">
        <v>3140231</v>
      </c>
      <c r="D390" s="13" t="s">
        <v>149</v>
      </c>
      <c r="E390" s="13" t="s">
        <v>149</v>
      </c>
      <c r="F390" s="13" t="s">
        <v>227</v>
      </c>
      <c r="G390" s="59">
        <v>45435</v>
      </c>
      <c r="H390" s="13" t="str">
        <f t="shared" si="46"/>
        <v>Thursday</v>
      </c>
      <c r="I390" s="13" t="s">
        <v>228</v>
      </c>
      <c r="J390" s="60">
        <v>0.625</v>
      </c>
      <c r="K390" s="64">
        <v>76</v>
      </c>
      <c r="L390" s="64">
        <v>40</v>
      </c>
      <c r="M390" s="64">
        <v>35</v>
      </c>
      <c r="N390" s="13">
        <v>5</v>
      </c>
      <c r="O390" s="13">
        <v>0</v>
      </c>
      <c r="P390" s="13">
        <v>4</v>
      </c>
      <c r="Q390" s="13">
        <v>198</v>
      </c>
      <c r="R390" s="13">
        <f t="shared" si="48"/>
        <v>15888</v>
      </c>
      <c r="S390" s="66">
        <f t="shared" si="47"/>
        <v>1.2462235649546828E-2</v>
      </c>
    </row>
    <row r="391" spans="1:19" x14ac:dyDescent="0.3">
      <c r="A391" s="10">
        <v>16</v>
      </c>
      <c r="B391" s="7" t="s">
        <v>238</v>
      </c>
      <c r="C391" s="13">
        <v>3140231</v>
      </c>
      <c r="D391" s="13" t="s">
        <v>149</v>
      </c>
      <c r="E391" s="13" t="s">
        <v>149</v>
      </c>
      <c r="F391" s="13" t="s">
        <v>227</v>
      </c>
      <c r="G391" s="59">
        <v>45435</v>
      </c>
      <c r="H391" s="13" t="str">
        <f t="shared" si="46"/>
        <v>Thursday</v>
      </c>
      <c r="I391" s="13" t="s">
        <v>228</v>
      </c>
      <c r="J391" s="60">
        <v>0.66666666666666663</v>
      </c>
      <c r="K391" s="64">
        <v>62</v>
      </c>
      <c r="L391" s="64">
        <v>55</v>
      </c>
      <c r="M391" s="64">
        <v>47</v>
      </c>
      <c r="N391" s="13">
        <v>6</v>
      </c>
      <c r="O391" s="13">
        <v>0</v>
      </c>
      <c r="P391" s="13">
        <v>5</v>
      </c>
      <c r="Q391" s="13">
        <v>198</v>
      </c>
      <c r="R391" s="13">
        <f t="shared" si="48"/>
        <v>15888</v>
      </c>
      <c r="S391" s="66">
        <f t="shared" si="47"/>
        <v>1.2462235649546828E-2</v>
      </c>
    </row>
    <row r="392" spans="1:19" x14ac:dyDescent="0.3">
      <c r="A392" s="10">
        <v>16</v>
      </c>
      <c r="B392" s="7" t="s">
        <v>238</v>
      </c>
      <c r="C392" s="13">
        <v>3140231</v>
      </c>
      <c r="D392" s="13" t="s">
        <v>149</v>
      </c>
      <c r="E392" s="13" t="s">
        <v>149</v>
      </c>
      <c r="F392" s="13" t="s">
        <v>227</v>
      </c>
      <c r="G392" s="59">
        <v>45435</v>
      </c>
      <c r="H392" s="13" t="str">
        <f t="shared" si="46"/>
        <v>Thursday</v>
      </c>
      <c r="I392" s="13" t="s">
        <v>228</v>
      </c>
      <c r="J392" s="60">
        <v>0.70833333333333337</v>
      </c>
      <c r="K392" s="64">
        <v>63</v>
      </c>
      <c r="L392" s="64">
        <v>67</v>
      </c>
      <c r="M392" s="64">
        <v>50</v>
      </c>
      <c r="N392" s="13">
        <v>4</v>
      </c>
      <c r="O392" s="13">
        <v>0</v>
      </c>
      <c r="P392" s="13">
        <v>3</v>
      </c>
      <c r="Q392" s="13">
        <v>198</v>
      </c>
      <c r="R392" s="13">
        <f t="shared" si="48"/>
        <v>15888</v>
      </c>
      <c r="S392" s="66">
        <f t="shared" si="47"/>
        <v>1.2462235649546828E-2</v>
      </c>
    </row>
    <row r="393" spans="1:19" x14ac:dyDescent="0.3">
      <c r="A393" s="10">
        <v>16</v>
      </c>
      <c r="B393" s="7" t="s">
        <v>238</v>
      </c>
      <c r="C393" s="13">
        <v>3140231</v>
      </c>
      <c r="D393" s="13" t="s">
        <v>149</v>
      </c>
      <c r="E393" s="13" t="s">
        <v>149</v>
      </c>
      <c r="F393" s="13" t="s">
        <v>227</v>
      </c>
      <c r="G393" s="59">
        <v>45435</v>
      </c>
      <c r="H393" s="13" t="str">
        <f t="shared" si="46"/>
        <v>Thursday</v>
      </c>
      <c r="I393" s="13" t="s">
        <v>228</v>
      </c>
      <c r="J393" s="60">
        <v>0.75</v>
      </c>
      <c r="K393" s="64">
        <v>64</v>
      </c>
      <c r="L393" s="64">
        <v>69</v>
      </c>
      <c r="M393" s="64">
        <v>43</v>
      </c>
      <c r="N393" s="13">
        <v>3</v>
      </c>
      <c r="O393" s="13">
        <v>0</v>
      </c>
      <c r="P393" s="13">
        <v>4</v>
      </c>
      <c r="Q393" s="13">
        <v>198</v>
      </c>
      <c r="R393" s="13">
        <f t="shared" si="48"/>
        <v>15888</v>
      </c>
      <c r="S393" s="66">
        <f t="shared" si="47"/>
        <v>1.2462235649546828E-2</v>
      </c>
    </row>
    <row r="394" spans="1:19" x14ac:dyDescent="0.3">
      <c r="A394" s="10">
        <v>16</v>
      </c>
      <c r="B394" s="7" t="s">
        <v>238</v>
      </c>
      <c r="C394" s="13">
        <v>3140231</v>
      </c>
      <c r="D394" s="13" t="s">
        <v>149</v>
      </c>
      <c r="E394" s="13" t="s">
        <v>149</v>
      </c>
      <c r="F394" s="13" t="s">
        <v>227</v>
      </c>
      <c r="G394" s="59">
        <v>45435</v>
      </c>
      <c r="H394" s="13" t="str">
        <f t="shared" si="46"/>
        <v>Thursday</v>
      </c>
      <c r="I394" s="13" t="s">
        <v>228</v>
      </c>
      <c r="J394" s="60">
        <v>0.79166666666666663</v>
      </c>
      <c r="K394" s="64">
        <v>71</v>
      </c>
      <c r="L394" s="64">
        <v>76</v>
      </c>
      <c r="M394" s="64">
        <v>52</v>
      </c>
      <c r="N394" s="13">
        <v>4</v>
      </c>
      <c r="O394" s="13">
        <v>0</v>
      </c>
      <c r="P394" s="13">
        <v>5</v>
      </c>
      <c r="Q394" s="13">
        <v>198</v>
      </c>
      <c r="R394" s="13">
        <f t="shared" si="48"/>
        <v>15888</v>
      </c>
      <c r="S394" s="66">
        <f t="shared" si="47"/>
        <v>1.2462235649546828E-2</v>
      </c>
    </row>
    <row r="395" spans="1:19" x14ac:dyDescent="0.3">
      <c r="A395" s="10">
        <v>16</v>
      </c>
      <c r="B395" s="7" t="s">
        <v>238</v>
      </c>
      <c r="C395" s="13">
        <v>3140231</v>
      </c>
      <c r="D395" s="13" t="s">
        <v>149</v>
      </c>
      <c r="E395" s="13" t="s">
        <v>149</v>
      </c>
      <c r="F395" s="13" t="s">
        <v>227</v>
      </c>
      <c r="G395" s="59">
        <v>45435</v>
      </c>
      <c r="H395" s="13" t="str">
        <f t="shared" si="46"/>
        <v>Thursday</v>
      </c>
      <c r="I395" s="13" t="s">
        <v>228</v>
      </c>
      <c r="J395" s="60">
        <v>0.83333333333333337</v>
      </c>
      <c r="K395" s="64">
        <v>68</v>
      </c>
      <c r="L395" s="64">
        <v>79</v>
      </c>
      <c r="M395" s="64">
        <v>53</v>
      </c>
      <c r="N395" s="13">
        <v>6</v>
      </c>
      <c r="O395" s="13">
        <v>0</v>
      </c>
      <c r="P395" s="13">
        <v>5</v>
      </c>
      <c r="Q395" s="13">
        <v>198</v>
      </c>
      <c r="R395" s="13">
        <f t="shared" si="48"/>
        <v>15888</v>
      </c>
      <c r="S395" s="66">
        <f t="shared" si="47"/>
        <v>1.2462235649546828E-2</v>
      </c>
    </row>
    <row r="396" spans="1:19" x14ac:dyDescent="0.3">
      <c r="A396" s="10">
        <v>16</v>
      </c>
      <c r="B396" s="7" t="s">
        <v>238</v>
      </c>
      <c r="C396" s="13">
        <v>3140231</v>
      </c>
      <c r="D396" s="13" t="s">
        <v>149</v>
      </c>
      <c r="E396" s="13" t="s">
        <v>149</v>
      </c>
      <c r="F396" s="13" t="s">
        <v>227</v>
      </c>
      <c r="G396" s="59">
        <v>45435</v>
      </c>
      <c r="H396" s="13" t="str">
        <f t="shared" si="46"/>
        <v>Thursday</v>
      </c>
      <c r="I396" s="13" t="s">
        <v>228</v>
      </c>
      <c r="J396" s="60">
        <v>0.875</v>
      </c>
      <c r="K396" s="64">
        <v>62</v>
      </c>
      <c r="L396" s="64">
        <v>63</v>
      </c>
      <c r="M396" s="64">
        <v>48</v>
      </c>
      <c r="N396" s="13">
        <v>4</v>
      </c>
      <c r="O396" s="13">
        <v>0</v>
      </c>
      <c r="P396" s="13">
        <v>4</v>
      </c>
      <c r="Q396" s="13">
        <v>198</v>
      </c>
      <c r="R396" s="13">
        <f t="shared" si="48"/>
        <v>15888</v>
      </c>
      <c r="S396" s="66">
        <f t="shared" si="47"/>
        <v>1.2462235649546828E-2</v>
      </c>
    </row>
    <row r="397" spans="1:19" x14ac:dyDescent="0.3">
      <c r="A397" s="10">
        <v>16</v>
      </c>
      <c r="B397" s="7" t="s">
        <v>238</v>
      </c>
      <c r="C397" s="13">
        <v>3140231</v>
      </c>
      <c r="D397" s="13" t="s">
        <v>149</v>
      </c>
      <c r="E397" s="13" t="s">
        <v>149</v>
      </c>
      <c r="F397" s="13" t="s">
        <v>227</v>
      </c>
      <c r="G397" s="59">
        <v>45436</v>
      </c>
      <c r="H397" s="13" t="str">
        <f t="shared" si="46"/>
        <v>Friday</v>
      </c>
      <c r="I397" s="13" t="s">
        <v>228</v>
      </c>
      <c r="J397" s="60">
        <v>0.41666666666666669</v>
      </c>
      <c r="K397" s="64">
        <v>68</v>
      </c>
      <c r="L397" s="64">
        <v>78</v>
      </c>
      <c r="M397" s="64">
        <v>22</v>
      </c>
      <c r="N397" s="13">
        <v>1</v>
      </c>
      <c r="O397" s="13">
        <v>0</v>
      </c>
      <c r="P397" s="13">
        <v>0</v>
      </c>
      <c r="Q397" s="13">
        <v>205</v>
      </c>
      <c r="R397" s="13">
        <f>AVERAGE($K$397:$K$406)*10*24</f>
        <v>18792</v>
      </c>
      <c r="S397" s="66">
        <f t="shared" si="47"/>
        <v>1.0908897403150276E-2</v>
      </c>
    </row>
    <row r="398" spans="1:19" x14ac:dyDescent="0.3">
      <c r="A398" s="10">
        <v>16</v>
      </c>
      <c r="B398" s="7" t="s">
        <v>238</v>
      </c>
      <c r="C398" s="13">
        <v>3140231</v>
      </c>
      <c r="D398" s="13" t="s">
        <v>149</v>
      </c>
      <c r="E398" s="13" t="s">
        <v>149</v>
      </c>
      <c r="F398" s="13" t="s">
        <v>227</v>
      </c>
      <c r="G398" s="59">
        <v>45436</v>
      </c>
      <c r="H398" s="13" t="str">
        <f t="shared" si="46"/>
        <v>Friday</v>
      </c>
      <c r="I398" s="13" t="s">
        <v>228</v>
      </c>
      <c r="J398" s="60">
        <v>0.45833333333333331</v>
      </c>
      <c r="K398" s="64">
        <v>73</v>
      </c>
      <c r="L398" s="64">
        <v>77</v>
      </c>
      <c r="M398" s="64">
        <v>28</v>
      </c>
      <c r="N398" s="13">
        <v>3</v>
      </c>
      <c r="O398" s="13">
        <v>0</v>
      </c>
      <c r="P398" s="13">
        <v>2</v>
      </c>
      <c r="Q398" s="13">
        <v>205</v>
      </c>
      <c r="R398" s="13">
        <f t="shared" ref="R398:R406" si="49">AVERAGE($K$397:$K$406)*10*24</f>
        <v>18792</v>
      </c>
      <c r="S398" s="66">
        <f t="shared" si="47"/>
        <v>1.0908897403150276E-2</v>
      </c>
    </row>
    <row r="399" spans="1:19" x14ac:dyDescent="0.3">
      <c r="A399" s="10">
        <v>16</v>
      </c>
      <c r="B399" s="7" t="s">
        <v>238</v>
      </c>
      <c r="C399" s="13">
        <v>3140231</v>
      </c>
      <c r="D399" s="13" t="s">
        <v>149</v>
      </c>
      <c r="E399" s="13" t="s">
        <v>149</v>
      </c>
      <c r="F399" s="13" t="s">
        <v>227</v>
      </c>
      <c r="G399" s="59">
        <v>45436</v>
      </c>
      <c r="H399" s="13" t="str">
        <f t="shared" si="46"/>
        <v>Friday</v>
      </c>
      <c r="I399" s="13" t="s">
        <v>228</v>
      </c>
      <c r="J399" s="60">
        <v>0.58333333333333337</v>
      </c>
      <c r="K399" s="64">
        <v>82</v>
      </c>
      <c r="L399" s="64">
        <v>46</v>
      </c>
      <c r="M399" s="64">
        <v>36</v>
      </c>
      <c r="N399" s="13">
        <v>6</v>
      </c>
      <c r="O399" s="13">
        <v>0</v>
      </c>
      <c r="P399" s="13">
        <v>6</v>
      </c>
      <c r="Q399" s="13">
        <v>205</v>
      </c>
      <c r="R399" s="13">
        <f t="shared" si="49"/>
        <v>18792</v>
      </c>
      <c r="S399" s="66">
        <f t="shared" si="47"/>
        <v>1.0908897403150276E-2</v>
      </c>
    </row>
    <row r="400" spans="1:19" x14ac:dyDescent="0.3">
      <c r="A400" s="10">
        <v>16</v>
      </c>
      <c r="B400" s="7" t="s">
        <v>238</v>
      </c>
      <c r="C400" s="13">
        <v>3140231</v>
      </c>
      <c r="D400" s="13" t="s">
        <v>149</v>
      </c>
      <c r="E400" s="13" t="s">
        <v>149</v>
      </c>
      <c r="F400" s="13" t="s">
        <v>227</v>
      </c>
      <c r="G400" s="59">
        <v>45436</v>
      </c>
      <c r="H400" s="13" t="str">
        <f t="shared" si="46"/>
        <v>Friday</v>
      </c>
      <c r="I400" s="13" t="s">
        <v>228</v>
      </c>
      <c r="J400" s="60">
        <v>0.625</v>
      </c>
      <c r="K400" s="64">
        <v>97</v>
      </c>
      <c r="L400" s="64">
        <v>50</v>
      </c>
      <c r="M400" s="64">
        <v>34</v>
      </c>
      <c r="N400" s="13">
        <v>7</v>
      </c>
      <c r="O400" s="13">
        <v>0</v>
      </c>
      <c r="P400" s="13">
        <v>4</v>
      </c>
      <c r="Q400" s="13">
        <v>205</v>
      </c>
      <c r="R400" s="13">
        <f t="shared" si="49"/>
        <v>18792</v>
      </c>
      <c r="S400" s="66">
        <f t="shared" si="47"/>
        <v>1.0908897403150276E-2</v>
      </c>
    </row>
    <row r="401" spans="1:19" x14ac:dyDescent="0.3">
      <c r="A401" s="10">
        <v>16</v>
      </c>
      <c r="B401" s="7" t="s">
        <v>238</v>
      </c>
      <c r="C401" s="13">
        <v>3140231</v>
      </c>
      <c r="D401" s="13" t="s">
        <v>149</v>
      </c>
      <c r="E401" s="13" t="s">
        <v>149</v>
      </c>
      <c r="F401" s="13" t="s">
        <v>227</v>
      </c>
      <c r="G401" s="59">
        <v>45436</v>
      </c>
      <c r="H401" s="13" t="str">
        <f t="shared" si="46"/>
        <v>Friday</v>
      </c>
      <c r="I401" s="13" t="s">
        <v>228</v>
      </c>
      <c r="J401" s="60">
        <v>0.66666666666666663</v>
      </c>
      <c r="K401" s="64">
        <v>48</v>
      </c>
      <c r="L401" s="64">
        <v>58</v>
      </c>
      <c r="M401" s="64">
        <v>39</v>
      </c>
      <c r="N401" s="13">
        <v>6</v>
      </c>
      <c r="O401" s="13">
        <v>0</v>
      </c>
      <c r="P401" s="13">
        <v>5</v>
      </c>
      <c r="Q401" s="13">
        <v>205</v>
      </c>
      <c r="R401" s="13">
        <f t="shared" si="49"/>
        <v>18792</v>
      </c>
      <c r="S401" s="66">
        <f t="shared" si="47"/>
        <v>1.0908897403150276E-2</v>
      </c>
    </row>
    <row r="402" spans="1:19" x14ac:dyDescent="0.3">
      <c r="A402" s="10">
        <v>16</v>
      </c>
      <c r="B402" s="7" t="s">
        <v>238</v>
      </c>
      <c r="C402" s="13">
        <v>3140231</v>
      </c>
      <c r="D402" s="13" t="s">
        <v>149</v>
      </c>
      <c r="E402" s="13" t="s">
        <v>149</v>
      </c>
      <c r="F402" s="13" t="s">
        <v>227</v>
      </c>
      <c r="G402" s="59">
        <v>45436</v>
      </c>
      <c r="H402" s="13" t="str">
        <f t="shared" si="46"/>
        <v>Friday</v>
      </c>
      <c r="I402" s="13" t="s">
        <v>228</v>
      </c>
      <c r="J402" s="60">
        <v>0.70833333333333337</v>
      </c>
      <c r="K402" s="64">
        <v>74</v>
      </c>
      <c r="L402" s="64">
        <v>76</v>
      </c>
      <c r="M402" s="64">
        <v>36</v>
      </c>
      <c r="N402" s="13">
        <v>6</v>
      </c>
      <c r="O402" s="13">
        <v>0</v>
      </c>
      <c r="P402" s="13">
        <v>3</v>
      </c>
      <c r="Q402" s="13">
        <v>205</v>
      </c>
      <c r="R402" s="13">
        <f t="shared" si="49"/>
        <v>18792</v>
      </c>
      <c r="S402" s="66">
        <f t="shared" si="47"/>
        <v>1.0908897403150276E-2</v>
      </c>
    </row>
    <row r="403" spans="1:19" x14ac:dyDescent="0.3">
      <c r="A403" s="10">
        <v>16</v>
      </c>
      <c r="B403" s="7" t="s">
        <v>238</v>
      </c>
      <c r="C403" s="13">
        <v>3140231</v>
      </c>
      <c r="D403" s="13" t="s">
        <v>149</v>
      </c>
      <c r="E403" s="13" t="s">
        <v>149</v>
      </c>
      <c r="F403" s="13" t="s">
        <v>227</v>
      </c>
      <c r="G403" s="59">
        <v>45436</v>
      </c>
      <c r="H403" s="13" t="str">
        <f t="shared" si="46"/>
        <v>Friday</v>
      </c>
      <c r="I403" s="13" t="s">
        <v>228</v>
      </c>
      <c r="J403" s="60">
        <v>0.75</v>
      </c>
      <c r="K403" s="64">
        <v>80</v>
      </c>
      <c r="L403" s="64">
        <v>81</v>
      </c>
      <c r="M403" s="64">
        <v>44</v>
      </c>
      <c r="N403" s="13">
        <v>7</v>
      </c>
      <c r="O403" s="13">
        <v>0</v>
      </c>
      <c r="P403" s="13">
        <v>5</v>
      </c>
      <c r="Q403" s="13">
        <v>205</v>
      </c>
      <c r="R403" s="13">
        <f t="shared" si="49"/>
        <v>18792</v>
      </c>
      <c r="S403" s="66">
        <f t="shared" si="47"/>
        <v>1.0908897403150276E-2</v>
      </c>
    </row>
    <row r="404" spans="1:19" x14ac:dyDescent="0.3">
      <c r="A404" s="10">
        <v>16</v>
      </c>
      <c r="B404" s="7" t="s">
        <v>238</v>
      </c>
      <c r="C404" s="13">
        <v>3140231</v>
      </c>
      <c r="D404" s="13" t="s">
        <v>149</v>
      </c>
      <c r="E404" s="13" t="s">
        <v>149</v>
      </c>
      <c r="F404" s="13" t="s">
        <v>227</v>
      </c>
      <c r="G404" s="59">
        <v>45436</v>
      </c>
      <c r="H404" s="13" t="str">
        <f t="shared" si="46"/>
        <v>Friday</v>
      </c>
      <c r="I404" s="13" t="s">
        <v>228</v>
      </c>
      <c r="J404" s="60">
        <v>0.79166666666666663</v>
      </c>
      <c r="K404" s="64">
        <v>88</v>
      </c>
      <c r="L404" s="64">
        <v>96</v>
      </c>
      <c r="M404" s="64">
        <v>41</v>
      </c>
      <c r="N404" s="13">
        <v>6</v>
      </c>
      <c r="O404" s="13">
        <v>0</v>
      </c>
      <c r="P404" s="13">
        <v>4</v>
      </c>
      <c r="Q404" s="13">
        <v>205</v>
      </c>
      <c r="R404" s="13">
        <f t="shared" si="49"/>
        <v>18792</v>
      </c>
      <c r="S404" s="66">
        <f t="shared" si="47"/>
        <v>1.0908897403150276E-2</v>
      </c>
    </row>
    <row r="405" spans="1:19" x14ac:dyDescent="0.3">
      <c r="A405" s="10">
        <v>16</v>
      </c>
      <c r="B405" s="7" t="s">
        <v>238</v>
      </c>
      <c r="C405" s="13">
        <v>3140231</v>
      </c>
      <c r="D405" s="13" t="s">
        <v>149</v>
      </c>
      <c r="E405" s="13" t="s">
        <v>149</v>
      </c>
      <c r="F405" s="13" t="s">
        <v>227</v>
      </c>
      <c r="G405" s="59">
        <v>45436</v>
      </c>
      <c r="H405" s="13" t="str">
        <f t="shared" si="46"/>
        <v>Friday</v>
      </c>
      <c r="I405" s="13" t="s">
        <v>228</v>
      </c>
      <c r="J405" s="60">
        <v>0.83333333333333337</v>
      </c>
      <c r="K405" s="64">
        <v>87</v>
      </c>
      <c r="L405" s="64">
        <v>90</v>
      </c>
      <c r="M405" s="64">
        <v>52</v>
      </c>
      <c r="N405" s="13">
        <v>6</v>
      </c>
      <c r="O405" s="13">
        <v>0</v>
      </c>
      <c r="P405" s="13">
        <v>6</v>
      </c>
      <c r="Q405" s="13">
        <v>205</v>
      </c>
      <c r="R405" s="13">
        <f t="shared" si="49"/>
        <v>18792</v>
      </c>
      <c r="S405" s="66">
        <f t="shared" si="47"/>
        <v>1.0908897403150276E-2</v>
      </c>
    </row>
    <row r="406" spans="1:19" x14ac:dyDescent="0.3">
      <c r="A406" s="10">
        <v>16</v>
      </c>
      <c r="B406" s="7" t="s">
        <v>238</v>
      </c>
      <c r="C406" s="13">
        <v>3140231</v>
      </c>
      <c r="D406" s="13" t="s">
        <v>149</v>
      </c>
      <c r="E406" s="13" t="s">
        <v>149</v>
      </c>
      <c r="F406" s="13" t="s">
        <v>227</v>
      </c>
      <c r="G406" s="59">
        <v>45436</v>
      </c>
      <c r="H406" s="13" t="str">
        <f t="shared" si="46"/>
        <v>Friday</v>
      </c>
      <c r="I406" s="13" t="s">
        <v>228</v>
      </c>
      <c r="J406" s="60">
        <v>0.875</v>
      </c>
      <c r="K406" s="64">
        <v>86</v>
      </c>
      <c r="L406" s="64">
        <v>74</v>
      </c>
      <c r="M406" s="64">
        <v>43</v>
      </c>
      <c r="N406" s="13">
        <v>7</v>
      </c>
      <c r="O406" s="13">
        <v>0</v>
      </c>
      <c r="P406" s="13">
        <v>4</v>
      </c>
      <c r="Q406" s="13">
        <v>205</v>
      </c>
      <c r="R406" s="13">
        <f t="shared" si="49"/>
        <v>18792</v>
      </c>
      <c r="S406" s="66">
        <f t="shared" si="47"/>
        <v>1.0908897403150276E-2</v>
      </c>
    </row>
    <row r="407" spans="1:19" x14ac:dyDescent="0.3">
      <c r="A407" s="10">
        <v>16</v>
      </c>
      <c r="B407" s="7" t="s">
        <v>238</v>
      </c>
      <c r="C407" s="13">
        <v>3140231</v>
      </c>
      <c r="D407" s="13" t="s">
        <v>149</v>
      </c>
      <c r="E407" s="13" t="s">
        <v>149</v>
      </c>
      <c r="F407" s="13" t="s">
        <v>227</v>
      </c>
      <c r="G407" s="59">
        <v>45437</v>
      </c>
      <c r="H407" s="13" t="str">
        <f t="shared" si="46"/>
        <v>Saturday</v>
      </c>
      <c r="I407" s="13" t="s">
        <v>229</v>
      </c>
      <c r="J407" s="60">
        <v>0.41666666666666669</v>
      </c>
      <c r="K407" s="64">
        <v>68</v>
      </c>
      <c r="L407" s="64">
        <v>74</v>
      </c>
      <c r="M407" s="64">
        <v>22</v>
      </c>
      <c r="N407" s="13">
        <v>0</v>
      </c>
      <c r="O407" s="13">
        <v>0</v>
      </c>
      <c r="P407" s="13">
        <v>1</v>
      </c>
      <c r="Q407" s="13">
        <v>246</v>
      </c>
      <c r="R407" s="13">
        <f>AVERAGE($K$407:$K$416)*10*24</f>
        <v>17472</v>
      </c>
      <c r="S407" s="66">
        <f t="shared" si="47"/>
        <v>1.407967032967033E-2</v>
      </c>
    </row>
    <row r="408" spans="1:19" x14ac:dyDescent="0.3">
      <c r="A408" s="10">
        <v>16</v>
      </c>
      <c r="B408" s="7" t="s">
        <v>238</v>
      </c>
      <c r="C408" s="13">
        <v>3140231</v>
      </c>
      <c r="D408" s="13" t="s">
        <v>149</v>
      </c>
      <c r="E408" s="13" t="s">
        <v>149</v>
      </c>
      <c r="F408" s="13" t="s">
        <v>227</v>
      </c>
      <c r="G408" s="59">
        <v>45437</v>
      </c>
      <c r="H408" s="13" t="str">
        <f t="shared" si="46"/>
        <v>Saturday</v>
      </c>
      <c r="I408" s="13" t="s">
        <v>229</v>
      </c>
      <c r="J408" s="60">
        <v>0.45833333333333331</v>
      </c>
      <c r="K408" s="64">
        <v>69</v>
      </c>
      <c r="L408" s="64">
        <v>66</v>
      </c>
      <c r="M408" s="64">
        <v>27</v>
      </c>
      <c r="N408" s="13">
        <v>1</v>
      </c>
      <c r="O408" s="13">
        <v>0</v>
      </c>
      <c r="P408" s="13">
        <v>2</v>
      </c>
      <c r="Q408" s="13">
        <v>246</v>
      </c>
      <c r="R408" s="13">
        <f t="shared" ref="R408:R416" si="50">AVERAGE($K$407:$K$416)*10*24</f>
        <v>17472</v>
      </c>
      <c r="S408" s="66">
        <f t="shared" si="47"/>
        <v>1.407967032967033E-2</v>
      </c>
    </row>
    <row r="409" spans="1:19" x14ac:dyDescent="0.3">
      <c r="A409" s="10">
        <v>16</v>
      </c>
      <c r="B409" s="7" t="s">
        <v>238</v>
      </c>
      <c r="C409" s="13">
        <v>3140231</v>
      </c>
      <c r="D409" s="13" t="s">
        <v>149</v>
      </c>
      <c r="E409" s="13" t="s">
        <v>149</v>
      </c>
      <c r="F409" s="13" t="s">
        <v>227</v>
      </c>
      <c r="G409" s="59">
        <v>45437</v>
      </c>
      <c r="H409" s="13" t="str">
        <f t="shared" si="46"/>
        <v>Saturday</v>
      </c>
      <c r="I409" s="13" t="s">
        <v>229</v>
      </c>
      <c r="J409" s="60">
        <v>0.58333333333333337</v>
      </c>
      <c r="K409" s="64">
        <v>75</v>
      </c>
      <c r="L409" s="64">
        <v>34</v>
      </c>
      <c r="M409" s="64">
        <v>31</v>
      </c>
      <c r="N409" s="13">
        <v>3</v>
      </c>
      <c r="O409" s="13">
        <v>0</v>
      </c>
      <c r="P409" s="13">
        <v>5</v>
      </c>
      <c r="Q409" s="13">
        <v>246</v>
      </c>
      <c r="R409" s="13">
        <f t="shared" si="50"/>
        <v>17472</v>
      </c>
      <c r="S409" s="66">
        <f t="shared" si="47"/>
        <v>1.407967032967033E-2</v>
      </c>
    </row>
    <row r="410" spans="1:19" x14ac:dyDescent="0.3">
      <c r="A410" s="10">
        <v>16</v>
      </c>
      <c r="B410" s="7" t="s">
        <v>238</v>
      </c>
      <c r="C410" s="13">
        <v>3140231</v>
      </c>
      <c r="D410" s="13" t="s">
        <v>149</v>
      </c>
      <c r="E410" s="13" t="s">
        <v>149</v>
      </c>
      <c r="F410" s="13" t="s">
        <v>227</v>
      </c>
      <c r="G410" s="59">
        <v>45437</v>
      </c>
      <c r="H410" s="13" t="str">
        <f t="shared" si="46"/>
        <v>Saturday</v>
      </c>
      <c r="I410" s="13" t="s">
        <v>229</v>
      </c>
      <c r="J410" s="60">
        <v>0.625</v>
      </c>
      <c r="K410" s="64">
        <v>86</v>
      </c>
      <c r="L410" s="64">
        <v>37</v>
      </c>
      <c r="M410" s="64">
        <v>40</v>
      </c>
      <c r="N410" s="13">
        <v>4</v>
      </c>
      <c r="O410" s="13">
        <v>0</v>
      </c>
      <c r="P410" s="13">
        <v>6</v>
      </c>
      <c r="Q410" s="13">
        <v>246</v>
      </c>
      <c r="R410" s="13">
        <f t="shared" si="50"/>
        <v>17472</v>
      </c>
      <c r="S410" s="66">
        <f t="shared" si="47"/>
        <v>1.407967032967033E-2</v>
      </c>
    </row>
    <row r="411" spans="1:19" x14ac:dyDescent="0.3">
      <c r="A411" s="10">
        <v>16</v>
      </c>
      <c r="B411" s="7" t="s">
        <v>238</v>
      </c>
      <c r="C411" s="13">
        <v>3140231</v>
      </c>
      <c r="D411" s="13" t="s">
        <v>149</v>
      </c>
      <c r="E411" s="13" t="s">
        <v>149</v>
      </c>
      <c r="F411" s="13" t="s">
        <v>227</v>
      </c>
      <c r="G411" s="59">
        <v>45437</v>
      </c>
      <c r="H411" s="13" t="str">
        <f t="shared" si="46"/>
        <v>Saturday</v>
      </c>
      <c r="I411" s="13" t="s">
        <v>229</v>
      </c>
      <c r="J411" s="60">
        <v>0.66666666666666663</v>
      </c>
      <c r="K411" s="64">
        <v>68</v>
      </c>
      <c r="L411" s="64">
        <v>51</v>
      </c>
      <c r="M411" s="64">
        <v>34</v>
      </c>
      <c r="N411" s="13">
        <v>5</v>
      </c>
      <c r="O411" s="13">
        <v>0</v>
      </c>
      <c r="P411" s="13">
        <v>5</v>
      </c>
      <c r="Q411" s="13">
        <v>246</v>
      </c>
      <c r="R411" s="13">
        <f t="shared" si="50"/>
        <v>17472</v>
      </c>
      <c r="S411" s="66">
        <f t="shared" si="47"/>
        <v>1.407967032967033E-2</v>
      </c>
    </row>
    <row r="412" spans="1:19" x14ac:dyDescent="0.3">
      <c r="A412" s="10">
        <v>16</v>
      </c>
      <c r="B412" s="7" t="s">
        <v>238</v>
      </c>
      <c r="C412" s="13">
        <v>3140231</v>
      </c>
      <c r="D412" s="13" t="s">
        <v>149</v>
      </c>
      <c r="E412" s="13" t="s">
        <v>149</v>
      </c>
      <c r="F412" s="13" t="s">
        <v>227</v>
      </c>
      <c r="G412" s="59">
        <v>45437</v>
      </c>
      <c r="H412" s="13" t="str">
        <f t="shared" si="46"/>
        <v>Saturday</v>
      </c>
      <c r="I412" s="13" t="s">
        <v>229</v>
      </c>
      <c r="J412" s="60">
        <v>0.70833333333333337</v>
      </c>
      <c r="K412" s="64">
        <v>64</v>
      </c>
      <c r="L412" s="64">
        <v>63</v>
      </c>
      <c r="M412" s="64">
        <v>44</v>
      </c>
      <c r="N412" s="13">
        <v>4</v>
      </c>
      <c r="O412" s="13">
        <v>0</v>
      </c>
      <c r="P412" s="13">
        <v>5</v>
      </c>
      <c r="Q412" s="13">
        <v>246</v>
      </c>
      <c r="R412" s="13">
        <f t="shared" si="50"/>
        <v>17472</v>
      </c>
      <c r="S412" s="66">
        <f t="shared" si="47"/>
        <v>1.407967032967033E-2</v>
      </c>
    </row>
    <row r="413" spans="1:19" x14ac:dyDescent="0.3">
      <c r="A413" s="10">
        <v>16</v>
      </c>
      <c r="B413" s="7" t="s">
        <v>238</v>
      </c>
      <c r="C413" s="13">
        <v>3140231</v>
      </c>
      <c r="D413" s="13" t="s">
        <v>149</v>
      </c>
      <c r="E413" s="13" t="s">
        <v>149</v>
      </c>
      <c r="F413" s="13" t="s">
        <v>227</v>
      </c>
      <c r="G413" s="59">
        <v>45437</v>
      </c>
      <c r="H413" s="13" t="str">
        <f t="shared" si="46"/>
        <v>Saturday</v>
      </c>
      <c r="I413" s="13" t="s">
        <v>229</v>
      </c>
      <c r="J413" s="60">
        <v>0.75</v>
      </c>
      <c r="K413" s="64">
        <v>70</v>
      </c>
      <c r="L413" s="64">
        <v>70</v>
      </c>
      <c r="M413" s="64">
        <v>42</v>
      </c>
      <c r="N413" s="13">
        <v>5</v>
      </c>
      <c r="O413" s="13">
        <v>0</v>
      </c>
      <c r="P413" s="13">
        <v>4</v>
      </c>
      <c r="Q413" s="13">
        <v>246</v>
      </c>
      <c r="R413" s="13">
        <f t="shared" si="50"/>
        <v>17472</v>
      </c>
      <c r="S413" s="66">
        <f t="shared" si="47"/>
        <v>1.407967032967033E-2</v>
      </c>
    </row>
    <row r="414" spans="1:19" x14ac:dyDescent="0.3">
      <c r="A414" s="10">
        <v>16</v>
      </c>
      <c r="B414" s="7" t="s">
        <v>238</v>
      </c>
      <c r="C414" s="13">
        <v>3140231</v>
      </c>
      <c r="D414" s="13" t="s">
        <v>149</v>
      </c>
      <c r="E414" s="13" t="s">
        <v>149</v>
      </c>
      <c r="F414" s="13" t="s">
        <v>227</v>
      </c>
      <c r="G414" s="59">
        <v>45437</v>
      </c>
      <c r="H414" s="13" t="str">
        <f t="shared" si="46"/>
        <v>Saturday</v>
      </c>
      <c r="I414" s="13" t="s">
        <v>229</v>
      </c>
      <c r="J414" s="60">
        <v>0.79166666666666663</v>
      </c>
      <c r="K414" s="64">
        <v>78</v>
      </c>
      <c r="L414" s="64">
        <v>76</v>
      </c>
      <c r="M414" s="64">
        <v>46</v>
      </c>
      <c r="N414" s="13">
        <v>5</v>
      </c>
      <c r="O414" s="13">
        <v>0</v>
      </c>
      <c r="P414" s="13">
        <v>5</v>
      </c>
      <c r="Q414" s="13">
        <v>246</v>
      </c>
      <c r="R414" s="13">
        <f t="shared" si="50"/>
        <v>17472</v>
      </c>
      <c r="S414" s="66">
        <f t="shared" si="47"/>
        <v>1.407967032967033E-2</v>
      </c>
    </row>
    <row r="415" spans="1:19" x14ac:dyDescent="0.3">
      <c r="A415" s="10">
        <v>16</v>
      </c>
      <c r="B415" s="7" t="s">
        <v>238</v>
      </c>
      <c r="C415" s="13">
        <v>3140231</v>
      </c>
      <c r="D415" s="13" t="s">
        <v>149</v>
      </c>
      <c r="E415" s="13" t="s">
        <v>149</v>
      </c>
      <c r="F415" s="13" t="s">
        <v>227</v>
      </c>
      <c r="G415" s="59">
        <v>45437</v>
      </c>
      <c r="H415" s="13" t="str">
        <f t="shared" si="46"/>
        <v>Saturday</v>
      </c>
      <c r="I415" s="13" t="s">
        <v>229</v>
      </c>
      <c r="J415" s="60">
        <v>0.83333333333333337</v>
      </c>
      <c r="K415" s="64">
        <v>82</v>
      </c>
      <c r="L415" s="64">
        <v>74</v>
      </c>
      <c r="M415" s="64">
        <v>56</v>
      </c>
      <c r="N415" s="13">
        <v>7</v>
      </c>
      <c r="O415" s="13">
        <v>0</v>
      </c>
      <c r="P415" s="13">
        <v>6</v>
      </c>
      <c r="Q415" s="13">
        <v>246</v>
      </c>
      <c r="R415" s="13">
        <f t="shared" si="50"/>
        <v>17472</v>
      </c>
      <c r="S415" s="66">
        <f t="shared" si="47"/>
        <v>1.407967032967033E-2</v>
      </c>
    </row>
    <row r="416" spans="1:19" x14ac:dyDescent="0.3">
      <c r="A416" s="10">
        <v>16</v>
      </c>
      <c r="B416" s="7" t="s">
        <v>238</v>
      </c>
      <c r="C416" s="13">
        <v>3140231</v>
      </c>
      <c r="D416" s="13" t="s">
        <v>149</v>
      </c>
      <c r="E416" s="13" t="s">
        <v>149</v>
      </c>
      <c r="F416" s="13" t="s">
        <v>227</v>
      </c>
      <c r="G416" s="59">
        <v>45437</v>
      </c>
      <c r="H416" s="13" t="str">
        <f t="shared" si="46"/>
        <v>Saturday</v>
      </c>
      <c r="I416" s="13" t="s">
        <v>229</v>
      </c>
      <c r="J416" s="60">
        <v>0.875</v>
      </c>
      <c r="K416" s="64">
        <v>68</v>
      </c>
      <c r="L416" s="64">
        <v>65</v>
      </c>
      <c r="M416" s="64">
        <v>42</v>
      </c>
      <c r="N416" s="13">
        <v>5</v>
      </c>
      <c r="O416" s="13">
        <v>0</v>
      </c>
      <c r="P416" s="13">
        <v>5</v>
      </c>
      <c r="Q416" s="13">
        <v>246</v>
      </c>
      <c r="R416" s="13">
        <f t="shared" si="50"/>
        <v>17472</v>
      </c>
      <c r="S416" s="66">
        <f t="shared" si="47"/>
        <v>1.407967032967033E-2</v>
      </c>
    </row>
    <row r="417" spans="1:19" x14ac:dyDescent="0.3">
      <c r="A417" s="10">
        <v>16</v>
      </c>
      <c r="B417" s="7" t="s">
        <v>238</v>
      </c>
      <c r="C417" s="13">
        <v>3140231</v>
      </c>
      <c r="D417" s="13" t="s">
        <v>149</v>
      </c>
      <c r="E417" s="13" t="s">
        <v>149</v>
      </c>
      <c r="F417" s="13" t="s">
        <v>227</v>
      </c>
      <c r="G417" s="59">
        <v>45438</v>
      </c>
      <c r="H417" s="13" t="str">
        <f t="shared" si="46"/>
        <v>Sunday</v>
      </c>
      <c r="I417" s="13" t="s">
        <v>229</v>
      </c>
      <c r="J417" s="60">
        <v>0.41666666666666669</v>
      </c>
      <c r="K417" s="64">
        <v>70</v>
      </c>
      <c r="L417" s="64">
        <v>67</v>
      </c>
      <c r="M417" s="64">
        <v>20</v>
      </c>
      <c r="N417" s="13">
        <v>0</v>
      </c>
      <c r="O417" s="13">
        <v>0</v>
      </c>
      <c r="P417" s="13">
        <v>0</v>
      </c>
      <c r="Q417" s="13">
        <v>249</v>
      </c>
      <c r="R417" s="13">
        <f>AVERAGE($K$417:$K$426)*10*24</f>
        <v>16248</v>
      </c>
      <c r="S417" s="66">
        <f t="shared" si="47"/>
        <v>1.5324963072378139E-2</v>
      </c>
    </row>
    <row r="418" spans="1:19" x14ac:dyDescent="0.3">
      <c r="A418" s="10">
        <v>16</v>
      </c>
      <c r="B418" s="7" t="s">
        <v>238</v>
      </c>
      <c r="C418" s="13">
        <v>3140231</v>
      </c>
      <c r="D418" s="13" t="s">
        <v>149</v>
      </c>
      <c r="E418" s="13" t="s">
        <v>149</v>
      </c>
      <c r="F418" s="13" t="s">
        <v>227</v>
      </c>
      <c r="G418" s="59">
        <v>45438</v>
      </c>
      <c r="H418" s="13" t="str">
        <f t="shared" si="46"/>
        <v>Sunday</v>
      </c>
      <c r="I418" s="13" t="s">
        <v>229</v>
      </c>
      <c r="J418" s="60">
        <v>0.45833333333333331</v>
      </c>
      <c r="K418" s="64">
        <v>64</v>
      </c>
      <c r="L418" s="64">
        <v>57</v>
      </c>
      <c r="M418" s="64">
        <v>26</v>
      </c>
      <c r="N418" s="13">
        <v>1</v>
      </c>
      <c r="O418" s="13">
        <v>0</v>
      </c>
      <c r="P418" s="13">
        <v>1</v>
      </c>
      <c r="Q418" s="13">
        <v>249</v>
      </c>
      <c r="R418" s="13">
        <f t="shared" ref="R418:R426" si="51">AVERAGE($K$417:$K$426)*10*24</f>
        <v>16248</v>
      </c>
      <c r="S418" s="66">
        <f t="shared" si="47"/>
        <v>1.5324963072378139E-2</v>
      </c>
    </row>
    <row r="419" spans="1:19" x14ac:dyDescent="0.3">
      <c r="A419" s="10">
        <v>16</v>
      </c>
      <c r="B419" s="7" t="s">
        <v>238</v>
      </c>
      <c r="C419" s="13">
        <v>3140231</v>
      </c>
      <c r="D419" s="13" t="s">
        <v>149</v>
      </c>
      <c r="E419" s="13" t="s">
        <v>149</v>
      </c>
      <c r="F419" s="13" t="s">
        <v>227</v>
      </c>
      <c r="G419" s="59">
        <v>45438</v>
      </c>
      <c r="H419" s="13" t="str">
        <f t="shared" si="46"/>
        <v>Sunday</v>
      </c>
      <c r="I419" s="13" t="s">
        <v>229</v>
      </c>
      <c r="J419" s="60">
        <v>0.58333333333333337</v>
      </c>
      <c r="K419" s="64">
        <v>72</v>
      </c>
      <c r="L419" s="64">
        <v>26</v>
      </c>
      <c r="M419" s="64">
        <v>31</v>
      </c>
      <c r="N419" s="13">
        <v>3</v>
      </c>
      <c r="O419" s="13">
        <v>0</v>
      </c>
      <c r="P419" s="13">
        <v>4</v>
      </c>
      <c r="Q419" s="13">
        <v>249</v>
      </c>
      <c r="R419" s="13">
        <f t="shared" si="51"/>
        <v>16248</v>
      </c>
      <c r="S419" s="66">
        <f t="shared" si="47"/>
        <v>1.5324963072378139E-2</v>
      </c>
    </row>
    <row r="420" spans="1:19" x14ac:dyDescent="0.3">
      <c r="A420" s="10">
        <v>16</v>
      </c>
      <c r="B420" s="7" t="s">
        <v>238</v>
      </c>
      <c r="C420" s="13">
        <v>3140231</v>
      </c>
      <c r="D420" s="13" t="s">
        <v>149</v>
      </c>
      <c r="E420" s="13" t="s">
        <v>149</v>
      </c>
      <c r="F420" s="13" t="s">
        <v>227</v>
      </c>
      <c r="G420" s="59">
        <v>45438</v>
      </c>
      <c r="H420" s="13" t="str">
        <f t="shared" si="46"/>
        <v>Sunday</v>
      </c>
      <c r="I420" s="13" t="s">
        <v>229</v>
      </c>
      <c r="J420" s="60">
        <v>0.625</v>
      </c>
      <c r="K420" s="64">
        <v>81</v>
      </c>
      <c r="L420" s="64">
        <v>30</v>
      </c>
      <c r="M420" s="64">
        <v>35</v>
      </c>
      <c r="N420" s="13">
        <v>4</v>
      </c>
      <c r="O420" s="13">
        <v>0</v>
      </c>
      <c r="P420" s="13">
        <v>5</v>
      </c>
      <c r="Q420" s="13">
        <v>249</v>
      </c>
      <c r="R420" s="13">
        <f t="shared" si="51"/>
        <v>16248</v>
      </c>
      <c r="S420" s="66">
        <f t="shared" si="47"/>
        <v>1.5324963072378139E-2</v>
      </c>
    </row>
    <row r="421" spans="1:19" x14ac:dyDescent="0.3">
      <c r="A421" s="10">
        <v>16</v>
      </c>
      <c r="B421" s="7" t="s">
        <v>238</v>
      </c>
      <c r="C421" s="13">
        <v>3140231</v>
      </c>
      <c r="D421" s="13" t="s">
        <v>149</v>
      </c>
      <c r="E421" s="13" t="s">
        <v>149</v>
      </c>
      <c r="F421" s="13" t="s">
        <v>227</v>
      </c>
      <c r="G421" s="59">
        <v>45438</v>
      </c>
      <c r="H421" s="13" t="str">
        <f t="shared" si="46"/>
        <v>Sunday</v>
      </c>
      <c r="I421" s="13" t="s">
        <v>229</v>
      </c>
      <c r="J421" s="60">
        <v>0.66666666666666663</v>
      </c>
      <c r="K421" s="64">
        <v>62</v>
      </c>
      <c r="L421" s="64">
        <v>43</v>
      </c>
      <c r="M421" s="64">
        <v>32</v>
      </c>
      <c r="N421" s="13">
        <v>6</v>
      </c>
      <c r="O421" s="13">
        <v>0</v>
      </c>
      <c r="P421" s="13">
        <v>4</v>
      </c>
      <c r="Q421" s="13">
        <v>249</v>
      </c>
      <c r="R421" s="13">
        <f t="shared" si="51"/>
        <v>16248</v>
      </c>
      <c r="S421" s="66">
        <f t="shared" si="47"/>
        <v>1.5324963072378139E-2</v>
      </c>
    </row>
    <row r="422" spans="1:19" x14ac:dyDescent="0.3">
      <c r="A422" s="10">
        <v>16</v>
      </c>
      <c r="B422" s="7" t="s">
        <v>238</v>
      </c>
      <c r="C422" s="13">
        <v>3140231</v>
      </c>
      <c r="D422" s="13" t="s">
        <v>149</v>
      </c>
      <c r="E422" s="13" t="s">
        <v>149</v>
      </c>
      <c r="F422" s="13" t="s">
        <v>227</v>
      </c>
      <c r="G422" s="59">
        <v>45438</v>
      </c>
      <c r="H422" s="13" t="str">
        <f t="shared" si="46"/>
        <v>Sunday</v>
      </c>
      <c r="I422" s="13" t="s">
        <v>229</v>
      </c>
      <c r="J422" s="60">
        <v>0.70833333333333337</v>
      </c>
      <c r="K422" s="64">
        <v>59</v>
      </c>
      <c r="L422" s="64">
        <v>57</v>
      </c>
      <c r="M422" s="64">
        <v>44</v>
      </c>
      <c r="N422" s="13">
        <v>5</v>
      </c>
      <c r="O422" s="13">
        <v>0</v>
      </c>
      <c r="P422" s="13">
        <v>5</v>
      </c>
      <c r="Q422" s="13">
        <v>249</v>
      </c>
      <c r="R422" s="13">
        <f t="shared" si="51"/>
        <v>16248</v>
      </c>
      <c r="S422" s="66">
        <f t="shared" si="47"/>
        <v>1.5324963072378139E-2</v>
      </c>
    </row>
    <row r="423" spans="1:19" x14ac:dyDescent="0.3">
      <c r="A423" s="10">
        <v>16</v>
      </c>
      <c r="B423" s="7" t="s">
        <v>238</v>
      </c>
      <c r="C423" s="13">
        <v>3140231</v>
      </c>
      <c r="D423" s="13" t="s">
        <v>149</v>
      </c>
      <c r="E423" s="13" t="s">
        <v>149</v>
      </c>
      <c r="F423" s="13" t="s">
        <v>227</v>
      </c>
      <c r="G423" s="59">
        <v>45438</v>
      </c>
      <c r="H423" s="13" t="str">
        <f t="shared" si="46"/>
        <v>Sunday</v>
      </c>
      <c r="I423" s="13" t="s">
        <v>229</v>
      </c>
      <c r="J423" s="60">
        <v>0.75</v>
      </c>
      <c r="K423" s="64">
        <v>61</v>
      </c>
      <c r="L423" s="64">
        <v>58</v>
      </c>
      <c r="M423" s="64">
        <v>42</v>
      </c>
      <c r="N423" s="13">
        <v>3</v>
      </c>
      <c r="O423" s="13">
        <v>0</v>
      </c>
      <c r="P423" s="13">
        <v>4</v>
      </c>
      <c r="Q423" s="13">
        <v>249</v>
      </c>
      <c r="R423" s="13">
        <f t="shared" si="51"/>
        <v>16248</v>
      </c>
      <c r="S423" s="66">
        <f t="shared" si="47"/>
        <v>1.5324963072378139E-2</v>
      </c>
    </row>
    <row r="424" spans="1:19" x14ac:dyDescent="0.3">
      <c r="A424" s="10">
        <v>16</v>
      </c>
      <c r="B424" s="7" t="s">
        <v>238</v>
      </c>
      <c r="C424" s="13">
        <v>3140231</v>
      </c>
      <c r="D424" s="13" t="s">
        <v>149</v>
      </c>
      <c r="E424" s="13" t="s">
        <v>149</v>
      </c>
      <c r="F424" s="13" t="s">
        <v>227</v>
      </c>
      <c r="G424" s="59">
        <v>45438</v>
      </c>
      <c r="H424" s="13" t="str">
        <f t="shared" si="46"/>
        <v>Sunday</v>
      </c>
      <c r="I424" s="13" t="s">
        <v>229</v>
      </c>
      <c r="J424" s="60">
        <v>0.79166666666666663</v>
      </c>
      <c r="K424" s="64">
        <v>74</v>
      </c>
      <c r="L424" s="64">
        <v>68</v>
      </c>
      <c r="M424" s="64">
        <v>43</v>
      </c>
      <c r="N424" s="13">
        <v>5</v>
      </c>
      <c r="O424" s="13">
        <v>0</v>
      </c>
      <c r="P424" s="13">
        <v>5</v>
      </c>
      <c r="Q424" s="13">
        <v>249</v>
      </c>
      <c r="R424" s="13">
        <f t="shared" si="51"/>
        <v>16248</v>
      </c>
      <c r="S424" s="66">
        <f t="shared" si="47"/>
        <v>1.5324963072378139E-2</v>
      </c>
    </row>
    <row r="425" spans="1:19" x14ac:dyDescent="0.3">
      <c r="A425" s="10">
        <v>16</v>
      </c>
      <c r="B425" s="7" t="s">
        <v>238</v>
      </c>
      <c r="C425" s="13">
        <v>3140231</v>
      </c>
      <c r="D425" s="13" t="s">
        <v>149</v>
      </c>
      <c r="E425" s="13" t="s">
        <v>149</v>
      </c>
      <c r="F425" s="13" t="s">
        <v>227</v>
      </c>
      <c r="G425" s="59">
        <v>45438</v>
      </c>
      <c r="H425" s="13" t="str">
        <f t="shared" si="46"/>
        <v>Sunday</v>
      </c>
      <c r="I425" s="13" t="s">
        <v>229</v>
      </c>
      <c r="J425" s="60">
        <v>0.83333333333333337</v>
      </c>
      <c r="K425" s="64">
        <v>71</v>
      </c>
      <c r="L425" s="64">
        <v>64</v>
      </c>
      <c r="M425" s="64">
        <v>50</v>
      </c>
      <c r="N425" s="13">
        <v>6</v>
      </c>
      <c r="O425" s="13">
        <v>0</v>
      </c>
      <c r="P425" s="13">
        <v>6</v>
      </c>
      <c r="Q425" s="13">
        <v>249</v>
      </c>
      <c r="R425" s="13">
        <f t="shared" si="51"/>
        <v>16248</v>
      </c>
      <c r="S425" s="66">
        <f t="shared" si="47"/>
        <v>1.5324963072378139E-2</v>
      </c>
    </row>
    <row r="426" spans="1:19" x14ac:dyDescent="0.3">
      <c r="A426" s="10">
        <v>16</v>
      </c>
      <c r="B426" s="7" t="s">
        <v>238</v>
      </c>
      <c r="C426" s="13">
        <v>3140231</v>
      </c>
      <c r="D426" s="13" t="s">
        <v>149</v>
      </c>
      <c r="E426" s="13" t="s">
        <v>149</v>
      </c>
      <c r="F426" s="13" t="s">
        <v>227</v>
      </c>
      <c r="G426" s="59">
        <v>45438</v>
      </c>
      <c r="H426" s="13" t="str">
        <f t="shared" si="46"/>
        <v>Sunday</v>
      </c>
      <c r="I426" s="13" t="s">
        <v>229</v>
      </c>
      <c r="J426" s="60">
        <v>0.875</v>
      </c>
      <c r="K426" s="64">
        <v>63</v>
      </c>
      <c r="L426" s="64">
        <v>55</v>
      </c>
      <c r="M426" s="64">
        <v>42</v>
      </c>
      <c r="N426" s="13">
        <v>4</v>
      </c>
      <c r="O426" s="13">
        <v>0</v>
      </c>
      <c r="P426" s="13">
        <v>6</v>
      </c>
      <c r="Q426" s="13">
        <v>249</v>
      </c>
      <c r="R426" s="13">
        <f t="shared" si="51"/>
        <v>16248</v>
      </c>
      <c r="S426" s="66">
        <f t="shared" si="47"/>
        <v>1.5324963072378139E-2</v>
      </c>
    </row>
    <row r="427" spans="1:19" x14ac:dyDescent="0.3">
      <c r="A427" s="10">
        <v>17</v>
      </c>
      <c r="B427" s="7" t="s">
        <v>239</v>
      </c>
      <c r="C427" s="13">
        <v>3140073</v>
      </c>
      <c r="D427" s="13" t="s">
        <v>149</v>
      </c>
      <c r="E427" s="13" t="s">
        <v>149</v>
      </c>
      <c r="F427" s="13" t="s">
        <v>240</v>
      </c>
      <c r="G427" s="59">
        <v>45439</v>
      </c>
      <c r="H427" s="13" t="str">
        <f t="shared" si="46"/>
        <v>Monday</v>
      </c>
      <c r="I427" s="13" t="s">
        <v>228</v>
      </c>
      <c r="J427" s="60">
        <v>0.41666666666666669</v>
      </c>
      <c r="K427" s="64">
        <v>75</v>
      </c>
      <c r="L427" s="64">
        <v>82</v>
      </c>
      <c r="M427" s="64">
        <v>12</v>
      </c>
      <c r="N427" s="13">
        <v>1</v>
      </c>
      <c r="O427" s="13">
        <v>0</v>
      </c>
      <c r="P427" s="13">
        <v>3</v>
      </c>
      <c r="Q427" s="13">
        <v>193</v>
      </c>
      <c r="R427" s="13">
        <f>AVERAGE($K$427:$K$436)*10*24</f>
        <v>19488</v>
      </c>
      <c r="S427" s="66">
        <f t="shared" si="47"/>
        <v>9.9035303776683088E-3</v>
      </c>
    </row>
    <row r="428" spans="1:19" x14ac:dyDescent="0.3">
      <c r="A428" s="10">
        <v>17</v>
      </c>
      <c r="B428" s="7" t="s">
        <v>239</v>
      </c>
      <c r="C428" s="13">
        <v>3140073</v>
      </c>
      <c r="D428" s="13" t="s">
        <v>149</v>
      </c>
      <c r="E428" s="13" t="s">
        <v>149</v>
      </c>
      <c r="F428" s="13" t="s">
        <v>240</v>
      </c>
      <c r="G428" s="59">
        <v>45439</v>
      </c>
      <c r="H428" s="13" t="str">
        <f t="shared" si="46"/>
        <v>Monday</v>
      </c>
      <c r="I428" s="13" t="s">
        <v>228</v>
      </c>
      <c r="J428" s="60">
        <v>0.45833333333333331</v>
      </c>
      <c r="K428" s="64">
        <v>74</v>
      </c>
      <c r="L428" s="64">
        <v>79</v>
      </c>
      <c r="M428" s="64">
        <v>13</v>
      </c>
      <c r="N428" s="13">
        <v>1</v>
      </c>
      <c r="O428" s="13">
        <v>0</v>
      </c>
      <c r="P428" s="13">
        <v>2</v>
      </c>
      <c r="Q428" s="13">
        <v>193</v>
      </c>
      <c r="R428" s="13">
        <f t="shared" ref="R428:R436" si="52">AVERAGE($K$427:$K$436)*10*24</f>
        <v>19488</v>
      </c>
      <c r="S428" s="66">
        <f t="shared" si="47"/>
        <v>9.9035303776683088E-3</v>
      </c>
    </row>
    <row r="429" spans="1:19" x14ac:dyDescent="0.3">
      <c r="A429" s="10">
        <v>17</v>
      </c>
      <c r="B429" s="7" t="s">
        <v>239</v>
      </c>
      <c r="C429" s="13">
        <v>3140073</v>
      </c>
      <c r="D429" s="13" t="s">
        <v>149</v>
      </c>
      <c r="E429" s="13" t="s">
        <v>149</v>
      </c>
      <c r="F429" s="13" t="s">
        <v>240</v>
      </c>
      <c r="G429" s="59">
        <v>45439</v>
      </c>
      <c r="H429" s="13" t="str">
        <f t="shared" si="46"/>
        <v>Monday</v>
      </c>
      <c r="I429" s="13" t="s">
        <v>228</v>
      </c>
      <c r="J429" s="60">
        <v>0.58333333333333337</v>
      </c>
      <c r="K429" s="64">
        <v>77</v>
      </c>
      <c r="L429" s="64">
        <v>49</v>
      </c>
      <c r="M429" s="64">
        <v>12</v>
      </c>
      <c r="N429" s="13">
        <v>4</v>
      </c>
      <c r="O429" s="13">
        <v>0</v>
      </c>
      <c r="P429" s="13">
        <v>7</v>
      </c>
      <c r="Q429" s="13">
        <v>193</v>
      </c>
      <c r="R429" s="13">
        <f t="shared" si="52"/>
        <v>19488</v>
      </c>
      <c r="S429" s="66">
        <f t="shared" si="47"/>
        <v>9.9035303776683088E-3</v>
      </c>
    </row>
    <row r="430" spans="1:19" x14ac:dyDescent="0.3">
      <c r="A430" s="10">
        <v>17</v>
      </c>
      <c r="B430" s="7" t="s">
        <v>239</v>
      </c>
      <c r="C430" s="13">
        <v>3140073</v>
      </c>
      <c r="D430" s="13" t="s">
        <v>149</v>
      </c>
      <c r="E430" s="13" t="s">
        <v>149</v>
      </c>
      <c r="F430" s="13" t="s">
        <v>240</v>
      </c>
      <c r="G430" s="59">
        <v>45439</v>
      </c>
      <c r="H430" s="13" t="str">
        <f t="shared" si="46"/>
        <v>Monday</v>
      </c>
      <c r="I430" s="13" t="s">
        <v>228</v>
      </c>
      <c r="J430" s="60">
        <v>0.625</v>
      </c>
      <c r="K430" s="64">
        <v>85</v>
      </c>
      <c r="L430" s="64">
        <v>54</v>
      </c>
      <c r="M430" s="64">
        <v>31</v>
      </c>
      <c r="N430" s="13">
        <v>3</v>
      </c>
      <c r="O430" s="13">
        <v>0</v>
      </c>
      <c r="P430" s="13">
        <v>4</v>
      </c>
      <c r="Q430" s="13">
        <v>193</v>
      </c>
      <c r="R430" s="13">
        <f t="shared" si="52"/>
        <v>19488</v>
      </c>
      <c r="S430" s="66">
        <f t="shared" si="47"/>
        <v>9.9035303776683088E-3</v>
      </c>
    </row>
    <row r="431" spans="1:19" x14ac:dyDescent="0.3">
      <c r="A431" s="10">
        <v>17</v>
      </c>
      <c r="B431" s="7" t="s">
        <v>239</v>
      </c>
      <c r="C431" s="13">
        <v>3140073</v>
      </c>
      <c r="D431" s="13" t="s">
        <v>149</v>
      </c>
      <c r="E431" s="13" t="s">
        <v>149</v>
      </c>
      <c r="F431" s="13" t="s">
        <v>240</v>
      </c>
      <c r="G431" s="59">
        <v>45439</v>
      </c>
      <c r="H431" s="13" t="str">
        <f t="shared" si="46"/>
        <v>Monday</v>
      </c>
      <c r="I431" s="13" t="s">
        <v>228</v>
      </c>
      <c r="J431" s="60">
        <v>0.66666666666666663</v>
      </c>
      <c r="K431" s="64">
        <v>86</v>
      </c>
      <c r="L431" s="64">
        <v>62</v>
      </c>
      <c r="M431" s="64">
        <v>29</v>
      </c>
      <c r="N431" s="13">
        <v>4</v>
      </c>
      <c r="O431" s="13">
        <v>0</v>
      </c>
      <c r="P431" s="13">
        <v>7</v>
      </c>
      <c r="Q431" s="13">
        <v>193</v>
      </c>
      <c r="R431" s="13">
        <f t="shared" si="52"/>
        <v>19488</v>
      </c>
      <c r="S431" s="66">
        <f t="shared" si="47"/>
        <v>9.9035303776683088E-3</v>
      </c>
    </row>
    <row r="432" spans="1:19" x14ac:dyDescent="0.3">
      <c r="A432" s="10">
        <v>17</v>
      </c>
      <c r="B432" s="7" t="s">
        <v>239</v>
      </c>
      <c r="C432" s="13">
        <v>3140073</v>
      </c>
      <c r="D432" s="13" t="s">
        <v>149</v>
      </c>
      <c r="E432" s="13" t="s">
        <v>149</v>
      </c>
      <c r="F432" s="13" t="s">
        <v>240</v>
      </c>
      <c r="G432" s="59">
        <v>45439</v>
      </c>
      <c r="H432" s="13" t="str">
        <f t="shared" si="46"/>
        <v>Monday</v>
      </c>
      <c r="I432" s="13" t="s">
        <v>228</v>
      </c>
      <c r="J432" s="60">
        <v>0.70833333333333337</v>
      </c>
      <c r="K432" s="64">
        <v>74</v>
      </c>
      <c r="L432" s="64">
        <v>65</v>
      </c>
      <c r="M432" s="64">
        <v>36</v>
      </c>
      <c r="N432" s="13">
        <v>6</v>
      </c>
      <c r="O432" s="13">
        <v>0</v>
      </c>
      <c r="P432" s="13">
        <v>7</v>
      </c>
      <c r="Q432" s="13">
        <v>193</v>
      </c>
      <c r="R432" s="13">
        <f t="shared" si="52"/>
        <v>19488</v>
      </c>
      <c r="S432" s="66">
        <f t="shared" si="47"/>
        <v>9.9035303776683088E-3</v>
      </c>
    </row>
    <row r="433" spans="1:19" x14ac:dyDescent="0.3">
      <c r="A433" s="10">
        <v>17</v>
      </c>
      <c r="B433" s="7" t="s">
        <v>239</v>
      </c>
      <c r="C433" s="13">
        <v>3140073</v>
      </c>
      <c r="D433" s="13" t="s">
        <v>149</v>
      </c>
      <c r="E433" s="13" t="s">
        <v>149</v>
      </c>
      <c r="F433" s="13" t="s">
        <v>240</v>
      </c>
      <c r="G433" s="59">
        <v>45439</v>
      </c>
      <c r="H433" s="13" t="str">
        <f t="shared" si="46"/>
        <v>Monday</v>
      </c>
      <c r="I433" s="13" t="s">
        <v>228</v>
      </c>
      <c r="J433" s="60">
        <v>0.75</v>
      </c>
      <c r="K433" s="64">
        <v>83</v>
      </c>
      <c r="L433" s="64">
        <v>82</v>
      </c>
      <c r="M433" s="64">
        <v>38</v>
      </c>
      <c r="N433" s="13">
        <v>4</v>
      </c>
      <c r="O433" s="13">
        <v>0</v>
      </c>
      <c r="P433" s="13">
        <v>6</v>
      </c>
      <c r="Q433" s="13">
        <v>193</v>
      </c>
      <c r="R433" s="13">
        <f t="shared" si="52"/>
        <v>19488</v>
      </c>
      <c r="S433" s="66">
        <f t="shared" si="47"/>
        <v>9.9035303776683088E-3</v>
      </c>
    </row>
    <row r="434" spans="1:19" x14ac:dyDescent="0.3">
      <c r="A434" s="10">
        <v>17</v>
      </c>
      <c r="B434" s="7" t="s">
        <v>239</v>
      </c>
      <c r="C434" s="13">
        <v>3140073</v>
      </c>
      <c r="D434" s="13" t="s">
        <v>149</v>
      </c>
      <c r="E434" s="13" t="s">
        <v>149</v>
      </c>
      <c r="F434" s="13" t="s">
        <v>240</v>
      </c>
      <c r="G434" s="59">
        <v>45439</v>
      </c>
      <c r="H434" s="13" t="str">
        <f t="shared" si="46"/>
        <v>Monday</v>
      </c>
      <c r="I434" s="13" t="s">
        <v>228</v>
      </c>
      <c r="J434" s="60">
        <v>0.79166666666666663</v>
      </c>
      <c r="K434" s="64">
        <v>86</v>
      </c>
      <c r="L434" s="64">
        <v>92</v>
      </c>
      <c r="M434" s="64">
        <v>44</v>
      </c>
      <c r="N434" s="13">
        <v>5</v>
      </c>
      <c r="O434" s="13">
        <v>0</v>
      </c>
      <c r="P434" s="13">
        <v>9</v>
      </c>
      <c r="Q434" s="13">
        <v>193</v>
      </c>
      <c r="R434" s="13">
        <f t="shared" si="52"/>
        <v>19488</v>
      </c>
      <c r="S434" s="66">
        <f t="shared" si="47"/>
        <v>9.9035303776683088E-3</v>
      </c>
    </row>
    <row r="435" spans="1:19" x14ac:dyDescent="0.3">
      <c r="A435" s="10">
        <v>17</v>
      </c>
      <c r="B435" s="7" t="s">
        <v>239</v>
      </c>
      <c r="C435" s="13">
        <v>3140073</v>
      </c>
      <c r="D435" s="13" t="s">
        <v>149</v>
      </c>
      <c r="E435" s="13" t="s">
        <v>149</v>
      </c>
      <c r="F435" s="13" t="s">
        <v>240</v>
      </c>
      <c r="G435" s="59">
        <v>45439</v>
      </c>
      <c r="H435" s="13" t="str">
        <f t="shared" si="46"/>
        <v>Monday</v>
      </c>
      <c r="I435" s="13" t="s">
        <v>228</v>
      </c>
      <c r="J435" s="60">
        <v>0.83333333333333337</v>
      </c>
      <c r="K435" s="64">
        <v>87</v>
      </c>
      <c r="L435" s="64">
        <v>76</v>
      </c>
      <c r="M435" s="64">
        <v>33</v>
      </c>
      <c r="N435" s="13">
        <v>5</v>
      </c>
      <c r="O435" s="13">
        <v>0</v>
      </c>
      <c r="P435" s="13">
        <v>9</v>
      </c>
      <c r="Q435" s="13">
        <v>193</v>
      </c>
      <c r="R435" s="13">
        <f t="shared" si="52"/>
        <v>19488</v>
      </c>
      <c r="S435" s="66">
        <f t="shared" si="47"/>
        <v>9.9035303776683088E-3</v>
      </c>
    </row>
    <row r="436" spans="1:19" x14ac:dyDescent="0.3">
      <c r="A436" s="10">
        <v>17</v>
      </c>
      <c r="B436" s="7" t="s">
        <v>239</v>
      </c>
      <c r="C436" s="13">
        <v>3140073</v>
      </c>
      <c r="D436" s="13" t="s">
        <v>149</v>
      </c>
      <c r="E436" s="13" t="s">
        <v>149</v>
      </c>
      <c r="F436" s="13" t="s">
        <v>240</v>
      </c>
      <c r="G436" s="59">
        <v>45439</v>
      </c>
      <c r="H436" s="13" t="str">
        <f t="shared" si="46"/>
        <v>Monday</v>
      </c>
      <c r="I436" s="13" t="s">
        <v>228</v>
      </c>
      <c r="J436" s="60">
        <v>0.875</v>
      </c>
      <c r="K436" s="64">
        <v>85</v>
      </c>
      <c r="L436" s="64">
        <v>67</v>
      </c>
      <c r="M436" s="64">
        <v>30</v>
      </c>
      <c r="N436" s="13">
        <v>3</v>
      </c>
      <c r="O436" s="13">
        <v>0</v>
      </c>
      <c r="P436" s="13">
        <v>3</v>
      </c>
      <c r="Q436" s="13">
        <v>193</v>
      </c>
      <c r="R436" s="13">
        <f t="shared" si="52"/>
        <v>19488</v>
      </c>
      <c r="S436" s="66">
        <f t="shared" si="47"/>
        <v>9.9035303776683088E-3</v>
      </c>
    </row>
    <row r="437" spans="1:19" x14ac:dyDescent="0.3">
      <c r="A437" s="10">
        <v>17</v>
      </c>
      <c r="B437" s="7" t="s">
        <v>239</v>
      </c>
      <c r="C437" s="13">
        <v>3140073</v>
      </c>
      <c r="D437" s="13" t="s">
        <v>149</v>
      </c>
      <c r="E437" s="13" t="s">
        <v>149</v>
      </c>
      <c r="F437" s="13" t="s">
        <v>240</v>
      </c>
      <c r="G437" s="59">
        <v>45440</v>
      </c>
      <c r="H437" s="13" t="str">
        <f t="shared" si="46"/>
        <v>Tuesday</v>
      </c>
      <c r="I437" s="13" t="s">
        <v>228</v>
      </c>
      <c r="J437" s="60">
        <v>0.41666666666666669</v>
      </c>
      <c r="K437" s="64">
        <v>73</v>
      </c>
      <c r="L437" s="64">
        <v>72</v>
      </c>
      <c r="M437" s="64">
        <v>9</v>
      </c>
      <c r="N437" s="13">
        <v>2</v>
      </c>
      <c r="O437" s="13">
        <v>0</v>
      </c>
      <c r="P437" s="13">
        <v>3</v>
      </c>
      <c r="Q437" s="13">
        <v>164</v>
      </c>
      <c r="R437" s="13">
        <f>AVERAGE($K$437:$K$446)*10*24</f>
        <v>17112</v>
      </c>
      <c r="S437" s="66">
        <f t="shared" si="47"/>
        <v>9.5839177185600751E-3</v>
      </c>
    </row>
    <row r="438" spans="1:19" x14ac:dyDescent="0.3">
      <c r="A438" s="10">
        <v>17</v>
      </c>
      <c r="B438" s="7" t="s">
        <v>239</v>
      </c>
      <c r="C438" s="13">
        <v>3140073</v>
      </c>
      <c r="D438" s="13" t="s">
        <v>149</v>
      </c>
      <c r="E438" s="13" t="s">
        <v>149</v>
      </c>
      <c r="F438" s="13" t="s">
        <v>240</v>
      </c>
      <c r="G438" s="59">
        <v>45440</v>
      </c>
      <c r="H438" s="13" t="str">
        <f t="shared" si="46"/>
        <v>Tuesday</v>
      </c>
      <c r="I438" s="13" t="s">
        <v>228</v>
      </c>
      <c r="J438" s="60">
        <v>0.45833333333333331</v>
      </c>
      <c r="K438" s="64">
        <v>72</v>
      </c>
      <c r="L438" s="64">
        <v>77</v>
      </c>
      <c r="M438" s="64">
        <v>12</v>
      </c>
      <c r="N438" s="13">
        <v>1</v>
      </c>
      <c r="O438" s="13">
        <v>0</v>
      </c>
      <c r="P438" s="13">
        <v>2</v>
      </c>
      <c r="Q438" s="13">
        <v>164</v>
      </c>
      <c r="R438" s="13">
        <f t="shared" ref="R438:R446" si="53">AVERAGE($K$437:$K$446)*10*24</f>
        <v>17112</v>
      </c>
      <c r="S438" s="66">
        <f t="shared" si="47"/>
        <v>9.5839177185600751E-3</v>
      </c>
    </row>
    <row r="439" spans="1:19" x14ac:dyDescent="0.3">
      <c r="A439" s="10">
        <v>17</v>
      </c>
      <c r="B439" s="7" t="s">
        <v>239</v>
      </c>
      <c r="C439" s="13">
        <v>3140073</v>
      </c>
      <c r="D439" s="13" t="s">
        <v>149</v>
      </c>
      <c r="E439" s="13" t="s">
        <v>149</v>
      </c>
      <c r="F439" s="13" t="s">
        <v>240</v>
      </c>
      <c r="G439" s="59">
        <v>45440</v>
      </c>
      <c r="H439" s="13" t="str">
        <f t="shared" si="46"/>
        <v>Tuesday</v>
      </c>
      <c r="I439" s="13" t="s">
        <v>228</v>
      </c>
      <c r="J439" s="60">
        <v>0.58333333333333337</v>
      </c>
      <c r="K439" s="64">
        <v>63</v>
      </c>
      <c r="L439" s="64">
        <v>31</v>
      </c>
      <c r="M439" s="64">
        <v>16</v>
      </c>
      <c r="N439" s="13">
        <v>1</v>
      </c>
      <c r="O439" s="13">
        <v>0</v>
      </c>
      <c r="P439" s="13">
        <v>4</v>
      </c>
      <c r="Q439" s="13">
        <v>164</v>
      </c>
      <c r="R439" s="13">
        <f t="shared" si="53"/>
        <v>17112</v>
      </c>
      <c r="S439" s="66">
        <f t="shared" si="47"/>
        <v>9.5839177185600751E-3</v>
      </c>
    </row>
    <row r="440" spans="1:19" x14ac:dyDescent="0.3">
      <c r="A440" s="10">
        <v>17</v>
      </c>
      <c r="B440" s="7" t="s">
        <v>239</v>
      </c>
      <c r="C440" s="13">
        <v>3140073</v>
      </c>
      <c r="D440" s="13" t="s">
        <v>149</v>
      </c>
      <c r="E440" s="13" t="s">
        <v>149</v>
      </c>
      <c r="F440" s="13" t="s">
        <v>240</v>
      </c>
      <c r="G440" s="59">
        <v>45440</v>
      </c>
      <c r="H440" s="13" t="str">
        <f t="shared" si="46"/>
        <v>Tuesday</v>
      </c>
      <c r="I440" s="13" t="s">
        <v>228</v>
      </c>
      <c r="J440" s="60">
        <v>0.625</v>
      </c>
      <c r="K440" s="64">
        <v>79</v>
      </c>
      <c r="L440" s="64">
        <v>57</v>
      </c>
      <c r="M440" s="64">
        <v>22</v>
      </c>
      <c r="N440" s="13">
        <v>6</v>
      </c>
      <c r="O440" s="13">
        <v>0</v>
      </c>
      <c r="P440" s="13">
        <v>6</v>
      </c>
      <c r="Q440" s="13">
        <v>164</v>
      </c>
      <c r="R440" s="13">
        <f t="shared" si="53"/>
        <v>17112</v>
      </c>
      <c r="S440" s="66">
        <f t="shared" si="47"/>
        <v>9.5839177185600751E-3</v>
      </c>
    </row>
    <row r="441" spans="1:19" x14ac:dyDescent="0.3">
      <c r="A441" s="10">
        <v>17</v>
      </c>
      <c r="B441" s="7" t="s">
        <v>239</v>
      </c>
      <c r="C441" s="13">
        <v>3140073</v>
      </c>
      <c r="D441" s="13" t="s">
        <v>149</v>
      </c>
      <c r="E441" s="13" t="s">
        <v>149</v>
      </c>
      <c r="F441" s="13" t="s">
        <v>240</v>
      </c>
      <c r="G441" s="59">
        <v>45440</v>
      </c>
      <c r="H441" s="13" t="str">
        <f t="shared" si="46"/>
        <v>Tuesday</v>
      </c>
      <c r="I441" s="13" t="s">
        <v>228</v>
      </c>
      <c r="J441" s="60">
        <v>0.66666666666666663</v>
      </c>
      <c r="K441" s="64">
        <v>58</v>
      </c>
      <c r="L441" s="64">
        <v>60</v>
      </c>
      <c r="M441" s="64">
        <v>35</v>
      </c>
      <c r="N441" s="13">
        <v>3</v>
      </c>
      <c r="O441" s="13">
        <v>0</v>
      </c>
      <c r="P441" s="13">
        <v>4</v>
      </c>
      <c r="Q441" s="13">
        <v>164</v>
      </c>
      <c r="R441" s="13">
        <f t="shared" si="53"/>
        <v>17112</v>
      </c>
      <c r="S441" s="66">
        <f t="shared" si="47"/>
        <v>9.5839177185600751E-3</v>
      </c>
    </row>
    <row r="442" spans="1:19" x14ac:dyDescent="0.3">
      <c r="A442" s="10">
        <v>17</v>
      </c>
      <c r="B442" s="7" t="s">
        <v>239</v>
      </c>
      <c r="C442" s="13">
        <v>3140073</v>
      </c>
      <c r="D442" s="13" t="s">
        <v>149</v>
      </c>
      <c r="E442" s="13" t="s">
        <v>149</v>
      </c>
      <c r="F442" s="13" t="s">
        <v>240</v>
      </c>
      <c r="G442" s="59">
        <v>45440</v>
      </c>
      <c r="H442" s="13" t="str">
        <f t="shared" si="46"/>
        <v>Tuesday</v>
      </c>
      <c r="I442" s="13" t="s">
        <v>228</v>
      </c>
      <c r="J442" s="60">
        <v>0.70833333333333337</v>
      </c>
      <c r="K442" s="64">
        <v>63</v>
      </c>
      <c r="L442" s="64">
        <v>63</v>
      </c>
      <c r="M442" s="64">
        <v>40</v>
      </c>
      <c r="N442" s="13">
        <v>4</v>
      </c>
      <c r="O442" s="13">
        <v>0</v>
      </c>
      <c r="P442" s="13">
        <v>3</v>
      </c>
      <c r="Q442" s="13">
        <v>164</v>
      </c>
      <c r="R442" s="13">
        <f t="shared" si="53"/>
        <v>17112</v>
      </c>
      <c r="S442" s="66">
        <f t="shared" si="47"/>
        <v>9.5839177185600751E-3</v>
      </c>
    </row>
    <row r="443" spans="1:19" x14ac:dyDescent="0.3">
      <c r="A443" s="10">
        <v>17</v>
      </c>
      <c r="B443" s="7" t="s">
        <v>239</v>
      </c>
      <c r="C443" s="13">
        <v>3140073</v>
      </c>
      <c r="D443" s="13" t="s">
        <v>149</v>
      </c>
      <c r="E443" s="13" t="s">
        <v>149</v>
      </c>
      <c r="F443" s="13" t="s">
        <v>240</v>
      </c>
      <c r="G443" s="59">
        <v>45440</v>
      </c>
      <c r="H443" s="13" t="str">
        <f t="shared" si="46"/>
        <v>Tuesday</v>
      </c>
      <c r="I443" s="13" t="s">
        <v>228</v>
      </c>
      <c r="J443" s="60">
        <v>0.75</v>
      </c>
      <c r="K443" s="64">
        <v>71</v>
      </c>
      <c r="L443" s="64">
        <v>73</v>
      </c>
      <c r="M443" s="64">
        <v>33</v>
      </c>
      <c r="N443" s="13">
        <v>4</v>
      </c>
      <c r="O443" s="13">
        <v>0</v>
      </c>
      <c r="P443" s="13">
        <v>3</v>
      </c>
      <c r="Q443" s="13">
        <v>164</v>
      </c>
      <c r="R443" s="13">
        <f t="shared" si="53"/>
        <v>17112</v>
      </c>
      <c r="S443" s="66">
        <f t="shared" si="47"/>
        <v>9.5839177185600751E-3</v>
      </c>
    </row>
    <row r="444" spans="1:19" x14ac:dyDescent="0.3">
      <c r="A444" s="10">
        <v>17</v>
      </c>
      <c r="B444" s="7" t="s">
        <v>239</v>
      </c>
      <c r="C444" s="13">
        <v>3140073</v>
      </c>
      <c r="D444" s="13" t="s">
        <v>149</v>
      </c>
      <c r="E444" s="13" t="s">
        <v>149</v>
      </c>
      <c r="F444" s="13" t="s">
        <v>240</v>
      </c>
      <c r="G444" s="59">
        <v>45440</v>
      </c>
      <c r="H444" s="13" t="str">
        <f t="shared" si="46"/>
        <v>Tuesday</v>
      </c>
      <c r="I444" s="13" t="s">
        <v>228</v>
      </c>
      <c r="J444" s="60">
        <v>0.79166666666666663</v>
      </c>
      <c r="K444" s="64">
        <v>74</v>
      </c>
      <c r="L444" s="64">
        <v>80</v>
      </c>
      <c r="M444" s="64">
        <v>34</v>
      </c>
      <c r="N444" s="13">
        <v>4</v>
      </c>
      <c r="O444" s="13">
        <v>0</v>
      </c>
      <c r="P444" s="13">
        <v>4</v>
      </c>
      <c r="Q444" s="13">
        <v>164</v>
      </c>
      <c r="R444" s="13">
        <f t="shared" si="53"/>
        <v>17112</v>
      </c>
      <c r="S444" s="66">
        <f t="shared" si="47"/>
        <v>9.5839177185600751E-3</v>
      </c>
    </row>
    <row r="445" spans="1:19" x14ac:dyDescent="0.3">
      <c r="A445" s="10">
        <v>17</v>
      </c>
      <c r="B445" s="7" t="s">
        <v>239</v>
      </c>
      <c r="C445" s="13">
        <v>3140073</v>
      </c>
      <c r="D445" s="13" t="s">
        <v>149</v>
      </c>
      <c r="E445" s="13" t="s">
        <v>149</v>
      </c>
      <c r="F445" s="13" t="s">
        <v>240</v>
      </c>
      <c r="G445" s="59">
        <v>45440</v>
      </c>
      <c r="H445" s="13" t="str">
        <f t="shared" si="46"/>
        <v>Tuesday</v>
      </c>
      <c r="I445" s="13" t="s">
        <v>228</v>
      </c>
      <c r="J445" s="60">
        <v>0.83333333333333337</v>
      </c>
      <c r="K445" s="64">
        <v>81</v>
      </c>
      <c r="L445" s="64">
        <v>74</v>
      </c>
      <c r="M445" s="64">
        <v>30</v>
      </c>
      <c r="N445" s="13">
        <v>5</v>
      </c>
      <c r="O445" s="13">
        <v>0</v>
      </c>
      <c r="P445" s="13">
        <v>3</v>
      </c>
      <c r="Q445" s="13">
        <v>164</v>
      </c>
      <c r="R445" s="13">
        <f t="shared" si="53"/>
        <v>17112</v>
      </c>
      <c r="S445" s="66">
        <f t="shared" si="47"/>
        <v>9.5839177185600751E-3</v>
      </c>
    </row>
    <row r="446" spans="1:19" x14ac:dyDescent="0.3">
      <c r="A446" s="10">
        <v>17</v>
      </c>
      <c r="B446" s="7" t="s">
        <v>239</v>
      </c>
      <c r="C446" s="13">
        <v>3140073</v>
      </c>
      <c r="D446" s="13" t="s">
        <v>149</v>
      </c>
      <c r="E446" s="13" t="s">
        <v>149</v>
      </c>
      <c r="F446" s="13" t="s">
        <v>240</v>
      </c>
      <c r="G446" s="59">
        <v>45440</v>
      </c>
      <c r="H446" s="13" t="str">
        <f t="shared" si="46"/>
        <v>Tuesday</v>
      </c>
      <c r="I446" s="13" t="s">
        <v>228</v>
      </c>
      <c r="J446" s="60">
        <v>0.875</v>
      </c>
      <c r="K446" s="64">
        <v>79</v>
      </c>
      <c r="L446" s="64">
        <v>64</v>
      </c>
      <c r="M446" s="64">
        <v>24</v>
      </c>
      <c r="N446" s="13">
        <v>3</v>
      </c>
      <c r="O446" s="13">
        <v>0</v>
      </c>
      <c r="P446" s="13">
        <v>3</v>
      </c>
      <c r="Q446" s="13">
        <v>164</v>
      </c>
      <c r="R446" s="13">
        <f t="shared" si="53"/>
        <v>17112</v>
      </c>
      <c r="S446" s="66">
        <f t="shared" si="47"/>
        <v>9.5839177185600751E-3</v>
      </c>
    </row>
    <row r="447" spans="1:19" x14ac:dyDescent="0.3">
      <c r="A447" s="10">
        <v>17</v>
      </c>
      <c r="B447" s="7" t="s">
        <v>239</v>
      </c>
      <c r="C447" s="13">
        <v>3140073</v>
      </c>
      <c r="D447" s="13" t="s">
        <v>149</v>
      </c>
      <c r="E447" s="13" t="s">
        <v>149</v>
      </c>
      <c r="F447" s="13" t="s">
        <v>240</v>
      </c>
      <c r="G447" s="59">
        <v>45441</v>
      </c>
      <c r="H447" s="13" t="str">
        <f t="shared" si="46"/>
        <v>Wednesday</v>
      </c>
      <c r="I447" s="13" t="s">
        <v>228</v>
      </c>
      <c r="J447" s="60">
        <v>0.41666666666666669</v>
      </c>
      <c r="K447" s="64">
        <v>78</v>
      </c>
      <c r="L447" s="64">
        <v>81</v>
      </c>
      <c r="M447" s="64">
        <v>14</v>
      </c>
      <c r="N447" s="13">
        <v>1</v>
      </c>
      <c r="O447" s="13">
        <v>0</v>
      </c>
      <c r="P447" s="13">
        <v>4</v>
      </c>
      <c r="Q447" s="13">
        <v>198</v>
      </c>
      <c r="R447" s="13">
        <f>AVERAGE($K$447:$K$456)*10*24</f>
        <v>18600</v>
      </c>
      <c r="S447" s="66">
        <f t="shared" si="47"/>
        <v>1.064516129032258E-2</v>
      </c>
    </row>
    <row r="448" spans="1:19" x14ac:dyDescent="0.3">
      <c r="A448" s="10">
        <v>17</v>
      </c>
      <c r="B448" s="7" t="s">
        <v>239</v>
      </c>
      <c r="C448" s="13">
        <v>3140073</v>
      </c>
      <c r="D448" s="13" t="s">
        <v>149</v>
      </c>
      <c r="E448" s="13" t="s">
        <v>149</v>
      </c>
      <c r="F448" s="13" t="s">
        <v>240</v>
      </c>
      <c r="G448" s="59">
        <v>45441</v>
      </c>
      <c r="H448" s="13" t="str">
        <f t="shared" si="46"/>
        <v>Wednesday</v>
      </c>
      <c r="I448" s="13" t="s">
        <v>228</v>
      </c>
      <c r="J448" s="60">
        <v>0.45833333333333331</v>
      </c>
      <c r="K448" s="64">
        <v>68</v>
      </c>
      <c r="L448" s="64">
        <v>74</v>
      </c>
      <c r="M448" s="64">
        <v>8</v>
      </c>
      <c r="N448" s="13">
        <v>2</v>
      </c>
      <c r="O448" s="13">
        <v>0</v>
      </c>
      <c r="P448" s="13">
        <v>2</v>
      </c>
      <c r="Q448" s="13">
        <v>198</v>
      </c>
      <c r="R448" s="13">
        <f t="shared" ref="R448:R456" si="54">AVERAGE($K$447:$K$456)*10*24</f>
        <v>18600</v>
      </c>
      <c r="S448" s="66">
        <f t="shared" si="47"/>
        <v>1.064516129032258E-2</v>
      </c>
    </row>
    <row r="449" spans="1:19" x14ac:dyDescent="0.3">
      <c r="A449" s="10">
        <v>17</v>
      </c>
      <c r="B449" s="7" t="s">
        <v>239</v>
      </c>
      <c r="C449" s="13">
        <v>3140073</v>
      </c>
      <c r="D449" s="13" t="s">
        <v>149</v>
      </c>
      <c r="E449" s="13" t="s">
        <v>149</v>
      </c>
      <c r="F449" s="13" t="s">
        <v>240</v>
      </c>
      <c r="G449" s="59">
        <v>45441</v>
      </c>
      <c r="H449" s="13" t="str">
        <f t="shared" si="46"/>
        <v>Wednesday</v>
      </c>
      <c r="I449" s="13" t="s">
        <v>228</v>
      </c>
      <c r="J449" s="60">
        <v>0.58333333333333337</v>
      </c>
      <c r="K449" s="64">
        <v>63</v>
      </c>
      <c r="L449" s="64">
        <v>30</v>
      </c>
      <c r="M449" s="64">
        <v>13</v>
      </c>
      <c r="N449" s="13">
        <v>5</v>
      </c>
      <c r="O449" s="13">
        <v>0</v>
      </c>
      <c r="P449" s="13">
        <v>7</v>
      </c>
      <c r="Q449" s="13">
        <v>198</v>
      </c>
      <c r="R449" s="13">
        <f t="shared" si="54"/>
        <v>18600</v>
      </c>
      <c r="S449" s="66">
        <f t="shared" si="47"/>
        <v>1.064516129032258E-2</v>
      </c>
    </row>
    <row r="450" spans="1:19" x14ac:dyDescent="0.3">
      <c r="A450" s="10">
        <v>17</v>
      </c>
      <c r="B450" s="7" t="s">
        <v>239</v>
      </c>
      <c r="C450" s="13">
        <v>3140073</v>
      </c>
      <c r="D450" s="13" t="s">
        <v>149</v>
      </c>
      <c r="E450" s="13" t="s">
        <v>149</v>
      </c>
      <c r="F450" s="13" t="s">
        <v>240</v>
      </c>
      <c r="G450" s="59">
        <v>45441</v>
      </c>
      <c r="H450" s="13" t="str">
        <f t="shared" si="46"/>
        <v>Wednesday</v>
      </c>
      <c r="I450" s="13" t="s">
        <v>228</v>
      </c>
      <c r="J450" s="60">
        <v>0.625</v>
      </c>
      <c r="K450" s="64">
        <v>92</v>
      </c>
      <c r="L450" s="64">
        <v>56</v>
      </c>
      <c r="M450" s="64">
        <v>42</v>
      </c>
      <c r="N450" s="13">
        <v>3</v>
      </c>
      <c r="O450" s="13">
        <v>0</v>
      </c>
      <c r="P450" s="13">
        <v>9</v>
      </c>
      <c r="Q450" s="13">
        <v>198</v>
      </c>
      <c r="R450" s="13">
        <f t="shared" si="54"/>
        <v>18600</v>
      </c>
      <c r="S450" s="66">
        <f t="shared" si="47"/>
        <v>1.064516129032258E-2</v>
      </c>
    </row>
    <row r="451" spans="1:19" x14ac:dyDescent="0.3">
      <c r="A451" s="10">
        <v>17</v>
      </c>
      <c r="B451" s="7" t="s">
        <v>239</v>
      </c>
      <c r="C451" s="13">
        <v>3140073</v>
      </c>
      <c r="D451" s="13" t="s">
        <v>149</v>
      </c>
      <c r="E451" s="13" t="s">
        <v>149</v>
      </c>
      <c r="F451" s="13" t="s">
        <v>240</v>
      </c>
      <c r="G451" s="59">
        <v>45441</v>
      </c>
      <c r="H451" s="13" t="str">
        <f t="shared" ref="H451:H496" si="55">TEXT(G451,"dddd")</f>
        <v>Wednesday</v>
      </c>
      <c r="I451" s="13" t="s">
        <v>228</v>
      </c>
      <c r="J451" s="60">
        <v>0.66666666666666663</v>
      </c>
      <c r="K451" s="64">
        <v>68</v>
      </c>
      <c r="L451" s="64">
        <v>70</v>
      </c>
      <c r="M451" s="64">
        <v>45</v>
      </c>
      <c r="N451" s="13">
        <v>3</v>
      </c>
      <c r="O451" s="13">
        <v>0</v>
      </c>
      <c r="P451" s="13">
        <v>7</v>
      </c>
      <c r="Q451" s="13">
        <v>198</v>
      </c>
      <c r="R451" s="13">
        <f t="shared" si="54"/>
        <v>18600</v>
      </c>
      <c r="S451" s="66">
        <f t="shared" ref="S451:S496" si="56">Q451/R451</f>
        <v>1.064516129032258E-2</v>
      </c>
    </row>
    <row r="452" spans="1:19" x14ac:dyDescent="0.3">
      <c r="A452" s="10">
        <v>17</v>
      </c>
      <c r="B452" s="7" t="s">
        <v>239</v>
      </c>
      <c r="C452" s="13">
        <v>3140073</v>
      </c>
      <c r="D452" s="13" t="s">
        <v>149</v>
      </c>
      <c r="E452" s="13" t="s">
        <v>149</v>
      </c>
      <c r="F452" s="13" t="s">
        <v>240</v>
      </c>
      <c r="G452" s="59">
        <v>45441</v>
      </c>
      <c r="H452" s="13" t="str">
        <f t="shared" si="55"/>
        <v>Wednesday</v>
      </c>
      <c r="I452" s="13" t="s">
        <v>228</v>
      </c>
      <c r="J452" s="60">
        <v>0.70833333333333337</v>
      </c>
      <c r="K452" s="64">
        <v>68</v>
      </c>
      <c r="L452" s="64">
        <v>77</v>
      </c>
      <c r="M452" s="64">
        <v>42</v>
      </c>
      <c r="N452" s="13">
        <v>4</v>
      </c>
      <c r="O452" s="13">
        <v>0</v>
      </c>
      <c r="P452" s="13">
        <v>6</v>
      </c>
      <c r="Q452" s="13">
        <v>198</v>
      </c>
      <c r="R452" s="13">
        <f t="shared" si="54"/>
        <v>18600</v>
      </c>
      <c r="S452" s="66">
        <f t="shared" si="56"/>
        <v>1.064516129032258E-2</v>
      </c>
    </row>
    <row r="453" spans="1:19" x14ac:dyDescent="0.3">
      <c r="A453" s="10">
        <v>17</v>
      </c>
      <c r="B453" s="7" t="s">
        <v>239</v>
      </c>
      <c r="C453" s="13">
        <v>3140073</v>
      </c>
      <c r="D453" s="13" t="s">
        <v>149</v>
      </c>
      <c r="E453" s="13" t="s">
        <v>149</v>
      </c>
      <c r="F453" s="13" t="s">
        <v>240</v>
      </c>
      <c r="G453" s="59">
        <v>45441</v>
      </c>
      <c r="H453" s="13" t="str">
        <f t="shared" si="55"/>
        <v>Wednesday</v>
      </c>
      <c r="I453" s="13" t="s">
        <v>228</v>
      </c>
      <c r="J453" s="60">
        <v>0.75</v>
      </c>
      <c r="K453" s="64">
        <v>79</v>
      </c>
      <c r="L453" s="64">
        <v>82</v>
      </c>
      <c r="M453" s="64">
        <v>36</v>
      </c>
      <c r="N453" s="13">
        <v>4</v>
      </c>
      <c r="O453" s="13">
        <v>0</v>
      </c>
      <c r="P453" s="13">
        <v>7</v>
      </c>
      <c r="Q453" s="13">
        <v>198</v>
      </c>
      <c r="R453" s="13">
        <f t="shared" si="54"/>
        <v>18600</v>
      </c>
      <c r="S453" s="66">
        <f t="shared" si="56"/>
        <v>1.064516129032258E-2</v>
      </c>
    </row>
    <row r="454" spans="1:19" x14ac:dyDescent="0.3">
      <c r="A454" s="10">
        <v>17</v>
      </c>
      <c r="B454" s="7" t="s">
        <v>239</v>
      </c>
      <c r="C454" s="13">
        <v>3140073</v>
      </c>
      <c r="D454" s="13" t="s">
        <v>149</v>
      </c>
      <c r="E454" s="13" t="s">
        <v>149</v>
      </c>
      <c r="F454" s="13" t="s">
        <v>240</v>
      </c>
      <c r="G454" s="59">
        <v>45441</v>
      </c>
      <c r="H454" s="13" t="str">
        <f t="shared" si="55"/>
        <v>Wednesday</v>
      </c>
      <c r="I454" s="13" t="s">
        <v>228</v>
      </c>
      <c r="J454" s="60">
        <v>0.79166666666666663</v>
      </c>
      <c r="K454" s="64">
        <v>88</v>
      </c>
      <c r="L454" s="64">
        <v>98</v>
      </c>
      <c r="M454" s="64">
        <v>51</v>
      </c>
      <c r="N454" s="13">
        <v>4</v>
      </c>
      <c r="O454" s="13">
        <v>0</v>
      </c>
      <c r="P454" s="13">
        <v>7</v>
      </c>
      <c r="Q454" s="13">
        <v>198</v>
      </c>
      <c r="R454" s="13">
        <f t="shared" si="54"/>
        <v>18600</v>
      </c>
      <c r="S454" s="66">
        <f t="shared" si="56"/>
        <v>1.064516129032258E-2</v>
      </c>
    </row>
    <row r="455" spans="1:19" x14ac:dyDescent="0.3">
      <c r="A455" s="10">
        <v>17</v>
      </c>
      <c r="B455" s="7" t="s">
        <v>239</v>
      </c>
      <c r="C455" s="13">
        <v>3140073</v>
      </c>
      <c r="D455" s="13" t="s">
        <v>149</v>
      </c>
      <c r="E455" s="13" t="s">
        <v>149</v>
      </c>
      <c r="F455" s="13" t="s">
        <v>240</v>
      </c>
      <c r="G455" s="59">
        <v>45441</v>
      </c>
      <c r="H455" s="13" t="str">
        <f t="shared" si="55"/>
        <v>Wednesday</v>
      </c>
      <c r="I455" s="13" t="s">
        <v>228</v>
      </c>
      <c r="J455" s="60">
        <v>0.83333333333333337</v>
      </c>
      <c r="K455" s="64">
        <v>88</v>
      </c>
      <c r="L455" s="64">
        <v>72</v>
      </c>
      <c r="M455" s="64">
        <v>32</v>
      </c>
      <c r="N455" s="13">
        <v>6</v>
      </c>
      <c r="O455" s="13">
        <v>0</v>
      </c>
      <c r="P455" s="13">
        <v>8</v>
      </c>
      <c r="Q455" s="13">
        <v>198</v>
      </c>
      <c r="R455" s="13">
        <f t="shared" si="54"/>
        <v>18600</v>
      </c>
      <c r="S455" s="66">
        <f t="shared" si="56"/>
        <v>1.064516129032258E-2</v>
      </c>
    </row>
    <row r="456" spans="1:19" x14ac:dyDescent="0.3">
      <c r="A456" s="10">
        <v>17</v>
      </c>
      <c r="B456" s="7" t="s">
        <v>239</v>
      </c>
      <c r="C456" s="13">
        <v>3140073</v>
      </c>
      <c r="D456" s="13" t="s">
        <v>149</v>
      </c>
      <c r="E456" s="13" t="s">
        <v>149</v>
      </c>
      <c r="F456" s="13" t="s">
        <v>240</v>
      </c>
      <c r="G456" s="59">
        <v>45441</v>
      </c>
      <c r="H456" s="13" t="str">
        <f t="shared" si="55"/>
        <v>Wednesday</v>
      </c>
      <c r="I456" s="13" t="s">
        <v>228</v>
      </c>
      <c r="J456" s="60">
        <v>0.875</v>
      </c>
      <c r="K456" s="64">
        <v>83</v>
      </c>
      <c r="L456" s="64">
        <v>75</v>
      </c>
      <c r="M456" s="64">
        <v>23</v>
      </c>
      <c r="N456" s="13">
        <v>3</v>
      </c>
      <c r="O456" s="13">
        <v>0</v>
      </c>
      <c r="P456" s="13">
        <v>4</v>
      </c>
      <c r="Q456" s="13">
        <v>198</v>
      </c>
      <c r="R456" s="13">
        <f t="shared" si="54"/>
        <v>18600</v>
      </c>
      <c r="S456" s="66">
        <f t="shared" si="56"/>
        <v>1.064516129032258E-2</v>
      </c>
    </row>
    <row r="457" spans="1:19" x14ac:dyDescent="0.3">
      <c r="A457" s="10">
        <v>17</v>
      </c>
      <c r="B457" s="7" t="s">
        <v>239</v>
      </c>
      <c r="C457" s="13">
        <v>3140073</v>
      </c>
      <c r="D457" s="13" t="s">
        <v>149</v>
      </c>
      <c r="E457" s="13" t="s">
        <v>149</v>
      </c>
      <c r="F457" s="13" t="s">
        <v>240</v>
      </c>
      <c r="G457" s="59">
        <v>45442</v>
      </c>
      <c r="H457" s="13" t="str">
        <f t="shared" si="55"/>
        <v>Thursday</v>
      </c>
      <c r="I457" s="13" t="s">
        <v>228</v>
      </c>
      <c r="J457" s="60">
        <v>0.41666666666666669</v>
      </c>
      <c r="K457" s="64">
        <v>68</v>
      </c>
      <c r="L457" s="64">
        <v>76</v>
      </c>
      <c r="M457" s="64">
        <v>9</v>
      </c>
      <c r="N457" s="13">
        <v>0</v>
      </c>
      <c r="O457" s="13">
        <v>0</v>
      </c>
      <c r="P457" s="13">
        <v>1</v>
      </c>
      <c r="Q457" s="13">
        <v>163</v>
      </c>
      <c r="R457" s="13">
        <f>AVERAGE($K$457:$K$466)*10*24</f>
        <v>16896</v>
      </c>
      <c r="S457" s="66">
        <f t="shared" si="56"/>
        <v>9.647253787878788E-3</v>
      </c>
    </row>
    <row r="458" spans="1:19" x14ac:dyDescent="0.3">
      <c r="A458" s="10">
        <v>17</v>
      </c>
      <c r="B458" s="7" t="s">
        <v>239</v>
      </c>
      <c r="C458" s="13">
        <v>3140073</v>
      </c>
      <c r="D458" s="13" t="s">
        <v>149</v>
      </c>
      <c r="E458" s="13" t="s">
        <v>149</v>
      </c>
      <c r="F458" s="13" t="s">
        <v>240</v>
      </c>
      <c r="G458" s="59">
        <v>45442</v>
      </c>
      <c r="H458" s="13" t="str">
        <f t="shared" si="55"/>
        <v>Thursday</v>
      </c>
      <c r="I458" s="13" t="s">
        <v>228</v>
      </c>
      <c r="J458" s="60">
        <v>0.45833333333333331</v>
      </c>
      <c r="K458" s="64">
        <v>70</v>
      </c>
      <c r="L458" s="64">
        <v>77</v>
      </c>
      <c r="M458" s="64">
        <v>14</v>
      </c>
      <c r="N458" s="13">
        <v>2</v>
      </c>
      <c r="O458" s="13">
        <v>0</v>
      </c>
      <c r="P458" s="13">
        <v>2</v>
      </c>
      <c r="Q458" s="13">
        <v>163</v>
      </c>
      <c r="R458" s="13">
        <f t="shared" ref="R458:R466" si="57">AVERAGE($K$457:$K$466)*10*24</f>
        <v>16896</v>
      </c>
      <c r="S458" s="66">
        <f t="shared" si="56"/>
        <v>9.647253787878788E-3</v>
      </c>
    </row>
    <row r="459" spans="1:19" x14ac:dyDescent="0.3">
      <c r="A459" s="10">
        <v>17</v>
      </c>
      <c r="B459" s="7" t="s">
        <v>239</v>
      </c>
      <c r="C459" s="13">
        <v>3140073</v>
      </c>
      <c r="D459" s="13" t="s">
        <v>149</v>
      </c>
      <c r="E459" s="13" t="s">
        <v>149</v>
      </c>
      <c r="F459" s="13" t="s">
        <v>240</v>
      </c>
      <c r="G459" s="59">
        <v>45442</v>
      </c>
      <c r="H459" s="13" t="str">
        <f t="shared" si="55"/>
        <v>Thursday</v>
      </c>
      <c r="I459" s="13" t="s">
        <v>228</v>
      </c>
      <c r="J459" s="60">
        <v>0.58333333333333337</v>
      </c>
      <c r="K459" s="64">
        <v>73</v>
      </c>
      <c r="L459" s="64">
        <v>33</v>
      </c>
      <c r="M459" s="64">
        <v>20</v>
      </c>
      <c r="N459" s="13">
        <v>3</v>
      </c>
      <c r="O459" s="13">
        <v>0</v>
      </c>
      <c r="P459" s="13">
        <v>3</v>
      </c>
      <c r="Q459" s="13">
        <v>163</v>
      </c>
      <c r="R459" s="13">
        <f t="shared" si="57"/>
        <v>16896</v>
      </c>
      <c r="S459" s="66">
        <f t="shared" si="56"/>
        <v>9.647253787878788E-3</v>
      </c>
    </row>
    <row r="460" spans="1:19" x14ac:dyDescent="0.3">
      <c r="A460" s="10">
        <v>17</v>
      </c>
      <c r="B460" s="7" t="s">
        <v>239</v>
      </c>
      <c r="C460" s="13">
        <v>3140073</v>
      </c>
      <c r="D460" s="13" t="s">
        <v>149</v>
      </c>
      <c r="E460" s="13" t="s">
        <v>149</v>
      </c>
      <c r="F460" s="13" t="s">
        <v>240</v>
      </c>
      <c r="G460" s="59">
        <v>45442</v>
      </c>
      <c r="H460" s="13" t="str">
        <f t="shared" si="55"/>
        <v>Thursday</v>
      </c>
      <c r="I460" s="13" t="s">
        <v>228</v>
      </c>
      <c r="J460" s="60">
        <v>0.625</v>
      </c>
      <c r="K460" s="64">
        <v>79</v>
      </c>
      <c r="L460" s="64">
        <v>42</v>
      </c>
      <c r="M460" s="64">
        <v>41</v>
      </c>
      <c r="N460" s="13">
        <v>8</v>
      </c>
      <c r="O460" s="13">
        <v>0</v>
      </c>
      <c r="P460" s="13">
        <v>8</v>
      </c>
      <c r="Q460" s="13">
        <v>163</v>
      </c>
      <c r="R460" s="13">
        <f t="shared" si="57"/>
        <v>16896</v>
      </c>
      <c r="S460" s="66">
        <f t="shared" si="56"/>
        <v>9.647253787878788E-3</v>
      </c>
    </row>
    <row r="461" spans="1:19" x14ac:dyDescent="0.3">
      <c r="A461" s="10">
        <v>17</v>
      </c>
      <c r="B461" s="7" t="s">
        <v>239</v>
      </c>
      <c r="C461" s="13">
        <v>3140073</v>
      </c>
      <c r="D461" s="13" t="s">
        <v>149</v>
      </c>
      <c r="E461" s="13" t="s">
        <v>149</v>
      </c>
      <c r="F461" s="13" t="s">
        <v>240</v>
      </c>
      <c r="G461" s="59">
        <v>45442</v>
      </c>
      <c r="H461" s="13" t="str">
        <f t="shared" si="55"/>
        <v>Thursday</v>
      </c>
      <c r="I461" s="13" t="s">
        <v>228</v>
      </c>
      <c r="J461" s="60">
        <v>0.66666666666666663</v>
      </c>
      <c r="K461" s="64">
        <v>64</v>
      </c>
      <c r="L461" s="64">
        <v>51</v>
      </c>
      <c r="M461" s="64">
        <v>34</v>
      </c>
      <c r="N461" s="13">
        <v>4</v>
      </c>
      <c r="O461" s="13">
        <v>0</v>
      </c>
      <c r="P461" s="13">
        <v>2</v>
      </c>
      <c r="Q461" s="13">
        <v>163</v>
      </c>
      <c r="R461" s="13">
        <f t="shared" si="57"/>
        <v>16896</v>
      </c>
      <c r="S461" s="66">
        <f t="shared" si="56"/>
        <v>9.647253787878788E-3</v>
      </c>
    </row>
    <row r="462" spans="1:19" x14ac:dyDescent="0.3">
      <c r="A462" s="10">
        <v>17</v>
      </c>
      <c r="B462" s="7" t="s">
        <v>239</v>
      </c>
      <c r="C462" s="13">
        <v>3140073</v>
      </c>
      <c r="D462" s="13" t="s">
        <v>149</v>
      </c>
      <c r="E462" s="13" t="s">
        <v>149</v>
      </c>
      <c r="F462" s="13" t="s">
        <v>240</v>
      </c>
      <c r="G462" s="59">
        <v>45442</v>
      </c>
      <c r="H462" s="13" t="str">
        <f t="shared" si="55"/>
        <v>Thursday</v>
      </c>
      <c r="I462" s="13" t="s">
        <v>228</v>
      </c>
      <c r="J462" s="60">
        <v>0.70833333333333337</v>
      </c>
      <c r="K462" s="64">
        <v>66</v>
      </c>
      <c r="L462" s="64">
        <v>67</v>
      </c>
      <c r="M462" s="64">
        <v>36</v>
      </c>
      <c r="N462" s="13">
        <v>3</v>
      </c>
      <c r="O462" s="13">
        <v>0</v>
      </c>
      <c r="P462" s="13">
        <v>5</v>
      </c>
      <c r="Q462" s="13">
        <v>163</v>
      </c>
      <c r="R462" s="13">
        <f t="shared" si="57"/>
        <v>16896</v>
      </c>
      <c r="S462" s="66">
        <f t="shared" si="56"/>
        <v>9.647253787878788E-3</v>
      </c>
    </row>
    <row r="463" spans="1:19" x14ac:dyDescent="0.3">
      <c r="A463" s="10">
        <v>17</v>
      </c>
      <c r="B463" s="7" t="s">
        <v>239</v>
      </c>
      <c r="C463" s="13">
        <v>3140073</v>
      </c>
      <c r="D463" s="13" t="s">
        <v>149</v>
      </c>
      <c r="E463" s="13" t="s">
        <v>149</v>
      </c>
      <c r="F463" s="13" t="s">
        <v>240</v>
      </c>
      <c r="G463" s="59">
        <v>45442</v>
      </c>
      <c r="H463" s="13" t="str">
        <f t="shared" si="55"/>
        <v>Thursday</v>
      </c>
      <c r="I463" s="13" t="s">
        <v>228</v>
      </c>
      <c r="J463" s="60">
        <v>0.75</v>
      </c>
      <c r="K463" s="64">
        <v>67</v>
      </c>
      <c r="L463" s="64">
        <v>68</v>
      </c>
      <c r="M463" s="64">
        <v>28</v>
      </c>
      <c r="N463" s="13">
        <v>2</v>
      </c>
      <c r="O463" s="13">
        <v>0</v>
      </c>
      <c r="P463" s="13">
        <v>4</v>
      </c>
      <c r="Q463" s="13">
        <v>163</v>
      </c>
      <c r="R463" s="13">
        <f t="shared" si="57"/>
        <v>16896</v>
      </c>
      <c r="S463" s="66">
        <f t="shared" si="56"/>
        <v>9.647253787878788E-3</v>
      </c>
    </row>
    <row r="464" spans="1:19" x14ac:dyDescent="0.3">
      <c r="A464" s="10">
        <v>17</v>
      </c>
      <c r="B464" s="7" t="s">
        <v>239</v>
      </c>
      <c r="C464" s="13">
        <v>3140073</v>
      </c>
      <c r="D464" s="13" t="s">
        <v>149</v>
      </c>
      <c r="E464" s="13" t="s">
        <v>149</v>
      </c>
      <c r="F464" s="13" t="s">
        <v>240</v>
      </c>
      <c r="G464" s="59">
        <v>45442</v>
      </c>
      <c r="H464" s="13" t="str">
        <f t="shared" si="55"/>
        <v>Thursday</v>
      </c>
      <c r="I464" s="13" t="s">
        <v>228</v>
      </c>
      <c r="J464" s="60">
        <v>0.79166666666666663</v>
      </c>
      <c r="K464" s="64">
        <v>75</v>
      </c>
      <c r="L464" s="64">
        <v>78</v>
      </c>
      <c r="M464" s="64">
        <v>36</v>
      </c>
      <c r="N464" s="13">
        <v>5</v>
      </c>
      <c r="O464" s="13">
        <v>0</v>
      </c>
      <c r="P464" s="13">
        <v>2</v>
      </c>
      <c r="Q464" s="13">
        <v>163</v>
      </c>
      <c r="R464" s="13">
        <f t="shared" si="57"/>
        <v>16896</v>
      </c>
      <c r="S464" s="66">
        <f t="shared" si="56"/>
        <v>9.647253787878788E-3</v>
      </c>
    </row>
    <row r="465" spans="1:19" x14ac:dyDescent="0.3">
      <c r="A465" s="10">
        <v>17</v>
      </c>
      <c r="B465" s="7" t="s">
        <v>239</v>
      </c>
      <c r="C465" s="13">
        <v>3140073</v>
      </c>
      <c r="D465" s="13" t="s">
        <v>149</v>
      </c>
      <c r="E465" s="13" t="s">
        <v>149</v>
      </c>
      <c r="F465" s="13" t="s">
        <v>240</v>
      </c>
      <c r="G465" s="59">
        <v>45442</v>
      </c>
      <c r="H465" s="13" t="str">
        <f t="shared" si="55"/>
        <v>Thursday</v>
      </c>
      <c r="I465" s="13" t="s">
        <v>228</v>
      </c>
      <c r="J465" s="60">
        <v>0.83333333333333337</v>
      </c>
      <c r="K465" s="64">
        <v>83</v>
      </c>
      <c r="L465" s="64">
        <v>66</v>
      </c>
      <c r="M465" s="64">
        <v>26</v>
      </c>
      <c r="N465" s="13">
        <v>3</v>
      </c>
      <c r="O465" s="13">
        <v>0</v>
      </c>
      <c r="P465" s="13">
        <v>1</v>
      </c>
      <c r="Q465" s="13">
        <v>163</v>
      </c>
      <c r="R465" s="13">
        <f t="shared" si="57"/>
        <v>16896</v>
      </c>
      <c r="S465" s="66">
        <f t="shared" si="56"/>
        <v>9.647253787878788E-3</v>
      </c>
    </row>
    <row r="466" spans="1:19" x14ac:dyDescent="0.3">
      <c r="A466" s="10">
        <v>17</v>
      </c>
      <c r="B466" s="7" t="s">
        <v>239</v>
      </c>
      <c r="C466" s="13">
        <v>3140073</v>
      </c>
      <c r="D466" s="13" t="s">
        <v>149</v>
      </c>
      <c r="E466" s="13" t="s">
        <v>149</v>
      </c>
      <c r="F466" s="13" t="s">
        <v>240</v>
      </c>
      <c r="G466" s="59">
        <v>45442</v>
      </c>
      <c r="H466" s="13" t="str">
        <f t="shared" si="55"/>
        <v>Thursday</v>
      </c>
      <c r="I466" s="13" t="s">
        <v>228</v>
      </c>
      <c r="J466" s="60">
        <v>0.875</v>
      </c>
      <c r="K466" s="64">
        <v>59</v>
      </c>
      <c r="L466" s="64">
        <v>53</v>
      </c>
      <c r="M466" s="64">
        <v>19</v>
      </c>
      <c r="N466" s="13">
        <v>4</v>
      </c>
      <c r="O466" s="13">
        <v>0</v>
      </c>
      <c r="P466" s="13">
        <v>4</v>
      </c>
      <c r="Q466" s="13">
        <v>163</v>
      </c>
      <c r="R466" s="13">
        <f t="shared" si="57"/>
        <v>16896</v>
      </c>
      <c r="S466" s="66">
        <f t="shared" si="56"/>
        <v>9.647253787878788E-3</v>
      </c>
    </row>
    <row r="467" spans="1:19" x14ac:dyDescent="0.3">
      <c r="A467" s="10">
        <v>17</v>
      </c>
      <c r="B467" s="7" t="s">
        <v>239</v>
      </c>
      <c r="C467" s="13">
        <v>3140073</v>
      </c>
      <c r="D467" s="13" t="s">
        <v>149</v>
      </c>
      <c r="E467" s="13" t="s">
        <v>149</v>
      </c>
      <c r="F467" s="13" t="s">
        <v>240</v>
      </c>
      <c r="G467" s="59">
        <v>45443</v>
      </c>
      <c r="H467" s="13" t="str">
        <f t="shared" si="55"/>
        <v>Friday</v>
      </c>
      <c r="I467" s="13" t="s">
        <v>228</v>
      </c>
      <c r="J467" s="60">
        <v>0.41666666666666669</v>
      </c>
      <c r="K467" s="64">
        <v>78</v>
      </c>
      <c r="L467" s="64">
        <v>84</v>
      </c>
      <c r="M467" s="64">
        <v>17</v>
      </c>
      <c r="N467" s="13">
        <v>2</v>
      </c>
      <c r="O467" s="13">
        <v>0</v>
      </c>
      <c r="P467" s="13">
        <v>2</v>
      </c>
      <c r="Q467" s="13">
        <v>190</v>
      </c>
      <c r="R467" s="13">
        <f>AVERAGE($K$467:$K$476)*10*24</f>
        <v>18576</v>
      </c>
      <c r="S467" s="66">
        <f t="shared" si="56"/>
        <v>1.0228251507321274E-2</v>
      </c>
    </row>
    <row r="468" spans="1:19" x14ac:dyDescent="0.3">
      <c r="A468" s="10">
        <v>17</v>
      </c>
      <c r="B468" s="7" t="s">
        <v>239</v>
      </c>
      <c r="C468" s="13">
        <v>3140073</v>
      </c>
      <c r="D468" s="13" t="s">
        <v>149</v>
      </c>
      <c r="E468" s="13" t="s">
        <v>149</v>
      </c>
      <c r="F468" s="13" t="s">
        <v>240</v>
      </c>
      <c r="G468" s="59">
        <v>45443</v>
      </c>
      <c r="H468" s="13" t="str">
        <f t="shared" si="55"/>
        <v>Friday</v>
      </c>
      <c r="I468" s="13" t="s">
        <v>228</v>
      </c>
      <c r="J468" s="60">
        <v>0.45833333333333331</v>
      </c>
      <c r="K468" s="64">
        <v>65</v>
      </c>
      <c r="L468" s="64">
        <v>73</v>
      </c>
      <c r="M468" s="64">
        <v>15</v>
      </c>
      <c r="N468" s="13">
        <v>2</v>
      </c>
      <c r="O468" s="13">
        <v>0</v>
      </c>
      <c r="P468" s="13">
        <v>3</v>
      </c>
      <c r="Q468" s="13">
        <v>190</v>
      </c>
      <c r="R468" s="13">
        <f t="shared" ref="R468:R476" si="58">AVERAGE($K$467:$K$476)*10*24</f>
        <v>18576</v>
      </c>
      <c r="S468" s="66">
        <f t="shared" si="56"/>
        <v>1.0228251507321274E-2</v>
      </c>
    </row>
    <row r="469" spans="1:19" x14ac:dyDescent="0.3">
      <c r="A469" s="10">
        <v>17</v>
      </c>
      <c r="B469" s="7" t="s">
        <v>239</v>
      </c>
      <c r="C469" s="13">
        <v>3140073</v>
      </c>
      <c r="D469" s="13" t="s">
        <v>149</v>
      </c>
      <c r="E469" s="13" t="s">
        <v>149</v>
      </c>
      <c r="F469" s="13" t="s">
        <v>240</v>
      </c>
      <c r="G469" s="59">
        <v>45443</v>
      </c>
      <c r="H469" s="13" t="str">
        <f t="shared" si="55"/>
        <v>Friday</v>
      </c>
      <c r="I469" s="13" t="s">
        <v>228</v>
      </c>
      <c r="J469" s="60">
        <v>0.58333333333333337</v>
      </c>
      <c r="K469" s="64">
        <v>73</v>
      </c>
      <c r="L469" s="64">
        <v>35</v>
      </c>
      <c r="M469" s="64">
        <v>28</v>
      </c>
      <c r="N469" s="13">
        <v>6</v>
      </c>
      <c r="O469" s="13">
        <v>0</v>
      </c>
      <c r="P469" s="13">
        <v>9</v>
      </c>
      <c r="Q469" s="13">
        <v>190</v>
      </c>
      <c r="R469" s="13">
        <f t="shared" si="58"/>
        <v>18576</v>
      </c>
      <c r="S469" s="66">
        <f t="shared" si="56"/>
        <v>1.0228251507321274E-2</v>
      </c>
    </row>
    <row r="470" spans="1:19" x14ac:dyDescent="0.3">
      <c r="A470" s="10">
        <v>17</v>
      </c>
      <c r="B470" s="7" t="s">
        <v>239</v>
      </c>
      <c r="C470" s="13">
        <v>3140073</v>
      </c>
      <c r="D470" s="13" t="s">
        <v>149</v>
      </c>
      <c r="E470" s="13" t="s">
        <v>149</v>
      </c>
      <c r="F470" s="13" t="s">
        <v>240</v>
      </c>
      <c r="G470" s="59">
        <v>45443</v>
      </c>
      <c r="H470" s="13" t="str">
        <f t="shared" si="55"/>
        <v>Friday</v>
      </c>
      <c r="I470" s="13" t="s">
        <v>228</v>
      </c>
      <c r="J470" s="60">
        <v>0.625</v>
      </c>
      <c r="K470" s="64">
        <v>92</v>
      </c>
      <c r="L470" s="64">
        <v>46</v>
      </c>
      <c r="M470" s="64">
        <v>40</v>
      </c>
      <c r="N470" s="13">
        <v>4</v>
      </c>
      <c r="O470" s="13">
        <v>0</v>
      </c>
      <c r="P470" s="13">
        <v>5</v>
      </c>
      <c r="Q470" s="13">
        <v>190</v>
      </c>
      <c r="R470" s="13">
        <f t="shared" si="58"/>
        <v>18576</v>
      </c>
      <c r="S470" s="66">
        <f t="shared" si="56"/>
        <v>1.0228251507321274E-2</v>
      </c>
    </row>
    <row r="471" spans="1:19" x14ac:dyDescent="0.3">
      <c r="A471" s="10">
        <v>17</v>
      </c>
      <c r="B471" s="7" t="s">
        <v>239</v>
      </c>
      <c r="C471" s="13">
        <v>3140073</v>
      </c>
      <c r="D471" s="13" t="s">
        <v>149</v>
      </c>
      <c r="E471" s="13" t="s">
        <v>149</v>
      </c>
      <c r="F471" s="13" t="s">
        <v>240</v>
      </c>
      <c r="G471" s="59">
        <v>45443</v>
      </c>
      <c r="H471" s="13" t="str">
        <f t="shared" si="55"/>
        <v>Friday</v>
      </c>
      <c r="I471" s="13" t="s">
        <v>228</v>
      </c>
      <c r="J471" s="60">
        <v>0.66666666666666663</v>
      </c>
      <c r="K471" s="64">
        <v>71</v>
      </c>
      <c r="L471" s="64">
        <v>55</v>
      </c>
      <c r="M471" s="64">
        <v>33</v>
      </c>
      <c r="N471" s="13">
        <v>4</v>
      </c>
      <c r="O471" s="13">
        <v>0</v>
      </c>
      <c r="P471" s="13">
        <v>5</v>
      </c>
      <c r="Q471" s="13">
        <v>190</v>
      </c>
      <c r="R471" s="13">
        <f t="shared" si="58"/>
        <v>18576</v>
      </c>
      <c r="S471" s="66">
        <f t="shared" si="56"/>
        <v>1.0228251507321274E-2</v>
      </c>
    </row>
    <row r="472" spans="1:19" x14ac:dyDescent="0.3">
      <c r="A472" s="10">
        <v>17</v>
      </c>
      <c r="B472" s="7" t="s">
        <v>239</v>
      </c>
      <c r="C472" s="13">
        <v>3140073</v>
      </c>
      <c r="D472" s="13" t="s">
        <v>149</v>
      </c>
      <c r="E472" s="13" t="s">
        <v>149</v>
      </c>
      <c r="F472" s="13" t="s">
        <v>240</v>
      </c>
      <c r="G472" s="59">
        <v>45443</v>
      </c>
      <c r="H472" s="13" t="str">
        <f t="shared" si="55"/>
        <v>Friday</v>
      </c>
      <c r="I472" s="13" t="s">
        <v>228</v>
      </c>
      <c r="J472" s="60">
        <v>0.70833333333333337</v>
      </c>
      <c r="K472" s="64">
        <v>74</v>
      </c>
      <c r="L472" s="64">
        <v>74</v>
      </c>
      <c r="M472" s="64">
        <v>44</v>
      </c>
      <c r="N472" s="13">
        <v>4</v>
      </c>
      <c r="O472" s="13">
        <v>0</v>
      </c>
      <c r="P472" s="13">
        <v>6</v>
      </c>
      <c r="Q472" s="13">
        <v>190</v>
      </c>
      <c r="R472" s="13">
        <f t="shared" si="58"/>
        <v>18576</v>
      </c>
      <c r="S472" s="66">
        <f t="shared" si="56"/>
        <v>1.0228251507321274E-2</v>
      </c>
    </row>
    <row r="473" spans="1:19" x14ac:dyDescent="0.3">
      <c r="A473" s="10">
        <v>17</v>
      </c>
      <c r="B473" s="7" t="s">
        <v>239</v>
      </c>
      <c r="C473" s="13">
        <v>3140073</v>
      </c>
      <c r="D473" s="13" t="s">
        <v>149</v>
      </c>
      <c r="E473" s="13" t="s">
        <v>149</v>
      </c>
      <c r="F473" s="13" t="s">
        <v>240</v>
      </c>
      <c r="G473" s="59">
        <v>45443</v>
      </c>
      <c r="H473" s="13" t="str">
        <f t="shared" si="55"/>
        <v>Friday</v>
      </c>
      <c r="I473" s="13" t="s">
        <v>228</v>
      </c>
      <c r="J473" s="60">
        <v>0.75</v>
      </c>
      <c r="K473" s="64">
        <v>78</v>
      </c>
      <c r="L473" s="64">
        <v>80</v>
      </c>
      <c r="M473" s="64">
        <v>40</v>
      </c>
      <c r="N473" s="13">
        <v>5</v>
      </c>
      <c r="O473" s="13">
        <v>0</v>
      </c>
      <c r="P473" s="13">
        <v>5</v>
      </c>
      <c r="Q473" s="13">
        <v>190</v>
      </c>
      <c r="R473" s="13">
        <f t="shared" si="58"/>
        <v>18576</v>
      </c>
      <c r="S473" s="66">
        <f t="shared" si="56"/>
        <v>1.0228251507321274E-2</v>
      </c>
    </row>
    <row r="474" spans="1:19" x14ac:dyDescent="0.3">
      <c r="A474" s="10">
        <v>17</v>
      </c>
      <c r="B474" s="7" t="s">
        <v>239</v>
      </c>
      <c r="C474" s="13">
        <v>3140073</v>
      </c>
      <c r="D474" s="13" t="s">
        <v>149</v>
      </c>
      <c r="E474" s="13" t="s">
        <v>149</v>
      </c>
      <c r="F474" s="13" t="s">
        <v>240</v>
      </c>
      <c r="G474" s="59">
        <v>45443</v>
      </c>
      <c r="H474" s="13" t="str">
        <f t="shared" si="55"/>
        <v>Friday</v>
      </c>
      <c r="I474" s="13" t="s">
        <v>228</v>
      </c>
      <c r="J474" s="60">
        <v>0.79166666666666663</v>
      </c>
      <c r="K474" s="64">
        <v>89</v>
      </c>
      <c r="L474" s="64">
        <v>86</v>
      </c>
      <c r="M474" s="64">
        <v>44</v>
      </c>
      <c r="N474" s="13">
        <v>4</v>
      </c>
      <c r="O474" s="13">
        <v>0</v>
      </c>
      <c r="P474" s="13">
        <v>5</v>
      </c>
      <c r="Q474" s="13">
        <v>190</v>
      </c>
      <c r="R474" s="13">
        <f t="shared" si="58"/>
        <v>18576</v>
      </c>
      <c r="S474" s="66">
        <f t="shared" si="56"/>
        <v>1.0228251507321274E-2</v>
      </c>
    </row>
    <row r="475" spans="1:19" x14ac:dyDescent="0.3">
      <c r="A475" s="10">
        <v>17</v>
      </c>
      <c r="B475" s="7" t="s">
        <v>239</v>
      </c>
      <c r="C475" s="13">
        <v>3140073</v>
      </c>
      <c r="D475" s="13" t="s">
        <v>149</v>
      </c>
      <c r="E475" s="13" t="s">
        <v>149</v>
      </c>
      <c r="F475" s="13" t="s">
        <v>240</v>
      </c>
      <c r="G475" s="59">
        <v>45443</v>
      </c>
      <c r="H475" s="13" t="str">
        <f t="shared" si="55"/>
        <v>Friday</v>
      </c>
      <c r="I475" s="13" t="s">
        <v>228</v>
      </c>
      <c r="J475" s="60">
        <v>0.83333333333333337</v>
      </c>
      <c r="K475" s="64">
        <v>85</v>
      </c>
      <c r="L475" s="64">
        <v>80</v>
      </c>
      <c r="M475" s="64">
        <v>49</v>
      </c>
      <c r="N475" s="13">
        <v>7</v>
      </c>
      <c r="O475" s="13">
        <v>0</v>
      </c>
      <c r="P475" s="13">
        <v>9</v>
      </c>
      <c r="Q475" s="13">
        <v>190</v>
      </c>
      <c r="R475" s="13">
        <f t="shared" si="58"/>
        <v>18576</v>
      </c>
      <c r="S475" s="66">
        <f t="shared" si="56"/>
        <v>1.0228251507321274E-2</v>
      </c>
    </row>
    <row r="476" spans="1:19" x14ac:dyDescent="0.3">
      <c r="A476" s="10">
        <v>17</v>
      </c>
      <c r="B476" s="7" t="s">
        <v>239</v>
      </c>
      <c r="C476" s="13">
        <v>3140073</v>
      </c>
      <c r="D476" s="13" t="s">
        <v>149</v>
      </c>
      <c r="E476" s="13" t="s">
        <v>149</v>
      </c>
      <c r="F476" s="13" t="s">
        <v>240</v>
      </c>
      <c r="G476" s="59">
        <v>45443</v>
      </c>
      <c r="H476" s="13" t="str">
        <f t="shared" si="55"/>
        <v>Friday</v>
      </c>
      <c r="I476" s="13" t="s">
        <v>228</v>
      </c>
      <c r="J476" s="60">
        <v>0.875</v>
      </c>
      <c r="K476" s="64">
        <v>69</v>
      </c>
      <c r="L476" s="64">
        <v>68</v>
      </c>
      <c r="M476" s="64">
        <v>40</v>
      </c>
      <c r="N476" s="13">
        <v>5</v>
      </c>
      <c r="O476" s="13">
        <v>0</v>
      </c>
      <c r="P476" s="13">
        <v>4</v>
      </c>
      <c r="Q476" s="13">
        <v>190</v>
      </c>
      <c r="R476" s="13">
        <f t="shared" si="58"/>
        <v>18576</v>
      </c>
      <c r="S476" s="66">
        <f t="shared" si="56"/>
        <v>1.0228251507321274E-2</v>
      </c>
    </row>
    <row r="477" spans="1:19" x14ac:dyDescent="0.3">
      <c r="A477" s="10">
        <v>17</v>
      </c>
      <c r="B477" s="7" t="s">
        <v>239</v>
      </c>
      <c r="C477" s="13">
        <v>3140073</v>
      </c>
      <c r="D477" s="13" t="s">
        <v>149</v>
      </c>
      <c r="E477" s="13" t="s">
        <v>149</v>
      </c>
      <c r="F477" s="13" t="s">
        <v>240</v>
      </c>
      <c r="G477" s="59">
        <v>45444</v>
      </c>
      <c r="H477" s="13" t="str">
        <f t="shared" si="55"/>
        <v>Saturday</v>
      </c>
      <c r="I477" s="13" t="s">
        <v>229</v>
      </c>
      <c r="J477" s="60">
        <v>0.41666666666666669</v>
      </c>
      <c r="K477" s="64">
        <v>68</v>
      </c>
      <c r="L477" s="64">
        <v>81</v>
      </c>
      <c r="M477" s="64">
        <v>20</v>
      </c>
      <c r="N477" s="13">
        <v>4</v>
      </c>
      <c r="O477" s="13">
        <v>0</v>
      </c>
      <c r="P477" s="13">
        <v>4</v>
      </c>
      <c r="Q477" s="13">
        <v>210</v>
      </c>
      <c r="R477" s="13">
        <f>AVERAGE($K$477:$K$486)*10*24</f>
        <v>19224</v>
      </c>
      <c r="S477" s="66">
        <f t="shared" si="56"/>
        <v>1.0923845193508116E-2</v>
      </c>
    </row>
    <row r="478" spans="1:19" x14ac:dyDescent="0.3">
      <c r="A478" s="10">
        <v>17</v>
      </c>
      <c r="B478" s="7" t="s">
        <v>239</v>
      </c>
      <c r="C478" s="13">
        <v>3140073</v>
      </c>
      <c r="D478" s="13" t="s">
        <v>149</v>
      </c>
      <c r="E478" s="13" t="s">
        <v>149</v>
      </c>
      <c r="F478" s="13" t="s">
        <v>240</v>
      </c>
      <c r="G478" s="59">
        <v>45444</v>
      </c>
      <c r="H478" s="13" t="str">
        <f t="shared" si="55"/>
        <v>Saturday</v>
      </c>
      <c r="I478" s="13" t="s">
        <v>229</v>
      </c>
      <c r="J478" s="60">
        <v>0.45833333333333331</v>
      </c>
      <c r="K478" s="64">
        <v>70</v>
      </c>
      <c r="L478" s="64">
        <v>73</v>
      </c>
      <c r="M478" s="64">
        <v>22</v>
      </c>
      <c r="N478" s="13">
        <v>3</v>
      </c>
      <c r="O478" s="13">
        <v>0</v>
      </c>
      <c r="P478" s="13">
        <v>3</v>
      </c>
      <c r="Q478" s="13">
        <v>210</v>
      </c>
      <c r="R478" s="13">
        <f t="shared" ref="R478:R486" si="59">AVERAGE($K$477:$K$486)*10*24</f>
        <v>19224</v>
      </c>
      <c r="S478" s="66">
        <f t="shared" si="56"/>
        <v>1.0923845193508116E-2</v>
      </c>
    </row>
    <row r="479" spans="1:19" x14ac:dyDescent="0.3">
      <c r="A479" s="10">
        <v>17</v>
      </c>
      <c r="B479" s="7" t="s">
        <v>239</v>
      </c>
      <c r="C479" s="13">
        <v>3140073</v>
      </c>
      <c r="D479" s="13" t="s">
        <v>149</v>
      </c>
      <c r="E479" s="13" t="s">
        <v>149</v>
      </c>
      <c r="F479" s="13" t="s">
        <v>240</v>
      </c>
      <c r="G479" s="59">
        <v>45444</v>
      </c>
      <c r="H479" s="13" t="str">
        <f t="shared" si="55"/>
        <v>Saturday</v>
      </c>
      <c r="I479" s="13" t="s">
        <v>229</v>
      </c>
      <c r="J479" s="60">
        <v>0.58333333333333337</v>
      </c>
      <c r="K479" s="64">
        <v>80</v>
      </c>
      <c r="L479" s="64">
        <v>35</v>
      </c>
      <c r="M479" s="64">
        <v>28</v>
      </c>
      <c r="N479" s="13">
        <v>7</v>
      </c>
      <c r="O479" s="13">
        <v>0</v>
      </c>
      <c r="P479" s="13">
        <v>6</v>
      </c>
      <c r="Q479" s="13">
        <v>210</v>
      </c>
      <c r="R479" s="13">
        <f t="shared" si="59"/>
        <v>19224</v>
      </c>
      <c r="S479" s="66">
        <f t="shared" si="56"/>
        <v>1.0923845193508116E-2</v>
      </c>
    </row>
    <row r="480" spans="1:19" x14ac:dyDescent="0.3">
      <c r="A480" s="10">
        <v>17</v>
      </c>
      <c r="B480" s="7" t="s">
        <v>239</v>
      </c>
      <c r="C480" s="13">
        <v>3140073</v>
      </c>
      <c r="D480" s="13" t="s">
        <v>149</v>
      </c>
      <c r="E480" s="13" t="s">
        <v>149</v>
      </c>
      <c r="F480" s="13" t="s">
        <v>240</v>
      </c>
      <c r="G480" s="59">
        <v>45444</v>
      </c>
      <c r="H480" s="13" t="str">
        <f t="shared" si="55"/>
        <v>Saturday</v>
      </c>
      <c r="I480" s="13" t="s">
        <v>229</v>
      </c>
      <c r="J480" s="60">
        <v>0.625</v>
      </c>
      <c r="K480" s="64">
        <v>97</v>
      </c>
      <c r="L480" s="64">
        <v>48</v>
      </c>
      <c r="M480" s="64">
        <v>32</v>
      </c>
      <c r="N480" s="13">
        <v>5</v>
      </c>
      <c r="O480" s="13">
        <v>0</v>
      </c>
      <c r="P480" s="13">
        <v>4</v>
      </c>
      <c r="Q480" s="13">
        <v>210</v>
      </c>
      <c r="R480" s="13">
        <f t="shared" si="59"/>
        <v>19224</v>
      </c>
      <c r="S480" s="66">
        <f t="shared" si="56"/>
        <v>1.0923845193508116E-2</v>
      </c>
    </row>
    <row r="481" spans="1:19" x14ac:dyDescent="0.3">
      <c r="A481" s="10">
        <v>17</v>
      </c>
      <c r="B481" s="7" t="s">
        <v>239</v>
      </c>
      <c r="C481" s="13">
        <v>3140073</v>
      </c>
      <c r="D481" s="13" t="s">
        <v>149</v>
      </c>
      <c r="E481" s="13" t="s">
        <v>149</v>
      </c>
      <c r="F481" s="13" t="s">
        <v>240</v>
      </c>
      <c r="G481" s="59">
        <v>45444</v>
      </c>
      <c r="H481" s="13" t="str">
        <f t="shared" si="55"/>
        <v>Saturday</v>
      </c>
      <c r="I481" s="13" t="s">
        <v>229</v>
      </c>
      <c r="J481" s="60">
        <v>0.66666666666666663</v>
      </c>
      <c r="K481" s="64">
        <v>73</v>
      </c>
      <c r="L481" s="64">
        <v>61</v>
      </c>
      <c r="M481" s="64">
        <v>38</v>
      </c>
      <c r="N481" s="13">
        <v>4</v>
      </c>
      <c r="O481" s="13">
        <v>0</v>
      </c>
      <c r="P481" s="13">
        <v>7</v>
      </c>
      <c r="Q481" s="13">
        <v>210</v>
      </c>
      <c r="R481" s="13">
        <f t="shared" si="59"/>
        <v>19224</v>
      </c>
      <c r="S481" s="66">
        <f t="shared" si="56"/>
        <v>1.0923845193508116E-2</v>
      </c>
    </row>
    <row r="482" spans="1:19" x14ac:dyDescent="0.3">
      <c r="A482" s="10">
        <v>17</v>
      </c>
      <c r="B482" s="7" t="s">
        <v>239</v>
      </c>
      <c r="C482" s="13">
        <v>3140073</v>
      </c>
      <c r="D482" s="13" t="s">
        <v>149</v>
      </c>
      <c r="E482" s="13" t="s">
        <v>149</v>
      </c>
      <c r="F482" s="13" t="s">
        <v>240</v>
      </c>
      <c r="G482" s="59">
        <v>45444</v>
      </c>
      <c r="H482" s="13" t="str">
        <f t="shared" si="55"/>
        <v>Saturday</v>
      </c>
      <c r="I482" s="13" t="s">
        <v>229</v>
      </c>
      <c r="J482" s="60">
        <v>0.70833333333333337</v>
      </c>
      <c r="K482" s="64">
        <v>76</v>
      </c>
      <c r="L482" s="64">
        <v>79</v>
      </c>
      <c r="M482" s="64">
        <v>38</v>
      </c>
      <c r="N482" s="13">
        <v>5</v>
      </c>
      <c r="O482" s="13">
        <v>0</v>
      </c>
      <c r="P482" s="13">
        <v>6</v>
      </c>
      <c r="Q482" s="13">
        <v>210</v>
      </c>
      <c r="R482" s="13">
        <f t="shared" si="59"/>
        <v>19224</v>
      </c>
      <c r="S482" s="66">
        <f t="shared" si="56"/>
        <v>1.0923845193508116E-2</v>
      </c>
    </row>
    <row r="483" spans="1:19" x14ac:dyDescent="0.3">
      <c r="A483" s="10">
        <v>17</v>
      </c>
      <c r="B483" s="7" t="s">
        <v>239</v>
      </c>
      <c r="C483" s="13">
        <v>3140073</v>
      </c>
      <c r="D483" s="13" t="s">
        <v>149</v>
      </c>
      <c r="E483" s="13" t="s">
        <v>149</v>
      </c>
      <c r="F483" s="13" t="s">
        <v>240</v>
      </c>
      <c r="G483" s="59">
        <v>45444</v>
      </c>
      <c r="H483" s="13" t="str">
        <f t="shared" si="55"/>
        <v>Saturday</v>
      </c>
      <c r="I483" s="13" t="s">
        <v>229</v>
      </c>
      <c r="J483" s="60">
        <v>0.75</v>
      </c>
      <c r="K483" s="64">
        <v>79</v>
      </c>
      <c r="L483" s="64">
        <v>83</v>
      </c>
      <c r="M483" s="64">
        <v>45</v>
      </c>
      <c r="N483" s="13">
        <v>6</v>
      </c>
      <c r="O483" s="13">
        <v>0</v>
      </c>
      <c r="P483" s="13">
        <v>7</v>
      </c>
      <c r="Q483" s="13">
        <v>210</v>
      </c>
      <c r="R483" s="13">
        <f t="shared" si="59"/>
        <v>19224</v>
      </c>
      <c r="S483" s="66">
        <f t="shared" si="56"/>
        <v>1.0923845193508116E-2</v>
      </c>
    </row>
    <row r="484" spans="1:19" x14ac:dyDescent="0.3">
      <c r="A484" s="10">
        <v>17</v>
      </c>
      <c r="B484" s="7" t="s">
        <v>239</v>
      </c>
      <c r="C484" s="13">
        <v>3140073</v>
      </c>
      <c r="D484" s="13" t="s">
        <v>149</v>
      </c>
      <c r="E484" s="13" t="s">
        <v>149</v>
      </c>
      <c r="F484" s="13" t="s">
        <v>240</v>
      </c>
      <c r="G484" s="59">
        <v>45444</v>
      </c>
      <c r="H484" s="13" t="str">
        <f t="shared" si="55"/>
        <v>Saturday</v>
      </c>
      <c r="I484" s="13" t="s">
        <v>229</v>
      </c>
      <c r="J484" s="60">
        <v>0.79166666666666663</v>
      </c>
      <c r="K484" s="64">
        <v>91</v>
      </c>
      <c r="L484" s="64">
        <v>100</v>
      </c>
      <c r="M484" s="64">
        <v>45</v>
      </c>
      <c r="N484" s="13">
        <v>5</v>
      </c>
      <c r="O484" s="13">
        <v>0</v>
      </c>
      <c r="P484" s="13">
        <v>5</v>
      </c>
      <c r="Q484" s="13">
        <v>210</v>
      </c>
      <c r="R484" s="13">
        <f t="shared" si="59"/>
        <v>19224</v>
      </c>
      <c r="S484" s="66">
        <f t="shared" si="56"/>
        <v>1.0923845193508116E-2</v>
      </c>
    </row>
    <row r="485" spans="1:19" x14ac:dyDescent="0.3">
      <c r="A485" s="10">
        <v>17</v>
      </c>
      <c r="B485" s="7" t="s">
        <v>239</v>
      </c>
      <c r="C485" s="13">
        <v>3140073</v>
      </c>
      <c r="D485" s="13" t="s">
        <v>149</v>
      </c>
      <c r="E485" s="13" t="s">
        <v>149</v>
      </c>
      <c r="F485" s="13" t="s">
        <v>240</v>
      </c>
      <c r="G485" s="59">
        <v>45444</v>
      </c>
      <c r="H485" s="13" t="str">
        <f t="shared" si="55"/>
        <v>Saturday</v>
      </c>
      <c r="I485" s="13" t="s">
        <v>229</v>
      </c>
      <c r="J485" s="60">
        <v>0.83333333333333337</v>
      </c>
      <c r="K485" s="64">
        <v>86</v>
      </c>
      <c r="L485" s="64">
        <v>88</v>
      </c>
      <c r="M485" s="64">
        <v>51</v>
      </c>
      <c r="N485" s="13">
        <v>9</v>
      </c>
      <c r="O485" s="13">
        <v>0</v>
      </c>
      <c r="P485" s="13">
        <v>8</v>
      </c>
      <c r="Q485" s="13">
        <v>210</v>
      </c>
      <c r="R485" s="13">
        <f t="shared" si="59"/>
        <v>19224</v>
      </c>
      <c r="S485" s="66">
        <f t="shared" si="56"/>
        <v>1.0923845193508116E-2</v>
      </c>
    </row>
    <row r="486" spans="1:19" x14ac:dyDescent="0.3">
      <c r="A486" s="10">
        <v>17</v>
      </c>
      <c r="B486" s="7" t="s">
        <v>239</v>
      </c>
      <c r="C486" s="13">
        <v>3140073</v>
      </c>
      <c r="D486" s="13" t="s">
        <v>149</v>
      </c>
      <c r="E486" s="13" t="s">
        <v>149</v>
      </c>
      <c r="F486" s="13" t="s">
        <v>240</v>
      </c>
      <c r="G486" s="59">
        <v>45444</v>
      </c>
      <c r="H486" s="13" t="str">
        <f t="shared" si="55"/>
        <v>Saturday</v>
      </c>
      <c r="I486" s="13" t="s">
        <v>229</v>
      </c>
      <c r="J486" s="60">
        <v>0.875</v>
      </c>
      <c r="K486" s="64">
        <v>81</v>
      </c>
      <c r="L486" s="64">
        <v>76</v>
      </c>
      <c r="M486" s="64">
        <v>43</v>
      </c>
      <c r="N486" s="13">
        <v>6</v>
      </c>
      <c r="O486" s="13">
        <v>0</v>
      </c>
      <c r="P486" s="13">
        <v>4</v>
      </c>
      <c r="Q486" s="13">
        <v>210</v>
      </c>
      <c r="R486" s="13">
        <f t="shared" si="59"/>
        <v>19224</v>
      </c>
      <c r="S486" s="66">
        <f t="shared" si="56"/>
        <v>1.0923845193508116E-2</v>
      </c>
    </row>
    <row r="487" spans="1:19" x14ac:dyDescent="0.3">
      <c r="A487" s="10">
        <v>17</v>
      </c>
      <c r="B487" s="7" t="s">
        <v>239</v>
      </c>
      <c r="C487" s="13">
        <v>3140073</v>
      </c>
      <c r="D487" s="13" t="s">
        <v>149</v>
      </c>
      <c r="E487" s="13" t="s">
        <v>149</v>
      </c>
      <c r="F487" s="13" t="s">
        <v>240</v>
      </c>
      <c r="G487" s="59">
        <v>45445</v>
      </c>
      <c r="H487" s="13" t="str">
        <f t="shared" si="55"/>
        <v>Sunday</v>
      </c>
      <c r="I487" s="13" t="s">
        <v>229</v>
      </c>
      <c r="J487" s="60">
        <v>0.41666666666666669</v>
      </c>
      <c r="K487" s="64">
        <v>79</v>
      </c>
      <c r="L487" s="64">
        <v>86</v>
      </c>
      <c r="M487" s="64">
        <v>17</v>
      </c>
      <c r="N487" s="13">
        <v>3</v>
      </c>
      <c r="O487" s="13">
        <v>0</v>
      </c>
      <c r="P487" s="13">
        <v>3</v>
      </c>
      <c r="Q487" s="13">
        <v>208</v>
      </c>
      <c r="R487" s="13">
        <f>AVERAGE($K$487:$K$496)*10*24</f>
        <v>19248</v>
      </c>
      <c r="S487" s="66">
        <f t="shared" si="56"/>
        <v>1.0806317539484621E-2</v>
      </c>
    </row>
    <row r="488" spans="1:19" x14ac:dyDescent="0.3">
      <c r="A488" s="10">
        <v>17</v>
      </c>
      <c r="B488" s="7" t="s">
        <v>239</v>
      </c>
      <c r="C488" s="13">
        <v>3140073</v>
      </c>
      <c r="D488" s="13" t="s">
        <v>149</v>
      </c>
      <c r="E488" s="13" t="s">
        <v>149</v>
      </c>
      <c r="F488" s="13" t="s">
        <v>240</v>
      </c>
      <c r="G488" s="59">
        <v>45445</v>
      </c>
      <c r="H488" s="13" t="str">
        <f t="shared" si="55"/>
        <v>Sunday</v>
      </c>
      <c r="I488" s="13" t="s">
        <v>229</v>
      </c>
      <c r="J488" s="60">
        <v>0.45833333333333331</v>
      </c>
      <c r="K488" s="64">
        <v>68</v>
      </c>
      <c r="L488" s="64">
        <v>73</v>
      </c>
      <c r="M488" s="64">
        <v>21</v>
      </c>
      <c r="N488" s="13">
        <v>2</v>
      </c>
      <c r="O488" s="13">
        <v>0</v>
      </c>
      <c r="P488" s="13">
        <v>4</v>
      </c>
      <c r="Q488" s="13">
        <v>208</v>
      </c>
      <c r="R488" s="13">
        <f t="shared" ref="R488:R496" si="60">AVERAGE($K$487:$K$496)*10*24</f>
        <v>19248</v>
      </c>
      <c r="S488" s="66">
        <f t="shared" si="56"/>
        <v>1.0806317539484621E-2</v>
      </c>
    </row>
    <row r="489" spans="1:19" x14ac:dyDescent="0.3">
      <c r="A489" s="10">
        <v>17</v>
      </c>
      <c r="B489" s="7" t="s">
        <v>239</v>
      </c>
      <c r="C489" s="13">
        <v>3140073</v>
      </c>
      <c r="D489" s="13" t="s">
        <v>149</v>
      </c>
      <c r="E489" s="13" t="s">
        <v>149</v>
      </c>
      <c r="F489" s="13" t="s">
        <v>240</v>
      </c>
      <c r="G489" s="59">
        <v>45445</v>
      </c>
      <c r="H489" s="13" t="str">
        <f t="shared" si="55"/>
        <v>Sunday</v>
      </c>
      <c r="I489" s="13" t="s">
        <v>229</v>
      </c>
      <c r="J489" s="60">
        <v>0.58333333333333337</v>
      </c>
      <c r="K489" s="64">
        <v>80</v>
      </c>
      <c r="L489" s="64">
        <v>35</v>
      </c>
      <c r="M489" s="64">
        <v>25</v>
      </c>
      <c r="N489" s="13">
        <v>7</v>
      </c>
      <c r="O489" s="13">
        <v>0</v>
      </c>
      <c r="P489" s="13">
        <v>7</v>
      </c>
      <c r="Q489" s="13">
        <v>208</v>
      </c>
      <c r="R489" s="13">
        <f t="shared" si="60"/>
        <v>19248</v>
      </c>
      <c r="S489" s="66">
        <f t="shared" si="56"/>
        <v>1.0806317539484621E-2</v>
      </c>
    </row>
    <row r="490" spans="1:19" x14ac:dyDescent="0.3">
      <c r="A490" s="10">
        <v>17</v>
      </c>
      <c r="B490" s="7" t="s">
        <v>239</v>
      </c>
      <c r="C490" s="13">
        <v>3140073</v>
      </c>
      <c r="D490" s="13" t="s">
        <v>149</v>
      </c>
      <c r="E490" s="13" t="s">
        <v>149</v>
      </c>
      <c r="F490" s="13" t="s">
        <v>240</v>
      </c>
      <c r="G490" s="59">
        <v>45445</v>
      </c>
      <c r="H490" s="13" t="str">
        <f t="shared" si="55"/>
        <v>Sunday</v>
      </c>
      <c r="I490" s="13" t="s">
        <v>229</v>
      </c>
      <c r="J490" s="60">
        <v>0.625</v>
      </c>
      <c r="K490" s="64">
        <v>96</v>
      </c>
      <c r="L490" s="64">
        <v>44</v>
      </c>
      <c r="M490" s="64">
        <v>44</v>
      </c>
      <c r="N490" s="13">
        <v>5</v>
      </c>
      <c r="O490" s="13">
        <v>0</v>
      </c>
      <c r="P490" s="13">
        <v>8</v>
      </c>
      <c r="Q490" s="13">
        <v>208</v>
      </c>
      <c r="R490" s="13">
        <f t="shared" si="60"/>
        <v>19248</v>
      </c>
      <c r="S490" s="66">
        <f t="shared" si="56"/>
        <v>1.0806317539484621E-2</v>
      </c>
    </row>
    <row r="491" spans="1:19" x14ac:dyDescent="0.3">
      <c r="A491" s="10">
        <v>17</v>
      </c>
      <c r="B491" s="7" t="s">
        <v>239</v>
      </c>
      <c r="C491" s="13">
        <v>3140073</v>
      </c>
      <c r="D491" s="13" t="s">
        <v>149</v>
      </c>
      <c r="E491" s="13" t="s">
        <v>149</v>
      </c>
      <c r="F491" s="13" t="s">
        <v>240</v>
      </c>
      <c r="G491" s="59">
        <v>45445</v>
      </c>
      <c r="H491" s="13" t="str">
        <f t="shared" si="55"/>
        <v>Sunday</v>
      </c>
      <c r="I491" s="13" t="s">
        <v>229</v>
      </c>
      <c r="J491" s="60">
        <v>0.66666666666666663</v>
      </c>
      <c r="K491" s="64">
        <v>74</v>
      </c>
      <c r="L491" s="64">
        <v>60</v>
      </c>
      <c r="M491" s="64">
        <v>34</v>
      </c>
      <c r="N491" s="13">
        <v>4</v>
      </c>
      <c r="O491" s="13">
        <v>0</v>
      </c>
      <c r="P491" s="13">
        <v>8</v>
      </c>
      <c r="Q491" s="13">
        <v>208</v>
      </c>
      <c r="R491" s="13">
        <f t="shared" si="60"/>
        <v>19248</v>
      </c>
      <c r="S491" s="66">
        <f t="shared" si="56"/>
        <v>1.0806317539484621E-2</v>
      </c>
    </row>
    <row r="492" spans="1:19" x14ac:dyDescent="0.3">
      <c r="A492" s="10">
        <v>17</v>
      </c>
      <c r="B492" s="7" t="s">
        <v>239</v>
      </c>
      <c r="C492" s="13">
        <v>3140073</v>
      </c>
      <c r="D492" s="13" t="s">
        <v>149</v>
      </c>
      <c r="E492" s="13" t="s">
        <v>149</v>
      </c>
      <c r="F492" s="13" t="s">
        <v>240</v>
      </c>
      <c r="G492" s="59">
        <v>45445</v>
      </c>
      <c r="H492" s="13" t="str">
        <f t="shared" si="55"/>
        <v>Sunday</v>
      </c>
      <c r="I492" s="13" t="s">
        <v>229</v>
      </c>
      <c r="J492" s="60">
        <v>0.70833333333333337</v>
      </c>
      <c r="K492" s="64">
        <v>73</v>
      </c>
      <c r="L492" s="64">
        <v>76</v>
      </c>
      <c r="M492" s="64">
        <v>47</v>
      </c>
      <c r="N492" s="13">
        <v>5</v>
      </c>
      <c r="O492" s="13">
        <v>0</v>
      </c>
      <c r="P492" s="13">
        <v>6</v>
      </c>
      <c r="Q492" s="13">
        <v>208</v>
      </c>
      <c r="R492" s="13">
        <f t="shared" si="60"/>
        <v>19248</v>
      </c>
      <c r="S492" s="66">
        <f t="shared" si="56"/>
        <v>1.0806317539484621E-2</v>
      </c>
    </row>
    <row r="493" spans="1:19" x14ac:dyDescent="0.3">
      <c r="A493" s="10">
        <v>17</v>
      </c>
      <c r="B493" s="7" t="s">
        <v>239</v>
      </c>
      <c r="C493" s="13">
        <v>3140073</v>
      </c>
      <c r="D493" s="13" t="s">
        <v>149</v>
      </c>
      <c r="E493" s="13" t="s">
        <v>149</v>
      </c>
      <c r="F493" s="13" t="s">
        <v>240</v>
      </c>
      <c r="G493" s="59">
        <v>45445</v>
      </c>
      <c r="H493" s="13" t="str">
        <f t="shared" si="55"/>
        <v>Sunday</v>
      </c>
      <c r="I493" s="13" t="s">
        <v>229</v>
      </c>
      <c r="J493" s="60">
        <v>0.75</v>
      </c>
      <c r="K493" s="64">
        <v>78</v>
      </c>
      <c r="L493" s="64">
        <v>80</v>
      </c>
      <c r="M493" s="64">
        <v>43</v>
      </c>
      <c r="N493" s="13">
        <v>6</v>
      </c>
      <c r="O493" s="13">
        <v>0</v>
      </c>
      <c r="P493" s="13">
        <v>7</v>
      </c>
      <c r="Q493" s="13">
        <v>208</v>
      </c>
      <c r="R493" s="13">
        <f t="shared" si="60"/>
        <v>19248</v>
      </c>
      <c r="S493" s="66">
        <f t="shared" si="56"/>
        <v>1.0806317539484621E-2</v>
      </c>
    </row>
    <row r="494" spans="1:19" x14ac:dyDescent="0.3">
      <c r="A494" s="10">
        <v>17</v>
      </c>
      <c r="B494" s="7" t="s">
        <v>239</v>
      </c>
      <c r="C494" s="13">
        <v>3140073</v>
      </c>
      <c r="D494" s="13" t="s">
        <v>149</v>
      </c>
      <c r="E494" s="13" t="s">
        <v>149</v>
      </c>
      <c r="F494" s="13" t="s">
        <v>240</v>
      </c>
      <c r="G494" s="59">
        <v>45445</v>
      </c>
      <c r="H494" s="13" t="str">
        <f t="shared" si="55"/>
        <v>Sunday</v>
      </c>
      <c r="I494" s="13" t="s">
        <v>229</v>
      </c>
      <c r="J494" s="60">
        <v>0.79166666666666663</v>
      </c>
      <c r="K494" s="64">
        <v>90</v>
      </c>
      <c r="L494" s="64">
        <v>90</v>
      </c>
      <c r="M494" s="64">
        <v>49</v>
      </c>
      <c r="N494" s="13">
        <v>6</v>
      </c>
      <c r="O494" s="13">
        <v>0</v>
      </c>
      <c r="P494" s="13">
        <v>7</v>
      </c>
      <c r="Q494" s="13">
        <v>208</v>
      </c>
      <c r="R494" s="13">
        <f t="shared" si="60"/>
        <v>19248</v>
      </c>
      <c r="S494" s="66">
        <f t="shared" si="56"/>
        <v>1.0806317539484621E-2</v>
      </c>
    </row>
    <row r="495" spans="1:19" x14ac:dyDescent="0.3">
      <c r="A495" s="10">
        <v>17</v>
      </c>
      <c r="B495" s="7" t="s">
        <v>239</v>
      </c>
      <c r="C495" s="13">
        <v>3140073</v>
      </c>
      <c r="D495" s="13" t="s">
        <v>149</v>
      </c>
      <c r="E495" s="13" t="s">
        <v>149</v>
      </c>
      <c r="F495" s="13" t="s">
        <v>240</v>
      </c>
      <c r="G495" s="59">
        <v>45445</v>
      </c>
      <c r="H495" s="13" t="str">
        <f t="shared" si="55"/>
        <v>Sunday</v>
      </c>
      <c r="I495" s="13" t="s">
        <v>229</v>
      </c>
      <c r="J495" s="60">
        <v>0.83333333333333337</v>
      </c>
      <c r="K495" s="64">
        <v>89</v>
      </c>
      <c r="L495" s="64">
        <v>82</v>
      </c>
      <c r="M495" s="64">
        <v>55</v>
      </c>
      <c r="N495" s="13">
        <v>9</v>
      </c>
      <c r="O495" s="13">
        <v>0</v>
      </c>
      <c r="P495" s="13">
        <v>9</v>
      </c>
      <c r="Q495" s="13">
        <v>208</v>
      </c>
      <c r="R495" s="13">
        <f t="shared" si="60"/>
        <v>19248</v>
      </c>
      <c r="S495" s="66">
        <f t="shared" si="56"/>
        <v>1.0806317539484621E-2</v>
      </c>
    </row>
    <row r="496" spans="1:19" x14ac:dyDescent="0.3">
      <c r="A496" s="10">
        <v>17</v>
      </c>
      <c r="B496" s="7" t="s">
        <v>239</v>
      </c>
      <c r="C496" s="13">
        <v>3140073</v>
      </c>
      <c r="D496" s="13" t="s">
        <v>149</v>
      </c>
      <c r="E496" s="13" t="s">
        <v>149</v>
      </c>
      <c r="F496" s="13" t="s">
        <v>240</v>
      </c>
      <c r="G496" s="59">
        <v>45445</v>
      </c>
      <c r="H496" s="13" t="str">
        <f t="shared" si="55"/>
        <v>Sunday</v>
      </c>
      <c r="I496" s="13" t="s">
        <v>229</v>
      </c>
      <c r="J496" s="60">
        <v>0.875</v>
      </c>
      <c r="K496" s="64">
        <v>75</v>
      </c>
      <c r="L496" s="64">
        <v>73</v>
      </c>
      <c r="M496" s="64">
        <v>45</v>
      </c>
      <c r="N496" s="13">
        <v>6</v>
      </c>
      <c r="O496" s="13">
        <v>0</v>
      </c>
      <c r="P496" s="13">
        <v>6</v>
      </c>
      <c r="Q496" s="13">
        <v>208</v>
      </c>
      <c r="R496" s="13">
        <f t="shared" si="60"/>
        <v>19248</v>
      </c>
      <c r="S496" s="66">
        <f t="shared" si="56"/>
        <v>1.0806317539484621E-2</v>
      </c>
    </row>
  </sheetData>
  <mergeCells count="2">
    <mergeCell ref="K2:M2"/>
    <mergeCell ref="N2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Z77"/>
  <sheetViews>
    <sheetView workbookViewId="0">
      <selection activeCell="B3" sqref="B3"/>
    </sheetView>
  </sheetViews>
  <sheetFormatPr defaultRowHeight="14.4" x14ac:dyDescent="0.3"/>
  <cols>
    <col min="1" max="1" width="3.77734375" bestFit="1" customWidth="1"/>
    <col min="2" max="2" width="26.77734375" bestFit="1" customWidth="1"/>
    <col min="3" max="3" width="10.6640625" bestFit="1" customWidth="1"/>
    <col min="4" max="4" width="10.6640625" customWidth="1"/>
    <col min="5" max="5" width="8.6640625" customWidth="1"/>
    <col min="6" max="6" width="8.77734375" customWidth="1"/>
    <col min="7" max="7" width="9.77734375" bestFit="1" customWidth="1"/>
    <col min="8" max="8" width="8.21875" bestFit="1" customWidth="1"/>
    <col min="9" max="9" width="14.77734375" bestFit="1" customWidth="1"/>
    <col min="10" max="10" width="5.88671875" bestFit="1" customWidth="1"/>
    <col min="11" max="11" width="21.21875" bestFit="1" customWidth="1"/>
    <col min="12" max="13" width="6.77734375" bestFit="1" customWidth="1"/>
    <col min="14" max="14" width="5.77734375" bestFit="1" customWidth="1"/>
    <col min="15" max="15" width="14.21875" bestFit="1" customWidth="1"/>
    <col min="16" max="16" width="14.21875" customWidth="1"/>
    <col min="17" max="17" width="21.21875" bestFit="1" customWidth="1"/>
    <col min="21" max="21" width="7.77734375" bestFit="1" customWidth="1"/>
    <col min="22" max="22" width="10.6640625" bestFit="1" customWidth="1"/>
    <col min="23" max="25" width="11.77734375" bestFit="1" customWidth="1"/>
    <col min="26" max="26" width="4.77734375" bestFit="1" customWidth="1"/>
    <col min="28" max="28" width="4.77734375" bestFit="1" customWidth="1"/>
    <col min="29" max="29" width="30.21875" bestFit="1" customWidth="1"/>
  </cols>
  <sheetData>
    <row r="2" spans="1:26" s="1" customFormat="1" x14ac:dyDescent="0.3">
      <c r="A2" s="7"/>
      <c r="B2" s="7" t="s">
        <v>62</v>
      </c>
      <c r="C2" s="7" t="s">
        <v>63</v>
      </c>
      <c r="D2" s="7" t="s">
        <v>241</v>
      </c>
      <c r="E2" s="7" t="s">
        <v>228</v>
      </c>
      <c r="F2" s="7" t="s">
        <v>229</v>
      </c>
      <c r="G2" s="7" t="s">
        <v>242</v>
      </c>
      <c r="H2" s="7" t="s">
        <v>223</v>
      </c>
      <c r="I2" s="7" t="s">
        <v>243</v>
      </c>
      <c r="J2" s="7" t="s">
        <v>223</v>
      </c>
      <c r="K2" s="55" t="s">
        <v>244</v>
      </c>
      <c r="L2" s="68" t="s">
        <v>5</v>
      </c>
      <c r="M2" s="68" t="s">
        <v>8</v>
      </c>
      <c r="N2" s="68" t="s">
        <v>7</v>
      </c>
      <c r="O2" s="7" t="s">
        <v>245</v>
      </c>
      <c r="P2" s="7" t="s">
        <v>246</v>
      </c>
      <c r="Q2" s="55" t="s">
        <v>247</v>
      </c>
      <c r="U2" s="1" t="s">
        <v>248</v>
      </c>
      <c r="V2" s="7" t="s">
        <v>249</v>
      </c>
      <c r="W2" s="1">
        <v>10309.09090909091</v>
      </c>
      <c r="X2" s="1" t="e">
        <f>#REF!</f>
        <v>#REF!</v>
      </c>
      <c r="Y2" s="1" t="e">
        <f>X2*#REF!</f>
        <v>#REF!</v>
      </c>
      <c r="Z2" s="69" t="e">
        <f>Y2/W2</f>
        <v>#REF!</v>
      </c>
    </row>
    <row r="3" spans="1:26" x14ac:dyDescent="0.3">
      <c r="A3" s="13">
        <v>1</v>
      </c>
      <c r="B3" s="13" t="s">
        <v>230</v>
      </c>
      <c r="C3" s="13" t="s">
        <v>250</v>
      </c>
      <c r="D3" s="61">
        <f>AVERAGE(E3:F3)</f>
        <v>10225.90909090909</v>
      </c>
      <c r="E3" s="61">
        <f>AVERAGEIFS('Capture rate'!$R$4:$R$376,'Capture rate'!$B$4:$B$376,'CR Summary'!$B3,'Capture rate'!$I$4:$I$376,E$2)</f>
        <v>10333.636363636357</v>
      </c>
      <c r="F3" s="61">
        <f>AVERAGEIFS('Capture rate'!$R$4:$R$376,'Capture rate'!$B$4:$B$376,'CR Summary'!$B3,'Capture rate'!$I$4:$I$376,F$2)</f>
        <v>10118.181818181823</v>
      </c>
      <c r="G3" s="61">
        <v>18872</v>
      </c>
      <c r="H3" s="61">
        <v>8451</v>
      </c>
      <c r="I3" s="61">
        <f>(G3+H3)/30</f>
        <v>910.76666666666665</v>
      </c>
      <c r="J3" s="61">
        <f>I3*SUM(L3,N3)</f>
        <v>569.22916666666663</v>
      </c>
      <c r="K3" s="70">
        <f>J3/D3</f>
        <v>5.5665385014298206E-2</v>
      </c>
      <c r="L3" s="71">
        <v>0.59399999999999997</v>
      </c>
      <c r="M3" s="71"/>
      <c r="N3" s="71">
        <v>3.1E-2</v>
      </c>
      <c r="O3" s="72">
        <f>G3/30</f>
        <v>629.06666666666672</v>
      </c>
      <c r="P3" s="72">
        <f>O3*M3</f>
        <v>0</v>
      </c>
      <c r="Q3" s="67">
        <f>P3/D3</f>
        <v>0</v>
      </c>
      <c r="V3" s="13" t="s">
        <v>249</v>
      </c>
      <c r="W3">
        <v>10309.09090909091</v>
      </c>
    </row>
    <row r="4" spans="1:26" x14ac:dyDescent="0.3">
      <c r="A4" s="13">
        <v>2</v>
      </c>
      <c r="B4" s="13" t="s">
        <v>225</v>
      </c>
      <c r="C4" s="13" t="s">
        <v>250</v>
      </c>
      <c r="D4" s="61">
        <f t="shared" ref="D4:D52" si="0">AVERAGE(E4:F4)</f>
        <v>11792.181818181816</v>
      </c>
      <c r="E4" s="61">
        <f>AVERAGEIFS('Capture rate'!$R$4:$R$376,'Capture rate'!$B$4:$B$376,'CR Summary'!$B4,'Capture rate'!$I$4:$I$376,E$2)</f>
        <v>11597.999999999995</v>
      </c>
      <c r="F4" s="61">
        <f>AVERAGEIFS('Capture rate'!$R$4:$R$376,'Capture rate'!$B$4:$B$376,'CR Summary'!$B4,'Capture rate'!$I$4:$I$376,F$2)</f>
        <v>11986.36363636364</v>
      </c>
      <c r="G4" s="61">
        <v>24703</v>
      </c>
      <c r="H4" s="61">
        <v>13598</v>
      </c>
      <c r="I4" s="61">
        <f t="shared" ref="I4:I7" si="1">(G4+H4)/30</f>
        <v>1276.7</v>
      </c>
      <c r="J4" s="61">
        <f t="shared" ref="J4:J7" si="2">I4*SUM(L4,N4)</f>
        <v>849.0055000000001</v>
      </c>
      <c r="K4" s="70">
        <f>J4/D4</f>
        <v>7.1997321029341491E-2</v>
      </c>
      <c r="L4" s="71">
        <v>0.66500000000000004</v>
      </c>
      <c r="M4" s="71">
        <v>9.0999999999999998E-2</v>
      </c>
      <c r="N4" s="73"/>
      <c r="O4" s="72">
        <f t="shared" ref="O4:O7" si="3">G4/30</f>
        <v>823.43333333333328</v>
      </c>
      <c r="P4" s="72">
        <f t="shared" ref="P4:P7" si="4">O4*M4</f>
        <v>74.932433333333321</v>
      </c>
      <c r="Q4" s="67">
        <f>P4/D4</f>
        <v>6.354416382708626E-3</v>
      </c>
      <c r="V4" s="13" t="s">
        <v>249</v>
      </c>
      <c r="W4">
        <v>10309.09090909091</v>
      </c>
    </row>
    <row r="5" spans="1:26" x14ac:dyDescent="0.3">
      <c r="A5" s="13">
        <v>3</v>
      </c>
      <c r="B5" s="13" t="s">
        <v>231</v>
      </c>
      <c r="C5" s="13" t="s">
        <v>250</v>
      </c>
      <c r="D5" s="61">
        <f t="shared" si="0"/>
        <v>8862.4545454545423</v>
      </c>
      <c r="E5" s="61">
        <f>AVERAGEIFS('Capture rate'!$R$4:$R$376,'Capture rate'!$B$4:$B$376,'CR Summary'!$B5,'Capture rate'!$I$4:$I$376,E$2)</f>
        <v>8955.8181818181802</v>
      </c>
      <c r="F5" s="61">
        <f>AVERAGEIFS('Capture rate'!$R$4:$R$376,'Capture rate'!$B$4:$B$376,'CR Summary'!$B5,'Capture rate'!$I$4:$I$376,F$2)</f>
        <v>8769.0909090909045</v>
      </c>
      <c r="G5" s="61">
        <v>11534</v>
      </c>
      <c r="H5" s="61">
        <v>4515</v>
      </c>
      <c r="I5" s="61">
        <f t="shared" si="1"/>
        <v>534.9666666666667</v>
      </c>
      <c r="J5" s="61">
        <f t="shared" si="2"/>
        <v>0</v>
      </c>
      <c r="K5" s="70">
        <f>J5/D5</f>
        <v>0</v>
      </c>
      <c r="L5" s="74"/>
      <c r="M5" s="74"/>
      <c r="N5" s="74"/>
      <c r="O5" s="72">
        <f t="shared" si="3"/>
        <v>384.46666666666664</v>
      </c>
      <c r="P5" s="72">
        <f t="shared" si="4"/>
        <v>0</v>
      </c>
      <c r="Q5" s="67">
        <f>P5/D5</f>
        <v>0</v>
      </c>
      <c r="V5" s="13" t="s">
        <v>249</v>
      </c>
      <c r="W5">
        <v>10309.09090909091</v>
      </c>
    </row>
    <row r="6" spans="1:26" x14ac:dyDescent="0.3">
      <c r="A6" s="13">
        <v>4</v>
      </c>
      <c r="B6" s="13" t="s">
        <v>232</v>
      </c>
      <c r="C6" s="13" t="s">
        <v>250</v>
      </c>
      <c r="D6" s="61">
        <f t="shared" si="0"/>
        <v>10807.3</v>
      </c>
      <c r="E6" s="61">
        <f>AVERAGEIFS('Capture rate'!$R$4:$R$376,'Capture rate'!$B$4:$B$376,'CR Summary'!$B6,'Capture rate'!$I$4:$I$376,E$2)</f>
        <v>10547.6</v>
      </c>
      <c r="F6" s="61">
        <f>AVERAGEIFS('Capture rate'!$R$4:$R$376,'Capture rate'!$B$4:$B$376,'CR Summary'!$B6,'Capture rate'!$I$4:$I$376,F$2)</f>
        <v>11067</v>
      </c>
      <c r="G6" s="61">
        <v>15090</v>
      </c>
      <c r="H6" s="61">
        <v>4060</v>
      </c>
      <c r="I6" s="61">
        <f t="shared" si="1"/>
        <v>638.33333333333337</v>
      </c>
      <c r="J6" s="61">
        <f t="shared" si="2"/>
        <v>72.131666666666675</v>
      </c>
      <c r="K6" s="70">
        <f>J6/D6</f>
        <v>6.6743466607447448E-3</v>
      </c>
      <c r="L6" s="71">
        <v>0.113</v>
      </c>
      <c r="M6" s="71">
        <v>0.254</v>
      </c>
      <c r="N6" s="74"/>
      <c r="O6" s="72">
        <f t="shared" si="3"/>
        <v>503</v>
      </c>
      <c r="P6" s="72">
        <f t="shared" si="4"/>
        <v>127.762</v>
      </c>
      <c r="Q6" s="67">
        <f>P6/D6</f>
        <v>1.1821824137388618E-2</v>
      </c>
      <c r="V6" s="13" t="s">
        <v>249</v>
      </c>
      <c r="W6">
        <v>10309.09090909091</v>
      </c>
    </row>
    <row r="7" spans="1:26" x14ac:dyDescent="0.3">
      <c r="A7" s="13">
        <v>5</v>
      </c>
      <c r="B7" s="13" t="s">
        <v>233</v>
      </c>
      <c r="C7" s="13" t="s">
        <v>234</v>
      </c>
      <c r="D7" s="61">
        <f t="shared" si="0"/>
        <v>20810.181818181816</v>
      </c>
      <c r="E7" s="61">
        <f>AVERAGEIFS('Capture rate'!$R$4:$R$376,'Capture rate'!$B$4:$B$376,'CR Summary'!$B7,'Capture rate'!$I$4:$I$376,E$2)</f>
        <v>20020.36363636364</v>
      </c>
      <c r="F7" s="61">
        <f>AVERAGEIFS('Capture rate'!$R$4:$R$376,'Capture rate'!$B$4:$B$376,'CR Summary'!$B7,'Capture rate'!$I$4:$I$376,F$2)</f>
        <v>21599.999999999996</v>
      </c>
      <c r="G7" s="61">
        <v>29603</v>
      </c>
      <c r="H7" s="61">
        <v>17395</v>
      </c>
      <c r="I7" s="61">
        <f t="shared" si="1"/>
        <v>1566.6</v>
      </c>
      <c r="J7" s="61">
        <f t="shared" si="2"/>
        <v>0</v>
      </c>
      <c r="K7" s="70">
        <f>J7/D7</f>
        <v>0</v>
      </c>
      <c r="L7" s="74"/>
      <c r="M7" s="74"/>
      <c r="N7" s="74"/>
      <c r="O7" s="72">
        <f t="shared" si="3"/>
        <v>986.76666666666665</v>
      </c>
      <c r="P7" s="72">
        <f t="shared" si="4"/>
        <v>0</v>
      </c>
      <c r="Q7" s="67">
        <f>P7/D7</f>
        <v>0</v>
      </c>
      <c r="V7" s="13" t="s">
        <v>249</v>
      </c>
      <c r="W7">
        <v>10309.09090909091</v>
      </c>
    </row>
    <row r="8" spans="1:26" hidden="1" x14ac:dyDescent="0.3">
      <c r="A8" s="13">
        <f>A7+1</f>
        <v>6</v>
      </c>
      <c r="B8" s="13" t="s">
        <v>11</v>
      </c>
      <c r="D8" s="61" t="e">
        <f t="shared" si="0"/>
        <v>#DIV/0!</v>
      </c>
      <c r="V8" s="13" t="s">
        <v>249</v>
      </c>
      <c r="W8">
        <v>10309.09090909091</v>
      </c>
    </row>
    <row r="9" spans="1:26" hidden="1" x14ac:dyDescent="0.3">
      <c r="A9" s="13">
        <f t="shared" ref="A9:A56" si="5">A8+1</f>
        <v>7</v>
      </c>
      <c r="B9" s="13" t="s">
        <v>13</v>
      </c>
      <c r="D9" s="61" t="e">
        <f t="shared" si="0"/>
        <v>#DIV/0!</v>
      </c>
      <c r="V9" s="13" t="s">
        <v>249</v>
      </c>
      <c r="W9">
        <v>10309.09090909091</v>
      </c>
    </row>
    <row r="10" spans="1:26" hidden="1" x14ac:dyDescent="0.3">
      <c r="A10" s="13">
        <f t="shared" si="5"/>
        <v>8</v>
      </c>
      <c r="B10" s="13" t="s">
        <v>14</v>
      </c>
      <c r="D10" s="61" t="e">
        <f t="shared" si="0"/>
        <v>#DIV/0!</v>
      </c>
      <c r="V10" s="13" t="s">
        <v>249</v>
      </c>
      <c r="W10">
        <v>10309.09090909091</v>
      </c>
    </row>
    <row r="11" spans="1:26" hidden="1" x14ac:dyDescent="0.3">
      <c r="A11" s="13">
        <f t="shared" si="5"/>
        <v>9</v>
      </c>
      <c r="B11" s="13" t="s">
        <v>16</v>
      </c>
      <c r="D11" s="61" t="e">
        <f t="shared" si="0"/>
        <v>#DIV/0!</v>
      </c>
      <c r="V11" s="13" t="s">
        <v>249</v>
      </c>
      <c r="W11">
        <v>10309.09090909091</v>
      </c>
    </row>
    <row r="12" spans="1:26" hidden="1" x14ac:dyDescent="0.3">
      <c r="A12" s="13">
        <f t="shared" si="5"/>
        <v>10</v>
      </c>
      <c r="B12" s="13" t="s">
        <v>17</v>
      </c>
      <c r="D12" s="61" t="e">
        <f t="shared" si="0"/>
        <v>#DIV/0!</v>
      </c>
      <c r="V12" s="13" t="s">
        <v>251</v>
      </c>
      <c r="W12">
        <v>9900</v>
      </c>
    </row>
    <row r="13" spans="1:26" hidden="1" x14ac:dyDescent="0.3">
      <c r="A13" s="13">
        <f t="shared" si="5"/>
        <v>11</v>
      </c>
      <c r="B13" s="13" t="s">
        <v>18</v>
      </c>
      <c r="D13" s="61" t="e">
        <f t="shared" si="0"/>
        <v>#DIV/0!</v>
      </c>
      <c r="V13" s="13" t="s">
        <v>251</v>
      </c>
      <c r="W13">
        <v>9900</v>
      </c>
    </row>
    <row r="14" spans="1:26" hidden="1" x14ac:dyDescent="0.3">
      <c r="A14" s="13">
        <f t="shared" si="5"/>
        <v>12</v>
      </c>
      <c r="B14" s="13" t="s">
        <v>19</v>
      </c>
      <c r="D14" s="61" t="e">
        <f t="shared" si="0"/>
        <v>#DIV/0!</v>
      </c>
      <c r="V14" s="13" t="s">
        <v>251</v>
      </c>
      <c r="W14">
        <v>9900</v>
      </c>
    </row>
    <row r="15" spans="1:26" hidden="1" x14ac:dyDescent="0.3">
      <c r="A15" s="13">
        <f t="shared" si="5"/>
        <v>13</v>
      </c>
      <c r="B15" s="13" t="s">
        <v>20</v>
      </c>
      <c r="D15" s="61" t="e">
        <f t="shared" si="0"/>
        <v>#DIV/0!</v>
      </c>
      <c r="V15" s="13" t="s">
        <v>251</v>
      </c>
      <c r="W15">
        <v>9900</v>
      </c>
    </row>
    <row r="16" spans="1:26" hidden="1" x14ac:dyDescent="0.3">
      <c r="A16" s="13">
        <f t="shared" si="5"/>
        <v>14</v>
      </c>
      <c r="B16" s="13" t="s">
        <v>22</v>
      </c>
      <c r="D16" s="61" t="e">
        <f t="shared" si="0"/>
        <v>#DIV/0!</v>
      </c>
      <c r="V16" s="13" t="s">
        <v>251</v>
      </c>
      <c r="W16">
        <v>9900</v>
      </c>
    </row>
    <row r="17" spans="1:23" hidden="1" x14ac:dyDescent="0.3">
      <c r="A17" s="13">
        <f t="shared" si="5"/>
        <v>15</v>
      </c>
      <c r="B17" s="13" t="s">
        <v>23</v>
      </c>
      <c r="D17" s="61" t="e">
        <f t="shared" si="0"/>
        <v>#DIV/0!</v>
      </c>
      <c r="V17" s="13" t="s">
        <v>251</v>
      </c>
      <c r="W17">
        <v>9900</v>
      </c>
    </row>
    <row r="18" spans="1:23" hidden="1" x14ac:dyDescent="0.3">
      <c r="A18" s="13">
        <f t="shared" si="5"/>
        <v>16</v>
      </c>
      <c r="B18" s="13" t="s">
        <v>25</v>
      </c>
      <c r="D18" s="61" t="e">
        <f t="shared" si="0"/>
        <v>#DIV/0!</v>
      </c>
      <c r="V18" s="13" t="s">
        <v>251</v>
      </c>
      <c r="W18">
        <v>9900</v>
      </c>
    </row>
    <row r="19" spans="1:23" hidden="1" x14ac:dyDescent="0.3">
      <c r="A19" s="13">
        <f t="shared" si="5"/>
        <v>17</v>
      </c>
      <c r="B19" s="13" t="s">
        <v>26</v>
      </c>
      <c r="D19" s="61" t="e">
        <f t="shared" si="0"/>
        <v>#DIV/0!</v>
      </c>
      <c r="V19" s="13" t="s">
        <v>251</v>
      </c>
      <c r="W19">
        <v>9900</v>
      </c>
    </row>
    <row r="20" spans="1:23" hidden="1" x14ac:dyDescent="0.3">
      <c r="A20" s="13">
        <f t="shared" si="5"/>
        <v>18</v>
      </c>
      <c r="B20" s="13" t="s">
        <v>27</v>
      </c>
      <c r="D20" s="61" t="e">
        <f t="shared" si="0"/>
        <v>#DIV/0!</v>
      </c>
      <c r="V20" s="13" t="s">
        <v>251</v>
      </c>
      <c r="W20">
        <v>9900</v>
      </c>
    </row>
    <row r="21" spans="1:23" hidden="1" x14ac:dyDescent="0.3">
      <c r="A21" s="13">
        <f t="shared" si="5"/>
        <v>19</v>
      </c>
      <c r="B21" s="13" t="s">
        <v>28</v>
      </c>
      <c r="D21" s="61" t="e">
        <f t="shared" si="0"/>
        <v>#DIV/0!</v>
      </c>
      <c r="V21" s="13" t="s">
        <v>251</v>
      </c>
      <c r="W21">
        <v>9900</v>
      </c>
    </row>
    <row r="22" spans="1:23" hidden="1" x14ac:dyDescent="0.3">
      <c r="A22" s="13">
        <f t="shared" si="5"/>
        <v>20</v>
      </c>
      <c r="B22" s="13" t="s">
        <v>30</v>
      </c>
      <c r="D22" s="61" t="e">
        <f t="shared" si="0"/>
        <v>#DIV/0!</v>
      </c>
      <c r="V22" s="13" t="s">
        <v>251</v>
      </c>
      <c r="W22">
        <v>9900</v>
      </c>
    </row>
    <row r="23" spans="1:23" hidden="1" x14ac:dyDescent="0.3">
      <c r="A23" s="13">
        <f t="shared" si="5"/>
        <v>21</v>
      </c>
      <c r="B23" s="13" t="s">
        <v>31</v>
      </c>
      <c r="D23" s="61" t="e">
        <f t="shared" si="0"/>
        <v>#DIV/0!</v>
      </c>
      <c r="V23" s="13" t="s">
        <v>252</v>
      </c>
      <c r="W23">
        <v>9395.454545454546</v>
      </c>
    </row>
    <row r="24" spans="1:23" hidden="1" x14ac:dyDescent="0.3">
      <c r="A24" s="13">
        <f t="shared" si="5"/>
        <v>22</v>
      </c>
      <c r="B24" s="13" t="s">
        <v>32</v>
      </c>
      <c r="D24" s="61" t="e">
        <f t="shared" si="0"/>
        <v>#DIV/0!</v>
      </c>
      <c r="V24" s="13" t="s">
        <v>252</v>
      </c>
      <c r="W24">
        <v>9395.454545454546</v>
      </c>
    </row>
    <row r="25" spans="1:23" hidden="1" x14ac:dyDescent="0.3">
      <c r="A25" s="13">
        <f t="shared" si="5"/>
        <v>23</v>
      </c>
      <c r="B25" s="13" t="s">
        <v>33</v>
      </c>
      <c r="D25" s="61" t="e">
        <f t="shared" si="0"/>
        <v>#DIV/0!</v>
      </c>
      <c r="V25" s="13" t="s">
        <v>252</v>
      </c>
      <c r="W25">
        <v>9395.454545454546</v>
      </c>
    </row>
    <row r="26" spans="1:23" hidden="1" x14ac:dyDescent="0.3">
      <c r="A26" s="13">
        <f t="shared" si="5"/>
        <v>24</v>
      </c>
      <c r="B26" s="13" t="s">
        <v>34</v>
      </c>
      <c r="D26" s="75" t="e">
        <f t="shared" si="0"/>
        <v>#DIV/0!</v>
      </c>
      <c r="V26" s="13" t="s">
        <v>252</v>
      </c>
      <c r="W26">
        <v>9395.454545454546</v>
      </c>
    </row>
    <row r="27" spans="1:23" x14ac:dyDescent="0.3">
      <c r="A27" s="13">
        <f t="shared" si="5"/>
        <v>25</v>
      </c>
      <c r="B27" s="13" t="s">
        <v>239</v>
      </c>
      <c r="C27" s="13" t="s">
        <v>250</v>
      </c>
      <c r="D27" s="61">
        <f t="shared" si="0"/>
        <v>18685.2</v>
      </c>
      <c r="E27" s="61">
        <f>AVERAGEIFS('Capture rate'!$R$4:$R$496,'Capture rate'!$B$4:$B$496,'CR Summary'!$B27,'Capture rate'!$I$4:$I$496,E$2)</f>
        <v>18134.400000000001</v>
      </c>
      <c r="F27" s="13">
        <f>AVERAGEIFS('Capture rate'!$R$4:$R$496,'Capture rate'!$B$4:$B$496,'CR Summary'!$B27,'Capture rate'!$I$4:$I$496,F$2)</f>
        <v>19236</v>
      </c>
      <c r="G27" s="13">
        <v>16197</v>
      </c>
      <c r="H27" s="13">
        <v>5780</v>
      </c>
      <c r="I27" s="61">
        <f t="shared" ref="I27:I52" si="6">(G27+H27)/30</f>
        <v>732.56666666666672</v>
      </c>
      <c r="J27" s="61">
        <f t="shared" ref="J27:J52" si="7">I27*SUM(L27,N27)</f>
        <v>400.71396666666675</v>
      </c>
      <c r="K27" s="70">
        <f t="shared" ref="K27:K52" si="8">J27/D27</f>
        <v>2.1445527297897091E-2</v>
      </c>
      <c r="L27" s="76">
        <v>0.51700000000000002</v>
      </c>
      <c r="M27" s="76">
        <v>1.2E-2</v>
      </c>
      <c r="N27" s="76">
        <v>0.03</v>
      </c>
      <c r="O27" s="61">
        <f t="shared" ref="O27:O52" si="9">G27/30</f>
        <v>539.9</v>
      </c>
      <c r="P27" s="61">
        <f t="shared" ref="P27:P52" si="10">O27*M27</f>
        <v>6.4787999999999997</v>
      </c>
      <c r="Q27" s="77">
        <f t="shared" ref="Q27:Q52" si="11">P27/D27</f>
        <v>3.4673431378845287E-4</v>
      </c>
      <c r="V27" s="13" t="s">
        <v>252</v>
      </c>
      <c r="W27">
        <v>9395.454545454546</v>
      </c>
    </row>
    <row r="28" spans="1:23" hidden="1" x14ac:dyDescent="0.3">
      <c r="A28" s="13">
        <f t="shared" si="5"/>
        <v>26</v>
      </c>
      <c r="B28" s="13" t="s">
        <v>36</v>
      </c>
      <c r="C28" s="13"/>
      <c r="D28" s="61" t="e">
        <f t="shared" si="0"/>
        <v>#DIV/0!</v>
      </c>
      <c r="E28" s="13" t="e">
        <f>AVERAGEIFS('Capture rate'!$R$4:$R$376,'Capture rate'!$B$4:$B$376,'CR Summary'!$B28,'Capture rate'!$I$4:$I$376,E$2)</f>
        <v>#DIV/0!</v>
      </c>
      <c r="F28" s="13" t="e">
        <f>AVERAGEIFS('Capture rate'!$R$4:$R$376,'Capture rate'!$B$4:$B$376,'CR Summary'!$B28,'Capture rate'!$I$4:$I$376,F$2)</f>
        <v>#DIV/0!</v>
      </c>
      <c r="G28" s="13"/>
      <c r="H28" s="13"/>
      <c r="I28" s="61">
        <f t="shared" si="6"/>
        <v>0</v>
      </c>
      <c r="J28" s="61">
        <f t="shared" si="7"/>
        <v>0</v>
      </c>
      <c r="K28" s="70" t="e">
        <f t="shared" si="8"/>
        <v>#DIV/0!</v>
      </c>
      <c r="L28" s="76"/>
      <c r="M28" s="76"/>
      <c r="N28" s="76"/>
      <c r="O28" s="61">
        <f t="shared" si="9"/>
        <v>0</v>
      </c>
      <c r="P28" s="61">
        <f t="shared" si="10"/>
        <v>0</v>
      </c>
      <c r="Q28" s="77" t="e">
        <f t="shared" si="11"/>
        <v>#DIV/0!</v>
      </c>
      <c r="V28" s="13" t="s">
        <v>252</v>
      </c>
      <c r="W28">
        <v>9395.454545454546</v>
      </c>
    </row>
    <row r="29" spans="1:23" hidden="1" x14ac:dyDescent="0.3">
      <c r="A29" s="13">
        <f t="shared" si="5"/>
        <v>27</v>
      </c>
      <c r="B29" s="13" t="s">
        <v>37</v>
      </c>
      <c r="C29" s="13"/>
      <c r="D29" s="61" t="e">
        <f t="shared" si="0"/>
        <v>#DIV/0!</v>
      </c>
      <c r="E29" s="13" t="e">
        <f>AVERAGEIFS('Capture rate'!$R$4:$R$376,'Capture rate'!$B$4:$B$376,'CR Summary'!$B29,'Capture rate'!$I$4:$I$376,E$2)</f>
        <v>#DIV/0!</v>
      </c>
      <c r="F29" s="13" t="e">
        <f>AVERAGEIFS('Capture rate'!$R$4:$R$376,'Capture rate'!$B$4:$B$376,'CR Summary'!$B29,'Capture rate'!$I$4:$I$376,F$2)</f>
        <v>#DIV/0!</v>
      </c>
      <c r="G29" s="13"/>
      <c r="H29" s="13"/>
      <c r="I29" s="61">
        <f t="shared" si="6"/>
        <v>0</v>
      </c>
      <c r="J29" s="61">
        <f t="shared" si="7"/>
        <v>0</v>
      </c>
      <c r="K29" s="70" t="e">
        <f t="shared" si="8"/>
        <v>#DIV/0!</v>
      </c>
      <c r="L29" s="76"/>
      <c r="M29" s="76"/>
      <c r="N29" s="76"/>
      <c r="O29" s="61">
        <f t="shared" si="9"/>
        <v>0</v>
      </c>
      <c r="P29" s="61">
        <f t="shared" si="10"/>
        <v>0</v>
      </c>
      <c r="Q29" s="77" t="e">
        <f t="shared" si="11"/>
        <v>#DIV/0!</v>
      </c>
      <c r="V29" s="13" t="s">
        <v>252</v>
      </c>
      <c r="W29">
        <v>9395.454545454546</v>
      </c>
    </row>
    <row r="30" spans="1:23" hidden="1" x14ac:dyDescent="0.3">
      <c r="A30" s="13">
        <f t="shared" si="5"/>
        <v>28</v>
      </c>
      <c r="B30" s="13" t="s">
        <v>38</v>
      </c>
      <c r="C30" s="13"/>
      <c r="D30" s="61" t="e">
        <f t="shared" si="0"/>
        <v>#DIV/0!</v>
      </c>
      <c r="E30" s="13" t="e">
        <f>AVERAGEIFS('Capture rate'!$R$4:$R$376,'Capture rate'!$B$4:$B$376,'CR Summary'!$B30,'Capture rate'!$I$4:$I$376,E$2)</f>
        <v>#DIV/0!</v>
      </c>
      <c r="F30" s="13" t="e">
        <f>AVERAGEIFS('Capture rate'!$R$4:$R$376,'Capture rate'!$B$4:$B$376,'CR Summary'!$B30,'Capture rate'!$I$4:$I$376,F$2)</f>
        <v>#DIV/0!</v>
      </c>
      <c r="G30" s="13"/>
      <c r="H30" s="13"/>
      <c r="I30" s="61">
        <f t="shared" si="6"/>
        <v>0</v>
      </c>
      <c r="J30" s="61">
        <f t="shared" si="7"/>
        <v>0</v>
      </c>
      <c r="K30" s="70" t="e">
        <f t="shared" si="8"/>
        <v>#DIV/0!</v>
      </c>
      <c r="L30" s="76"/>
      <c r="M30" s="76"/>
      <c r="N30" s="76"/>
      <c r="O30" s="61">
        <f t="shared" si="9"/>
        <v>0</v>
      </c>
      <c r="P30" s="61">
        <f t="shared" si="10"/>
        <v>0</v>
      </c>
      <c r="Q30" s="77" t="e">
        <f t="shared" si="11"/>
        <v>#DIV/0!</v>
      </c>
      <c r="V30" s="13" t="s">
        <v>252</v>
      </c>
      <c r="W30">
        <v>9395.454545454546</v>
      </c>
    </row>
    <row r="31" spans="1:23" hidden="1" x14ac:dyDescent="0.3">
      <c r="A31" s="13">
        <f t="shared" si="5"/>
        <v>29</v>
      </c>
      <c r="B31" s="13" t="s">
        <v>39</v>
      </c>
      <c r="C31" s="13"/>
      <c r="D31" s="61" t="e">
        <f t="shared" si="0"/>
        <v>#DIV/0!</v>
      </c>
      <c r="E31" s="13" t="e">
        <f>AVERAGEIFS('Capture rate'!$R$4:$R$376,'Capture rate'!$B$4:$B$376,'CR Summary'!$B31,'Capture rate'!$I$4:$I$376,E$2)</f>
        <v>#DIV/0!</v>
      </c>
      <c r="F31" s="13" t="e">
        <f>AVERAGEIFS('Capture rate'!$R$4:$R$376,'Capture rate'!$B$4:$B$376,'CR Summary'!$B31,'Capture rate'!$I$4:$I$376,F$2)</f>
        <v>#DIV/0!</v>
      </c>
      <c r="G31" s="13"/>
      <c r="H31" s="13"/>
      <c r="I31" s="61">
        <f t="shared" si="6"/>
        <v>0</v>
      </c>
      <c r="J31" s="61">
        <f t="shared" si="7"/>
        <v>0</v>
      </c>
      <c r="K31" s="70" t="e">
        <f t="shared" si="8"/>
        <v>#DIV/0!</v>
      </c>
      <c r="L31" s="76"/>
      <c r="M31" s="76"/>
      <c r="N31" s="76"/>
      <c r="O31" s="61">
        <f t="shared" si="9"/>
        <v>0</v>
      </c>
      <c r="P31" s="61">
        <f t="shared" si="10"/>
        <v>0</v>
      </c>
      <c r="Q31" s="77" t="e">
        <f t="shared" si="11"/>
        <v>#DIV/0!</v>
      </c>
      <c r="V31" s="13" t="s">
        <v>252</v>
      </c>
      <c r="W31">
        <v>9395.454545454546</v>
      </c>
    </row>
    <row r="32" spans="1:23" hidden="1" x14ac:dyDescent="0.3">
      <c r="A32" s="13">
        <f t="shared" si="5"/>
        <v>30</v>
      </c>
      <c r="B32" s="13" t="s">
        <v>40</v>
      </c>
      <c r="C32" s="13"/>
      <c r="D32" s="61" t="e">
        <f t="shared" si="0"/>
        <v>#DIV/0!</v>
      </c>
      <c r="E32" s="13" t="e">
        <f>AVERAGEIFS('Capture rate'!$R$4:$R$376,'Capture rate'!$B$4:$B$376,'CR Summary'!$B32,'Capture rate'!$I$4:$I$376,E$2)</f>
        <v>#DIV/0!</v>
      </c>
      <c r="F32" s="13" t="e">
        <f>AVERAGEIFS('Capture rate'!$R$4:$R$376,'Capture rate'!$B$4:$B$376,'CR Summary'!$B32,'Capture rate'!$I$4:$I$376,F$2)</f>
        <v>#DIV/0!</v>
      </c>
      <c r="G32" s="13"/>
      <c r="H32" s="13"/>
      <c r="I32" s="61">
        <f t="shared" si="6"/>
        <v>0</v>
      </c>
      <c r="J32" s="61">
        <f t="shared" si="7"/>
        <v>0</v>
      </c>
      <c r="K32" s="70" t="e">
        <f t="shared" si="8"/>
        <v>#DIV/0!</v>
      </c>
      <c r="L32" s="76"/>
      <c r="M32" s="76"/>
      <c r="N32" s="76"/>
      <c r="O32" s="61">
        <f t="shared" si="9"/>
        <v>0</v>
      </c>
      <c r="P32" s="61">
        <f t="shared" si="10"/>
        <v>0</v>
      </c>
      <c r="Q32" s="77" t="e">
        <f t="shared" si="11"/>
        <v>#DIV/0!</v>
      </c>
      <c r="V32" s="13" t="s">
        <v>252</v>
      </c>
      <c r="W32">
        <v>9395.454545454546</v>
      </c>
    </row>
    <row r="33" spans="1:23" hidden="1" x14ac:dyDescent="0.3">
      <c r="A33" s="13">
        <f t="shared" si="5"/>
        <v>31</v>
      </c>
      <c r="B33" s="13" t="s">
        <v>41</v>
      </c>
      <c r="C33" s="13"/>
      <c r="D33" s="61" t="e">
        <f t="shared" si="0"/>
        <v>#DIV/0!</v>
      </c>
      <c r="E33" s="13" t="e">
        <f>AVERAGEIFS('Capture rate'!$R$4:$R$376,'Capture rate'!$B$4:$B$376,'CR Summary'!$B33,'Capture rate'!$I$4:$I$376,E$2)</f>
        <v>#DIV/0!</v>
      </c>
      <c r="F33" s="13" t="e">
        <f>AVERAGEIFS('Capture rate'!$R$4:$R$376,'Capture rate'!$B$4:$B$376,'CR Summary'!$B33,'Capture rate'!$I$4:$I$376,F$2)</f>
        <v>#DIV/0!</v>
      </c>
      <c r="G33" s="13"/>
      <c r="H33" s="13"/>
      <c r="I33" s="61">
        <f t="shared" si="6"/>
        <v>0</v>
      </c>
      <c r="J33" s="61">
        <f t="shared" si="7"/>
        <v>0</v>
      </c>
      <c r="K33" s="70" t="e">
        <f t="shared" si="8"/>
        <v>#DIV/0!</v>
      </c>
      <c r="L33" s="76"/>
      <c r="M33" s="76"/>
      <c r="N33" s="76"/>
      <c r="O33" s="61">
        <f t="shared" si="9"/>
        <v>0</v>
      </c>
      <c r="P33" s="61">
        <f t="shared" si="10"/>
        <v>0</v>
      </c>
      <c r="Q33" s="77" t="e">
        <f t="shared" si="11"/>
        <v>#DIV/0!</v>
      </c>
      <c r="V33" s="13" t="s">
        <v>252</v>
      </c>
      <c r="W33">
        <v>9395.454545454546</v>
      </c>
    </row>
    <row r="34" spans="1:23" hidden="1" x14ac:dyDescent="0.3">
      <c r="A34" s="13">
        <f t="shared" si="5"/>
        <v>32</v>
      </c>
      <c r="B34" s="13" t="s">
        <v>42</v>
      </c>
      <c r="C34" s="13"/>
      <c r="D34" s="61" t="e">
        <f t="shared" si="0"/>
        <v>#DIV/0!</v>
      </c>
      <c r="E34" s="13" t="e">
        <f>AVERAGEIFS('Capture rate'!$R$4:$R$376,'Capture rate'!$B$4:$B$376,'CR Summary'!$B34,'Capture rate'!$I$4:$I$376,E$2)</f>
        <v>#DIV/0!</v>
      </c>
      <c r="F34" s="13" t="e">
        <f>AVERAGEIFS('Capture rate'!$R$4:$R$376,'Capture rate'!$B$4:$B$376,'CR Summary'!$B34,'Capture rate'!$I$4:$I$376,F$2)</f>
        <v>#DIV/0!</v>
      </c>
      <c r="G34" s="13"/>
      <c r="H34" s="13"/>
      <c r="I34" s="61">
        <f t="shared" si="6"/>
        <v>0</v>
      </c>
      <c r="J34" s="61">
        <f t="shared" si="7"/>
        <v>0</v>
      </c>
      <c r="K34" s="70" t="e">
        <f t="shared" si="8"/>
        <v>#DIV/0!</v>
      </c>
      <c r="L34" s="76"/>
      <c r="M34" s="76"/>
      <c r="N34" s="76"/>
      <c r="O34" s="61">
        <f t="shared" si="9"/>
        <v>0</v>
      </c>
      <c r="P34" s="61">
        <f t="shared" si="10"/>
        <v>0</v>
      </c>
      <c r="Q34" s="77" t="e">
        <f t="shared" si="11"/>
        <v>#DIV/0!</v>
      </c>
      <c r="V34" s="13" t="s">
        <v>253</v>
      </c>
      <c r="W34">
        <v>10009.09090909091</v>
      </c>
    </row>
    <row r="35" spans="1:23" hidden="1" x14ac:dyDescent="0.3">
      <c r="A35" s="13">
        <f t="shared" si="5"/>
        <v>33</v>
      </c>
      <c r="B35" s="13" t="s">
        <v>43</v>
      </c>
      <c r="C35" s="13"/>
      <c r="D35" s="61" t="e">
        <f t="shared" si="0"/>
        <v>#DIV/0!</v>
      </c>
      <c r="E35" s="13" t="e">
        <f>AVERAGEIFS('Capture rate'!$R$4:$R$376,'Capture rate'!$B$4:$B$376,'CR Summary'!$B35,'Capture rate'!$I$4:$I$376,E$2)</f>
        <v>#DIV/0!</v>
      </c>
      <c r="F35" s="13" t="e">
        <f>AVERAGEIFS('Capture rate'!$R$4:$R$376,'Capture rate'!$B$4:$B$376,'CR Summary'!$B35,'Capture rate'!$I$4:$I$376,F$2)</f>
        <v>#DIV/0!</v>
      </c>
      <c r="G35" s="13"/>
      <c r="H35" s="13"/>
      <c r="I35" s="61">
        <f t="shared" si="6"/>
        <v>0</v>
      </c>
      <c r="J35" s="61">
        <f t="shared" si="7"/>
        <v>0</v>
      </c>
      <c r="K35" s="70" t="e">
        <f t="shared" si="8"/>
        <v>#DIV/0!</v>
      </c>
      <c r="L35" s="76"/>
      <c r="M35" s="76"/>
      <c r="N35" s="76"/>
      <c r="O35" s="61">
        <f t="shared" si="9"/>
        <v>0</v>
      </c>
      <c r="P35" s="61">
        <f t="shared" si="10"/>
        <v>0</v>
      </c>
      <c r="Q35" s="77" t="e">
        <f t="shared" si="11"/>
        <v>#DIV/0!</v>
      </c>
      <c r="V35" s="13" t="s">
        <v>253</v>
      </c>
      <c r="W35">
        <v>10009.09090909091</v>
      </c>
    </row>
    <row r="36" spans="1:23" hidden="1" x14ac:dyDescent="0.3">
      <c r="A36" s="13">
        <f t="shared" si="5"/>
        <v>34</v>
      </c>
      <c r="B36" s="13" t="s">
        <v>44</v>
      </c>
      <c r="C36" s="13"/>
      <c r="D36" s="61" t="e">
        <f t="shared" si="0"/>
        <v>#DIV/0!</v>
      </c>
      <c r="E36" s="13" t="e">
        <f>AVERAGEIFS('Capture rate'!$R$4:$R$376,'Capture rate'!$B$4:$B$376,'CR Summary'!$B36,'Capture rate'!$I$4:$I$376,E$2)</f>
        <v>#DIV/0!</v>
      </c>
      <c r="F36" s="13" t="e">
        <f>AVERAGEIFS('Capture rate'!$R$4:$R$376,'Capture rate'!$B$4:$B$376,'CR Summary'!$B36,'Capture rate'!$I$4:$I$376,F$2)</f>
        <v>#DIV/0!</v>
      </c>
      <c r="G36" s="13"/>
      <c r="H36" s="13"/>
      <c r="I36" s="61">
        <f t="shared" si="6"/>
        <v>0</v>
      </c>
      <c r="J36" s="61">
        <f t="shared" si="7"/>
        <v>0</v>
      </c>
      <c r="K36" s="70" t="e">
        <f t="shared" si="8"/>
        <v>#DIV/0!</v>
      </c>
      <c r="L36" s="76"/>
      <c r="M36" s="76"/>
      <c r="N36" s="76"/>
      <c r="O36" s="61">
        <f t="shared" si="9"/>
        <v>0</v>
      </c>
      <c r="P36" s="61">
        <f t="shared" si="10"/>
        <v>0</v>
      </c>
      <c r="Q36" s="77" t="e">
        <f t="shared" si="11"/>
        <v>#DIV/0!</v>
      </c>
      <c r="V36" s="13" t="s">
        <v>253</v>
      </c>
      <c r="W36">
        <v>10009.09090909091</v>
      </c>
    </row>
    <row r="37" spans="1:23" hidden="1" x14ac:dyDescent="0.3">
      <c r="A37" s="13">
        <f t="shared" si="5"/>
        <v>35</v>
      </c>
      <c r="B37" s="13" t="s">
        <v>46</v>
      </c>
      <c r="C37" s="13"/>
      <c r="D37" s="61" t="e">
        <f t="shared" si="0"/>
        <v>#DIV/0!</v>
      </c>
      <c r="E37" s="13" t="e">
        <f>AVERAGEIFS('Capture rate'!$R$4:$R$376,'Capture rate'!$B$4:$B$376,'CR Summary'!$B37,'Capture rate'!$I$4:$I$376,E$2)</f>
        <v>#DIV/0!</v>
      </c>
      <c r="F37" s="13" t="e">
        <f>AVERAGEIFS('Capture rate'!$R$4:$R$376,'Capture rate'!$B$4:$B$376,'CR Summary'!$B37,'Capture rate'!$I$4:$I$376,F$2)</f>
        <v>#DIV/0!</v>
      </c>
      <c r="G37" s="13"/>
      <c r="H37" s="13"/>
      <c r="I37" s="61">
        <f t="shared" si="6"/>
        <v>0</v>
      </c>
      <c r="J37" s="61">
        <f t="shared" si="7"/>
        <v>0</v>
      </c>
      <c r="K37" s="70" t="e">
        <f t="shared" si="8"/>
        <v>#DIV/0!</v>
      </c>
      <c r="L37" s="76"/>
      <c r="M37" s="76"/>
      <c r="N37" s="76"/>
      <c r="O37" s="61">
        <f t="shared" si="9"/>
        <v>0</v>
      </c>
      <c r="P37" s="61">
        <f t="shared" si="10"/>
        <v>0</v>
      </c>
      <c r="Q37" s="77" t="e">
        <f t="shared" si="11"/>
        <v>#DIV/0!</v>
      </c>
      <c r="V37" s="13" t="s">
        <v>253</v>
      </c>
      <c r="W37">
        <v>10009.09090909091</v>
      </c>
    </row>
    <row r="38" spans="1:23" hidden="1" x14ac:dyDescent="0.3">
      <c r="A38" s="13">
        <f t="shared" si="5"/>
        <v>36</v>
      </c>
      <c r="B38" s="13" t="s">
        <v>47</v>
      </c>
      <c r="C38" s="13"/>
      <c r="D38" s="61" t="e">
        <f t="shared" si="0"/>
        <v>#DIV/0!</v>
      </c>
      <c r="E38" s="13" t="e">
        <f>AVERAGEIFS('Capture rate'!$R$4:$R$376,'Capture rate'!$B$4:$B$376,'CR Summary'!$B38,'Capture rate'!$I$4:$I$376,E$2)</f>
        <v>#DIV/0!</v>
      </c>
      <c r="F38" s="13" t="e">
        <f>AVERAGEIFS('Capture rate'!$R$4:$R$376,'Capture rate'!$B$4:$B$376,'CR Summary'!$B38,'Capture rate'!$I$4:$I$376,F$2)</f>
        <v>#DIV/0!</v>
      </c>
      <c r="G38" s="13"/>
      <c r="H38" s="13"/>
      <c r="I38" s="61">
        <f t="shared" si="6"/>
        <v>0</v>
      </c>
      <c r="J38" s="61">
        <f t="shared" si="7"/>
        <v>0</v>
      </c>
      <c r="K38" s="70" t="e">
        <f t="shared" si="8"/>
        <v>#DIV/0!</v>
      </c>
      <c r="L38" s="76"/>
      <c r="M38" s="76"/>
      <c r="N38" s="76"/>
      <c r="O38" s="61">
        <f t="shared" si="9"/>
        <v>0</v>
      </c>
      <c r="P38" s="61">
        <f t="shared" si="10"/>
        <v>0</v>
      </c>
      <c r="Q38" s="77" t="e">
        <f t="shared" si="11"/>
        <v>#DIV/0!</v>
      </c>
      <c r="V38" s="13" t="s">
        <v>253</v>
      </c>
      <c r="W38">
        <v>10009.09090909091</v>
      </c>
    </row>
    <row r="39" spans="1:23" hidden="1" x14ac:dyDescent="0.3">
      <c r="A39" s="13">
        <f t="shared" si="5"/>
        <v>37</v>
      </c>
      <c r="B39" s="13" t="s">
        <v>48</v>
      </c>
      <c r="C39" s="13"/>
      <c r="D39" s="61" t="e">
        <f t="shared" si="0"/>
        <v>#DIV/0!</v>
      </c>
      <c r="E39" s="13" t="e">
        <f>AVERAGEIFS('Capture rate'!$R$4:$R$376,'Capture rate'!$B$4:$B$376,'CR Summary'!$B39,'Capture rate'!$I$4:$I$376,E$2)</f>
        <v>#DIV/0!</v>
      </c>
      <c r="F39" s="13" t="e">
        <f>AVERAGEIFS('Capture rate'!$R$4:$R$376,'Capture rate'!$B$4:$B$376,'CR Summary'!$B39,'Capture rate'!$I$4:$I$376,F$2)</f>
        <v>#DIV/0!</v>
      </c>
      <c r="G39" s="13"/>
      <c r="H39" s="13"/>
      <c r="I39" s="61">
        <f t="shared" si="6"/>
        <v>0</v>
      </c>
      <c r="J39" s="61">
        <f t="shared" si="7"/>
        <v>0</v>
      </c>
      <c r="K39" s="70" t="e">
        <f t="shared" si="8"/>
        <v>#DIV/0!</v>
      </c>
      <c r="L39" s="76"/>
      <c r="M39" s="76"/>
      <c r="N39" s="76"/>
      <c r="O39" s="61">
        <f t="shared" si="9"/>
        <v>0</v>
      </c>
      <c r="P39" s="61">
        <f t="shared" si="10"/>
        <v>0</v>
      </c>
      <c r="Q39" s="77" t="e">
        <f t="shared" si="11"/>
        <v>#DIV/0!</v>
      </c>
      <c r="V39" s="13" t="s">
        <v>253</v>
      </c>
      <c r="W39">
        <v>10009.09090909091</v>
      </c>
    </row>
    <row r="40" spans="1:23" hidden="1" x14ac:dyDescent="0.3">
      <c r="A40" s="13">
        <f t="shared" si="5"/>
        <v>38</v>
      </c>
      <c r="B40" s="13" t="s">
        <v>49</v>
      </c>
      <c r="C40" s="13"/>
      <c r="D40" s="61" t="e">
        <f t="shared" si="0"/>
        <v>#DIV/0!</v>
      </c>
      <c r="E40" s="13" t="e">
        <f>AVERAGEIFS('Capture rate'!$R$4:$R$376,'Capture rate'!$B$4:$B$376,'CR Summary'!$B40,'Capture rate'!$I$4:$I$376,E$2)</f>
        <v>#DIV/0!</v>
      </c>
      <c r="F40" s="13" t="e">
        <f>AVERAGEIFS('Capture rate'!$R$4:$R$376,'Capture rate'!$B$4:$B$376,'CR Summary'!$B40,'Capture rate'!$I$4:$I$376,F$2)</f>
        <v>#DIV/0!</v>
      </c>
      <c r="G40" s="13"/>
      <c r="H40" s="13"/>
      <c r="I40" s="61">
        <f t="shared" si="6"/>
        <v>0</v>
      </c>
      <c r="J40" s="61">
        <f t="shared" si="7"/>
        <v>0</v>
      </c>
      <c r="K40" s="70" t="e">
        <f t="shared" si="8"/>
        <v>#DIV/0!</v>
      </c>
      <c r="L40" s="76"/>
      <c r="M40" s="76"/>
      <c r="N40" s="76"/>
      <c r="O40" s="61">
        <f t="shared" si="9"/>
        <v>0</v>
      </c>
      <c r="P40" s="61">
        <f t="shared" si="10"/>
        <v>0</v>
      </c>
      <c r="Q40" s="77" t="e">
        <f t="shared" si="11"/>
        <v>#DIV/0!</v>
      </c>
      <c r="V40" s="13" t="s">
        <v>253</v>
      </c>
      <c r="W40">
        <v>10009.09090909091</v>
      </c>
    </row>
    <row r="41" spans="1:23" hidden="1" x14ac:dyDescent="0.3">
      <c r="A41" s="13">
        <f t="shared" si="5"/>
        <v>39</v>
      </c>
      <c r="B41" s="13" t="s">
        <v>50</v>
      </c>
      <c r="C41" s="13"/>
      <c r="D41" s="61">
        <f t="shared" si="0"/>
        <v>11792.181818181816</v>
      </c>
      <c r="E41" s="13">
        <f>AVERAGEIFS('Capture rate'!$R$4:$R$376,'Capture rate'!$B$4:$B$376,'CR Summary'!$B41,'Capture rate'!$I$4:$I$376,E$2)</f>
        <v>11597.999999999995</v>
      </c>
      <c r="F41" s="13">
        <f>AVERAGEIFS('Capture rate'!$R$4:$R$376,'Capture rate'!$B$4:$B$376,'CR Summary'!$B41,'Capture rate'!$I$4:$I$376,F$2)</f>
        <v>11986.36363636364</v>
      </c>
      <c r="G41" s="13"/>
      <c r="H41" s="13"/>
      <c r="I41" s="61">
        <f t="shared" si="6"/>
        <v>0</v>
      </c>
      <c r="J41" s="61">
        <f t="shared" si="7"/>
        <v>0</v>
      </c>
      <c r="K41" s="70">
        <f t="shared" si="8"/>
        <v>0</v>
      </c>
      <c r="L41" s="76"/>
      <c r="M41" s="76"/>
      <c r="N41" s="76"/>
      <c r="O41" s="61">
        <f t="shared" si="9"/>
        <v>0</v>
      </c>
      <c r="P41" s="61">
        <f t="shared" si="10"/>
        <v>0</v>
      </c>
      <c r="Q41" s="77">
        <f t="shared" si="11"/>
        <v>0</v>
      </c>
      <c r="V41" s="13" t="s">
        <v>253</v>
      </c>
      <c r="W41">
        <v>10009.09090909091</v>
      </c>
    </row>
    <row r="42" spans="1:23" hidden="1" x14ac:dyDescent="0.3">
      <c r="A42" s="13">
        <f t="shared" si="5"/>
        <v>40</v>
      </c>
      <c r="B42" s="13" t="s">
        <v>51</v>
      </c>
      <c r="C42" s="13"/>
      <c r="D42" s="61" t="e">
        <f t="shared" si="0"/>
        <v>#DIV/0!</v>
      </c>
      <c r="E42" s="13" t="e">
        <f>AVERAGEIFS('Capture rate'!$R$4:$R$376,'Capture rate'!$B$4:$B$376,'CR Summary'!$B42,'Capture rate'!$I$4:$I$376,E$2)</f>
        <v>#DIV/0!</v>
      </c>
      <c r="F42" s="13" t="e">
        <f>AVERAGEIFS('Capture rate'!$R$4:$R$376,'Capture rate'!$B$4:$B$376,'CR Summary'!$B42,'Capture rate'!$I$4:$I$376,F$2)</f>
        <v>#DIV/0!</v>
      </c>
      <c r="G42" s="13"/>
      <c r="H42" s="13"/>
      <c r="I42" s="61">
        <f t="shared" si="6"/>
        <v>0</v>
      </c>
      <c r="J42" s="61">
        <f t="shared" si="7"/>
        <v>0</v>
      </c>
      <c r="K42" s="70" t="e">
        <f t="shared" si="8"/>
        <v>#DIV/0!</v>
      </c>
      <c r="L42" s="76"/>
      <c r="M42" s="76"/>
      <c r="N42" s="76"/>
      <c r="O42" s="61">
        <f t="shared" si="9"/>
        <v>0</v>
      </c>
      <c r="P42" s="61">
        <f t="shared" si="10"/>
        <v>0</v>
      </c>
      <c r="Q42" s="77" t="e">
        <f t="shared" si="11"/>
        <v>#DIV/0!</v>
      </c>
      <c r="V42" s="13" t="s">
        <v>253</v>
      </c>
      <c r="W42">
        <v>10009.09090909091</v>
      </c>
    </row>
    <row r="43" spans="1:23" hidden="1" x14ac:dyDescent="0.3">
      <c r="A43" s="13">
        <f t="shared" si="5"/>
        <v>41</v>
      </c>
      <c r="B43" s="13" t="s">
        <v>52</v>
      </c>
      <c r="C43" s="13"/>
      <c r="D43" s="61" t="e">
        <f t="shared" si="0"/>
        <v>#DIV/0!</v>
      </c>
      <c r="E43" s="13" t="e">
        <f>AVERAGEIFS('Capture rate'!$R$4:$R$376,'Capture rate'!$B$4:$B$376,'CR Summary'!$B43,'Capture rate'!$I$4:$I$376,E$2)</f>
        <v>#DIV/0!</v>
      </c>
      <c r="F43" s="13" t="e">
        <f>AVERAGEIFS('Capture rate'!$R$4:$R$376,'Capture rate'!$B$4:$B$376,'CR Summary'!$B43,'Capture rate'!$I$4:$I$376,F$2)</f>
        <v>#DIV/0!</v>
      </c>
      <c r="G43" s="13"/>
      <c r="H43" s="13"/>
      <c r="I43" s="61">
        <f t="shared" si="6"/>
        <v>0</v>
      </c>
      <c r="J43" s="61">
        <f t="shared" si="7"/>
        <v>0</v>
      </c>
      <c r="K43" s="70" t="e">
        <f t="shared" si="8"/>
        <v>#DIV/0!</v>
      </c>
      <c r="L43" s="76"/>
      <c r="M43" s="76"/>
      <c r="N43" s="76"/>
      <c r="O43" s="61">
        <f t="shared" si="9"/>
        <v>0</v>
      </c>
      <c r="P43" s="61">
        <f t="shared" si="10"/>
        <v>0</v>
      </c>
      <c r="Q43" s="77" t="e">
        <f t="shared" si="11"/>
        <v>#DIV/0!</v>
      </c>
      <c r="V43" s="13" t="s">
        <v>253</v>
      </c>
      <c r="W43">
        <v>10009.09090909091</v>
      </c>
    </row>
    <row r="44" spans="1:23" hidden="1" x14ac:dyDescent="0.3">
      <c r="A44" s="13">
        <f t="shared" si="5"/>
        <v>42</v>
      </c>
      <c r="B44" s="13" t="s">
        <v>53</v>
      </c>
      <c r="C44" s="13"/>
      <c r="D44" s="61" t="e">
        <f t="shared" si="0"/>
        <v>#DIV/0!</v>
      </c>
      <c r="E44" s="13" t="e">
        <f>AVERAGEIFS('Capture rate'!$R$4:$R$376,'Capture rate'!$B$4:$B$376,'CR Summary'!$B44,'Capture rate'!$I$4:$I$376,E$2)</f>
        <v>#DIV/0!</v>
      </c>
      <c r="F44" s="13" t="e">
        <f>AVERAGEIFS('Capture rate'!$R$4:$R$376,'Capture rate'!$B$4:$B$376,'CR Summary'!$B44,'Capture rate'!$I$4:$I$376,F$2)</f>
        <v>#DIV/0!</v>
      </c>
      <c r="G44" s="13"/>
      <c r="H44" s="13"/>
      <c r="I44" s="61">
        <f t="shared" si="6"/>
        <v>0</v>
      </c>
      <c r="J44" s="61">
        <f t="shared" si="7"/>
        <v>0</v>
      </c>
      <c r="K44" s="70" t="e">
        <f t="shared" si="8"/>
        <v>#DIV/0!</v>
      </c>
      <c r="L44" s="76"/>
      <c r="M44" s="76"/>
      <c r="N44" s="76"/>
      <c r="O44" s="61">
        <f t="shared" si="9"/>
        <v>0</v>
      </c>
      <c r="P44" s="61">
        <f t="shared" si="10"/>
        <v>0</v>
      </c>
      <c r="Q44" s="77" t="e">
        <f t="shared" si="11"/>
        <v>#DIV/0!</v>
      </c>
      <c r="V44" s="13" t="s">
        <v>253</v>
      </c>
      <c r="W44">
        <v>10009.09090909091</v>
      </c>
    </row>
    <row r="45" spans="1:23" hidden="1" x14ac:dyDescent="0.3">
      <c r="A45" s="13">
        <f t="shared" si="5"/>
        <v>43</v>
      </c>
      <c r="B45" s="13" t="s">
        <v>54</v>
      </c>
      <c r="C45" s="13"/>
      <c r="D45" s="61" t="e">
        <f t="shared" si="0"/>
        <v>#DIV/0!</v>
      </c>
      <c r="E45" s="13" t="e">
        <f>AVERAGEIFS('Capture rate'!$R$4:$R$376,'Capture rate'!$B$4:$B$376,'CR Summary'!$B45,'Capture rate'!$I$4:$I$376,E$2)</f>
        <v>#DIV/0!</v>
      </c>
      <c r="F45" s="13" t="e">
        <f>AVERAGEIFS('Capture rate'!$R$4:$R$376,'Capture rate'!$B$4:$B$376,'CR Summary'!$B45,'Capture rate'!$I$4:$I$376,F$2)</f>
        <v>#DIV/0!</v>
      </c>
      <c r="G45" s="13"/>
      <c r="H45" s="13"/>
      <c r="I45" s="61">
        <f t="shared" si="6"/>
        <v>0</v>
      </c>
      <c r="J45" s="61">
        <f t="shared" si="7"/>
        <v>0</v>
      </c>
      <c r="K45" s="70" t="e">
        <f t="shared" si="8"/>
        <v>#DIV/0!</v>
      </c>
      <c r="L45" s="76"/>
      <c r="M45" s="76"/>
      <c r="N45" s="76"/>
      <c r="O45" s="61">
        <f t="shared" si="9"/>
        <v>0</v>
      </c>
      <c r="P45" s="61">
        <f t="shared" si="10"/>
        <v>0</v>
      </c>
      <c r="Q45" s="77" t="e">
        <f t="shared" si="11"/>
        <v>#DIV/0!</v>
      </c>
      <c r="V45" s="13" t="s">
        <v>254</v>
      </c>
      <c r="W45">
        <v>12054.545454545454</v>
      </c>
    </row>
    <row r="46" spans="1:23" hidden="1" x14ac:dyDescent="0.3">
      <c r="A46" s="13">
        <f t="shared" si="5"/>
        <v>44</v>
      </c>
      <c r="B46" s="13" t="s">
        <v>55</v>
      </c>
      <c r="C46" s="13"/>
      <c r="D46" s="61" t="e">
        <f t="shared" si="0"/>
        <v>#DIV/0!</v>
      </c>
      <c r="E46" s="13" t="e">
        <f>AVERAGEIFS('Capture rate'!$R$4:$R$376,'Capture rate'!$B$4:$B$376,'CR Summary'!$B46,'Capture rate'!$I$4:$I$376,E$2)</f>
        <v>#DIV/0!</v>
      </c>
      <c r="F46" s="13" t="e">
        <f>AVERAGEIFS('Capture rate'!$R$4:$R$376,'Capture rate'!$B$4:$B$376,'CR Summary'!$B46,'Capture rate'!$I$4:$I$376,F$2)</f>
        <v>#DIV/0!</v>
      </c>
      <c r="G46" s="13"/>
      <c r="H46" s="13"/>
      <c r="I46" s="61">
        <f t="shared" si="6"/>
        <v>0</v>
      </c>
      <c r="J46" s="61">
        <f t="shared" si="7"/>
        <v>0</v>
      </c>
      <c r="K46" s="70" t="e">
        <f t="shared" si="8"/>
        <v>#DIV/0!</v>
      </c>
      <c r="L46" s="76"/>
      <c r="M46" s="76"/>
      <c r="N46" s="76"/>
      <c r="O46" s="61">
        <f t="shared" si="9"/>
        <v>0</v>
      </c>
      <c r="P46" s="61">
        <f t="shared" si="10"/>
        <v>0</v>
      </c>
      <c r="Q46" s="77" t="e">
        <f t="shared" si="11"/>
        <v>#DIV/0!</v>
      </c>
      <c r="V46" s="13" t="s">
        <v>254</v>
      </c>
      <c r="W46">
        <v>12054.545454545454</v>
      </c>
    </row>
    <row r="47" spans="1:23" hidden="1" x14ac:dyDescent="0.3">
      <c r="A47" s="13">
        <f t="shared" si="5"/>
        <v>45</v>
      </c>
      <c r="B47" s="13" t="s">
        <v>56</v>
      </c>
      <c r="C47" s="13"/>
      <c r="D47" s="61" t="e">
        <f t="shared" si="0"/>
        <v>#DIV/0!</v>
      </c>
      <c r="E47" s="13" t="e">
        <f>AVERAGEIFS('Capture rate'!$R$4:$R$376,'Capture rate'!$B$4:$B$376,'CR Summary'!$B47,'Capture rate'!$I$4:$I$376,E$2)</f>
        <v>#DIV/0!</v>
      </c>
      <c r="F47" s="13" t="e">
        <f>AVERAGEIFS('Capture rate'!$R$4:$R$376,'Capture rate'!$B$4:$B$376,'CR Summary'!$B47,'Capture rate'!$I$4:$I$376,F$2)</f>
        <v>#DIV/0!</v>
      </c>
      <c r="G47" s="13"/>
      <c r="H47" s="13"/>
      <c r="I47" s="61">
        <f t="shared" si="6"/>
        <v>0</v>
      </c>
      <c r="J47" s="61">
        <f t="shared" si="7"/>
        <v>0</v>
      </c>
      <c r="K47" s="70" t="e">
        <f t="shared" si="8"/>
        <v>#DIV/0!</v>
      </c>
      <c r="L47" s="76"/>
      <c r="M47" s="76"/>
      <c r="N47" s="76"/>
      <c r="O47" s="61">
        <f t="shared" si="9"/>
        <v>0</v>
      </c>
      <c r="P47" s="61">
        <f t="shared" si="10"/>
        <v>0</v>
      </c>
      <c r="Q47" s="77" t="e">
        <f t="shared" si="11"/>
        <v>#DIV/0!</v>
      </c>
      <c r="V47" s="13" t="s">
        <v>254</v>
      </c>
      <c r="W47">
        <v>12054.545454545454</v>
      </c>
    </row>
    <row r="48" spans="1:23" hidden="1" x14ac:dyDescent="0.3">
      <c r="A48" s="13">
        <f t="shared" si="5"/>
        <v>46</v>
      </c>
      <c r="B48" s="13" t="s">
        <v>57</v>
      </c>
      <c r="C48" s="13"/>
      <c r="D48" s="61" t="e">
        <f t="shared" si="0"/>
        <v>#DIV/0!</v>
      </c>
      <c r="E48" s="13" t="e">
        <f>AVERAGEIFS('Capture rate'!$R$4:$R$376,'Capture rate'!$B$4:$B$376,'CR Summary'!$B48,'Capture rate'!$I$4:$I$376,E$2)</f>
        <v>#DIV/0!</v>
      </c>
      <c r="F48" s="13" t="e">
        <f>AVERAGEIFS('Capture rate'!$R$4:$R$376,'Capture rate'!$B$4:$B$376,'CR Summary'!$B48,'Capture rate'!$I$4:$I$376,F$2)</f>
        <v>#DIV/0!</v>
      </c>
      <c r="G48" s="13"/>
      <c r="H48" s="13"/>
      <c r="I48" s="61">
        <f t="shared" si="6"/>
        <v>0</v>
      </c>
      <c r="J48" s="61">
        <f t="shared" si="7"/>
        <v>0</v>
      </c>
      <c r="K48" s="70" t="e">
        <f t="shared" si="8"/>
        <v>#DIV/0!</v>
      </c>
      <c r="L48" s="76"/>
      <c r="M48" s="76"/>
      <c r="N48" s="76"/>
      <c r="O48" s="61">
        <f t="shared" si="9"/>
        <v>0</v>
      </c>
      <c r="P48" s="61">
        <f t="shared" si="10"/>
        <v>0</v>
      </c>
      <c r="Q48" s="77" t="e">
        <f t="shared" si="11"/>
        <v>#DIV/0!</v>
      </c>
      <c r="V48" s="13" t="s">
        <v>254</v>
      </c>
      <c r="W48">
        <v>12054.545454545454</v>
      </c>
    </row>
    <row r="49" spans="1:23" hidden="1" x14ac:dyDescent="0.3">
      <c r="A49" s="13">
        <f t="shared" si="5"/>
        <v>47</v>
      </c>
      <c r="B49" s="13" t="s">
        <v>58</v>
      </c>
      <c r="C49" s="13"/>
      <c r="D49" s="61" t="e">
        <f t="shared" si="0"/>
        <v>#DIV/0!</v>
      </c>
      <c r="E49" s="13" t="e">
        <f>AVERAGEIFS('Capture rate'!$R$4:$R$376,'Capture rate'!$B$4:$B$376,'CR Summary'!$B49,'Capture rate'!$I$4:$I$376,E$2)</f>
        <v>#DIV/0!</v>
      </c>
      <c r="F49" s="13" t="e">
        <f>AVERAGEIFS('Capture rate'!$R$4:$R$376,'Capture rate'!$B$4:$B$376,'CR Summary'!$B49,'Capture rate'!$I$4:$I$376,F$2)</f>
        <v>#DIV/0!</v>
      </c>
      <c r="G49" s="13"/>
      <c r="H49" s="13"/>
      <c r="I49" s="61">
        <f t="shared" si="6"/>
        <v>0</v>
      </c>
      <c r="J49" s="61">
        <f t="shared" si="7"/>
        <v>0</v>
      </c>
      <c r="K49" s="70" t="e">
        <f t="shared" si="8"/>
        <v>#DIV/0!</v>
      </c>
      <c r="L49" s="76"/>
      <c r="M49" s="76"/>
      <c r="N49" s="76"/>
      <c r="O49" s="61">
        <f t="shared" si="9"/>
        <v>0</v>
      </c>
      <c r="P49" s="61">
        <f t="shared" si="10"/>
        <v>0</v>
      </c>
      <c r="Q49" s="77" t="e">
        <f t="shared" si="11"/>
        <v>#DIV/0!</v>
      </c>
      <c r="V49" s="13" t="s">
        <v>254</v>
      </c>
      <c r="W49">
        <v>12054.545454545454</v>
      </c>
    </row>
    <row r="50" spans="1:23" hidden="1" x14ac:dyDescent="0.3">
      <c r="A50" s="13">
        <f t="shared" si="5"/>
        <v>48</v>
      </c>
      <c r="B50" s="13" t="s">
        <v>59</v>
      </c>
      <c r="C50" s="13"/>
      <c r="D50" s="61" t="e">
        <f t="shared" si="0"/>
        <v>#DIV/0!</v>
      </c>
      <c r="E50" s="13" t="e">
        <f>AVERAGEIFS('Capture rate'!$R$4:$R$376,'Capture rate'!$B$4:$B$376,'CR Summary'!$B50,'Capture rate'!$I$4:$I$376,E$2)</f>
        <v>#DIV/0!</v>
      </c>
      <c r="F50" s="13" t="e">
        <f>AVERAGEIFS('Capture rate'!$R$4:$R$376,'Capture rate'!$B$4:$B$376,'CR Summary'!$B50,'Capture rate'!$I$4:$I$376,F$2)</f>
        <v>#DIV/0!</v>
      </c>
      <c r="G50" s="13"/>
      <c r="H50" s="13"/>
      <c r="I50" s="61">
        <f t="shared" si="6"/>
        <v>0</v>
      </c>
      <c r="J50" s="61">
        <f t="shared" si="7"/>
        <v>0</v>
      </c>
      <c r="K50" s="70" t="e">
        <f t="shared" si="8"/>
        <v>#DIV/0!</v>
      </c>
      <c r="L50" s="76"/>
      <c r="M50" s="76"/>
      <c r="N50" s="76"/>
      <c r="O50" s="61">
        <f t="shared" si="9"/>
        <v>0</v>
      </c>
      <c r="P50" s="61">
        <f t="shared" si="10"/>
        <v>0</v>
      </c>
      <c r="Q50" s="77" t="e">
        <f t="shared" si="11"/>
        <v>#DIV/0!</v>
      </c>
      <c r="V50" s="13" t="s">
        <v>254</v>
      </c>
      <c r="W50">
        <v>12054.545454545454</v>
      </c>
    </row>
    <row r="51" spans="1:23" hidden="1" x14ac:dyDescent="0.3">
      <c r="A51" s="13">
        <f t="shared" si="5"/>
        <v>49</v>
      </c>
      <c r="B51" s="13" t="s">
        <v>60</v>
      </c>
      <c r="C51" s="13"/>
      <c r="D51" s="61" t="e">
        <f t="shared" si="0"/>
        <v>#DIV/0!</v>
      </c>
      <c r="E51" s="13" t="e">
        <f>AVERAGEIFS('Capture rate'!$R$4:$R$376,'Capture rate'!$B$4:$B$376,'CR Summary'!$B51,'Capture rate'!$I$4:$I$376,E$2)</f>
        <v>#DIV/0!</v>
      </c>
      <c r="F51" s="13" t="e">
        <f>AVERAGEIFS('Capture rate'!$R$4:$R$376,'Capture rate'!$B$4:$B$376,'CR Summary'!$B51,'Capture rate'!$I$4:$I$376,F$2)</f>
        <v>#DIV/0!</v>
      </c>
      <c r="G51" s="13"/>
      <c r="H51" s="13"/>
      <c r="I51" s="61">
        <f t="shared" si="6"/>
        <v>0</v>
      </c>
      <c r="J51" s="61">
        <f t="shared" si="7"/>
        <v>0</v>
      </c>
      <c r="K51" s="70" t="e">
        <f t="shared" si="8"/>
        <v>#DIV/0!</v>
      </c>
      <c r="L51" s="76"/>
      <c r="M51" s="76"/>
      <c r="N51" s="76"/>
      <c r="O51" s="61">
        <f t="shared" si="9"/>
        <v>0</v>
      </c>
      <c r="P51" s="61">
        <f t="shared" si="10"/>
        <v>0</v>
      </c>
      <c r="Q51" s="77" t="e">
        <f t="shared" si="11"/>
        <v>#DIV/0!</v>
      </c>
      <c r="V51" s="13" t="s">
        <v>254</v>
      </c>
      <c r="W51">
        <v>12054.545454545454</v>
      </c>
    </row>
    <row r="52" spans="1:23" x14ac:dyDescent="0.3">
      <c r="A52" s="13">
        <f t="shared" si="5"/>
        <v>50</v>
      </c>
      <c r="B52" s="13" t="s">
        <v>238</v>
      </c>
      <c r="C52" s="13" t="s">
        <v>250</v>
      </c>
      <c r="D52" s="61">
        <f t="shared" si="0"/>
        <v>17100</v>
      </c>
      <c r="E52" s="13">
        <f>AVERAGEIFS('Capture rate'!$R$4:$R$496,'Capture rate'!$B$4:$B$496,'CR Summary'!$B52,'Capture rate'!$I$4:$I$496,E$2)</f>
        <v>17340</v>
      </c>
      <c r="F52" s="13">
        <f>AVERAGEIFS('Capture rate'!$R$4:$R$496,'Capture rate'!$B$4:$B$496,'CR Summary'!$B52,'Capture rate'!$I$4:$I$496,F$2)</f>
        <v>16860</v>
      </c>
      <c r="G52" s="13">
        <v>23918</v>
      </c>
      <c r="H52" s="13">
        <v>6345</v>
      </c>
      <c r="I52" s="61">
        <f t="shared" si="6"/>
        <v>1008.7666666666667</v>
      </c>
      <c r="J52" s="61">
        <f t="shared" si="7"/>
        <v>429.73460000000006</v>
      </c>
      <c r="K52" s="70">
        <f t="shared" si="8"/>
        <v>2.5130678362573104E-2</v>
      </c>
      <c r="L52" s="76">
        <v>0.39100000000000001</v>
      </c>
      <c r="M52" s="76">
        <v>0.182</v>
      </c>
      <c r="N52" s="76">
        <v>3.5000000000000003E-2</v>
      </c>
      <c r="O52" s="61">
        <f t="shared" si="9"/>
        <v>797.26666666666665</v>
      </c>
      <c r="P52" s="61">
        <f t="shared" si="10"/>
        <v>145.10253333333333</v>
      </c>
      <c r="Q52" s="77">
        <f t="shared" si="11"/>
        <v>8.4855282651072114E-3</v>
      </c>
      <c r="V52" s="13" t="s">
        <v>254</v>
      </c>
      <c r="W52">
        <v>12054.545454545454</v>
      </c>
    </row>
    <row r="53" spans="1:23" hidden="1" x14ac:dyDescent="0.3">
      <c r="A53" s="13">
        <f t="shared" si="5"/>
        <v>51</v>
      </c>
      <c r="B53" s="13" t="s">
        <v>67</v>
      </c>
      <c r="V53" s="13" t="s">
        <v>254</v>
      </c>
      <c r="W53">
        <v>12054.545454545454</v>
      </c>
    </row>
    <row r="54" spans="1:23" hidden="1" x14ac:dyDescent="0.3">
      <c r="A54" s="13">
        <f t="shared" si="5"/>
        <v>52</v>
      </c>
      <c r="B54" s="13" t="s">
        <v>68</v>
      </c>
      <c r="V54" s="13" t="s">
        <v>254</v>
      </c>
      <c r="W54">
        <v>12054.545454545454</v>
      </c>
    </row>
    <row r="55" spans="1:23" hidden="1" x14ac:dyDescent="0.3">
      <c r="A55" s="13">
        <f t="shared" si="5"/>
        <v>53</v>
      </c>
      <c r="B55" s="13" t="s">
        <v>69</v>
      </c>
      <c r="V55" s="13" t="s">
        <v>254</v>
      </c>
      <c r="W55">
        <v>12054.545454545454</v>
      </c>
    </row>
    <row r="56" spans="1:23" hidden="1" x14ac:dyDescent="0.3">
      <c r="A56" s="13">
        <f t="shared" si="5"/>
        <v>54</v>
      </c>
      <c r="B56" s="13" t="s">
        <v>70</v>
      </c>
      <c r="V56" s="13" t="s">
        <v>255</v>
      </c>
      <c r="W56">
        <v>10540.90909090909</v>
      </c>
    </row>
    <row r="57" spans="1:23" x14ac:dyDescent="0.3">
      <c r="V57" s="13" t="s">
        <v>255</v>
      </c>
      <c r="W57">
        <v>10540.90909090909</v>
      </c>
    </row>
    <row r="58" spans="1:23" x14ac:dyDescent="0.3">
      <c r="V58" s="13" t="s">
        <v>255</v>
      </c>
      <c r="W58">
        <v>10540.90909090909</v>
      </c>
    </row>
    <row r="59" spans="1:23" x14ac:dyDescent="0.3">
      <c r="V59" s="13" t="s">
        <v>255</v>
      </c>
      <c r="W59">
        <v>10540.90909090909</v>
      </c>
    </row>
    <row r="60" spans="1:23" x14ac:dyDescent="0.3">
      <c r="V60" s="13" t="s">
        <v>255</v>
      </c>
      <c r="W60">
        <v>10540.90909090909</v>
      </c>
    </row>
    <row r="61" spans="1:23" x14ac:dyDescent="0.3">
      <c r="V61" s="13" t="s">
        <v>255</v>
      </c>
      <c r="W61">
        <v>10540.90909090909</v>
      </c>
    </row>
    <row r="62" spans="1:23" x14ac:dyDescent="0.3">
      <c r="V62" s="13" t="s">
        <v>255</v>
      </c>
      <c r="W62">
        <v>10540.90909090909</v>
      </c>
    </row>
    <row r="63" spans="1:23" x14ac:dyDescent="0.3">
      <c r="V63" s="13" t="s">
        <v>255</v>
      </c>
      <c r="W63">
        <v>10540.90909090909</v>
      </c>
    </row>
    <row r="64" spans="1:23" x14ac:dyDescent="0.3">
      <c r="K64" s="65"/>
      <c r="V64" s="13" t="s">
        <v>255</v>
      </c>
      <c r="W64">
        <v>10540.90909090909</v>
      </c>
    </row>
    <row r="65" spans="22:23" x14ac:dyDescent="0.3">
      <c r="V65" s="13" t="s">
        <v>255</v>
      </c>
      <c r="W65">
        <v>10540.90909090909</v>
      </c>
    </row>
    <row r="66" spans="22:23" x14ac:dyDescent="0.3">
      <c r="V66" s="13" t="s">
        <v>255</v>
      </c>
      <c r="W66">
        <v>10540.90909090909</v>
      </c>
    </row>
    <row r="67" spans="22:23" x14ac:dyDescent="0.3">
      <c r="V67" s="13" t="s">
        <v>256</v>
      </c>
      <c r="W67">
        <v>9695.454545454546</v>
      </c>
    </row>
    <row r="68" spans="22:23" x14ac:dyDescent="0.3">
      <c r="V68" s="13" t="s">
        <v>256</v>
      </c>
      <c r="W68">
        <v>9695.454545454546</v>
      </c>
    </row>
    <row r="69" spans="22:23" x14ac:dyDescent="0.3">
      <c r="V69" s="13" t="s">
        <v>256</v>
      </c>
      <c r="W69">
        <v>9695.454545454546</v>
      </c>
    </row>
    <row r="70" spans="22:23" x14ac:dyDescent="0.3">
      <c r="V70" s="13" t="s">
        <v>256</v>
      </c>
      <c r="W70">
        <v>9695.454545454546</v>
      </c>
    </row>
    <row r="71" spans="22:23" x14ac:dyDescent="0.3">
      <c r="V71" s="13" t="s">
        <v>256</v>
      </c>
      <c r="W71">
        <v>9695.454545454546</v>
      </c>
    </row>
    <row r="72" spans="22:23" x14ac:dyDescent="0.3">
      <c r="V72" s="13" t="s">
        <v>256</v>
      </c>
      <c r="W72">
        <v>9695.454545454546</v>
      </c>
    </row>
    <row r="73" spans="22:23" x14ac:dyDescent="0.3">
      <c r="V73" s="13" t="s">
        <v>256</v>
      </c>
      <c r="W73">
        <v>9695.454545454546</v>
      </c>
    </row>
    <row r="74" spans="22:23" x14ac:dyDescent="0.3">
      <c r="V74" s="13" t="s">
        <v>256</v>
      </c>
      <c r="W74">
        <v>9695.454545454546</v>
      </c>
    </row>
    <row r="75" spans="22:23" x14ac:dyDescent="0.3">
      <c r="V75" s="13" t="s">
        <v>256</v>
      </c>
      <c r="W75">
        <v>9695.454545454546</v>
      </c>
    </row>
    <row r="76" spans="22:23" x14ac:dyDescent="0.3">
      <c r="V76" s="13" t="s">
        <v>256</v>
      </c>
      <c r="W76">
        <v>9695.454545454546</v>
      </c>
    </row>
    <row r="77" spans="22:23" x14ac:dyDescent="0.3">
      <c r="V77" s="13" t="s">
        <v>256</v>
      </c>
      <c r="W77">
        <v>9695.454545454546</v>
      </c>
    </row>
  </sheetData>
  <autoFilter ref="A2:Z2" xr:uid="{00000000-0009-0000-0000-000004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Sheet4</vt:lpstr>
      <vt:lpstr>DB</vt:lpstr>
      <vt:lpstr>PMO Capture rate</vt:lpstr>
      <vt:lpstr>Target User</vt:lpstr>
      <vt:lpstr>Capture rate</vt:lpstr>
      <vt:lpstr>CR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Pandey Dheeraj</dc:creator>
  <cp:lastModifiedBy>Dheeraj Pandey</cp:lastModifiedBy>
  <dcterms:created xsi:type="dcterms:W3CDTF">2024-04-24T05:28:59Z</dcterms:created>
  <dcterms:modified xsi:type="dcterms:W3CDTF">2025-08-31T11:10:20Z</dcterms:modified>
</cp:coreProperties>
</file>