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defaultThemeVersion="166925"/>
  <mc:AlternateContent xmlns:mc="http://schemas.openxmlformats.org/markup-compatibility/2006">
    <mc:Choice Requires="x15">
      <x15ac:absPath xmlns:x15ac="http://schemas.microsoft.com/office/spreadsheetml/2010/11/ac" url="C:\Users\DHEERAJ KUMAR\OneDrive\Desktop\pbl\203 FM\"/>
    </mc:Choice>
  </mc:AlternateContent>
  <xr:revisionPtr revIDLastSave="0" documentId="13_ncr:1_{82B336A9-E13F-4A69-A4C7-10282EE71579}" xr6:coauthVersionLast="47" xr6:coauthVersionMax="47" xr10:uidLastSave="{00000000-0000-0000-0000-000000000000}"/>
  <bookViews>
    <workbookView xWindow="-110" yWindow="-110" windowWidth="19420" windowHeight="10300" xr2:uid="{00000000-000D-0000-FFFF-FFFF00000000}"/>
  </bookViews>
  <sheets>
    <sheet name="Analysis" sheetId="13" r:id="rId1"/>
    <sheet name="mrf P&amp;l" sheetId="4" r:id="rId2"/>
    <sheet name="MRF dividend" sheetId="5" r:id="rId3"/>
    <sheet name="mm " sheetId="6" r:id="rId4"/>
    <sheet name="balkrishna BS" sheetId="7" r:id="rId5"/>
    <sheet name="bal p&amp;L" sheetId="8" r:id="rId6"/>
    <sheet name="bal dividend" sheetId="9" r:id="rId7"/>
    <sheet name="appollo BS" sheetId="10" r:id="rId8"/>
    <sheet name="appollo P&amp;L" sheetId="11" r:id="rId9"/>
    <sheet name="appollo dividend" sheetId="12"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12" l="1"/>
  <c r="B25" i="12"/>
  <c r="B24" i="12"/>
  <c r="B23" i="12"/>
  <c r="B22" i="12"/>
  <c r="B21" i="12"/>
  <c r="B20" i="12"/>
  <c r="B19" i="12"/>
  <c r="B18" i="12"/>
  <c r="B17" i="12"/>
  <c r="B16" i="12"/>
  <c r="B15" i="12"/>
  <c r="B14" i="12"/>
  <c r="B13" i="12"/>
  <c r="B12" i="12"/>
  <c r="B11" i="12"/>
  <c r="B10" i="12"/>
  <c r="B9" i="12"/>
  <c r="B8" i="12"/>
  <c r="B7" i="12"/>
  <c r="B6" i="12"/>
  <c r="B5" i="12"/>
  <c r="B4" i="12"/>
  <c r="J9" i="12" s="1"/>
  <c r="B3" i="12"/>
  <c r="B2" i="12"/>
  <c r="J13" i="12" s="1"/>
  <c r="K52" i="11"/>
  <c r="J52" i="11"/>
  <c r="I52" i="11"/>
  <c r="H52" i="11"/>
  <c r="G52" i="11"/>
  <c r="F52" i="11"/>
  <c r="E52" i="11"/>
  <c r="D52" i="11"/>
  <c r="C52" i="11"/>
  <c r="B52" i="11"/>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J9" i="9" s="1"/>
  <c r="B7" i="9"/>
  <c r="B6" i="9"/>
  <c r="B5" i="9"/>
  <c r="B4" i="9"/>
  <c r="J12" i="9" s="1"/>
  <c r="B3" i="9"/>
  <c r="B2" i="9"/>
  <c r="J10" i="9" s="1"/>
  <c r="K47" i="8"/>
  <c r="J47" i="8"/>
  <c r="I47" i="8"/>
  <c r="H47" i="8"/>
  <c r="G47" i="8"/>
  <c r="F47" i="8"/>
  <c r="E47" i="8"/>
  <c r="D47" i="8"/>
  <c r="C47" i="8"/>
  <c r="B47" i="8"/>
  <c r="F41" i="7"/>
  <c r="E41" i="7"/>
  <c r="D41" i="7"/>
  <c r="C41" i="7"/>
  <c r="B41" i="7"/>
  <c r="B31" i="5"/>
  <c r="B30" i="5"/>
  <c r="B29" i="5"/>
  <c r="B28" i="5"/>
  <c r="B27" i="5"/>
  <c r="B26" i="5"/>
  <c r="B25" i="5"/>
  <c r="B24" i="5"/>
  <c r="B23" i="5"/>
  <c r="B22" i="5"/>
  <c r="B21" i="5"/>
  <c r="B20" i="5"/>
  <c r="B19" i="5"/>
  <c r="B18" i="5"/>
  <c r="B17" i="5"/>
  <c r="B16" i="5"/>
  <c r="B15" i="5"/>
  <c r="B14" i="5"/>
  <c r="B13" i="5"/>
  <c r="B12" i="5"/>
  <c r="B11" i="5"/>
  <c r="J10" i="5"/>
  <c r="B10" i="5"/>
  <c r="B9" i="5"/>
  <c r="B8" i="5"/>
  <c r="B7" i="5"/>
  <c r="B6" i="5"/>
  <c r="B5" i="5"/>
  <c r="B4" i="5"/>
  <c r="B3" i="5"/>
  <c r="J13" i="5" s="1"/>
  <c r="B2" i="5"/>
  <c r="J11" i="5" s="1"/>
  <c r="K49" i="4"/>
  <c r="J49" i="4"/>
  <c r="I49" i="4"/>
  <c r="H49" i="4"/>
  <c r="G49" i="4"/>
  <c r="F49" i="4"/>
  <c r="E49" i="4"/>
  <c r="D49" i="4"/>
  <c r="C49" i="4"/>
  <c r="B49" i="4"/>
  <c r="V34" i="4"/>
  <c r="R34" i="4"/>
  <c r="N34" i="4"/>
  <c r="V33" i="4"/>
  <c r="U33" i="4"/>
  <c r="U34" i="4" s="1"/>
  <c r="T33" i="4"/>
  <c r="S34" i="4" s="1"/>
  <c r="S33" i="4"/>
  <c r="R33" i="4"/>
  <c r="Q33" i="4"/>
  <c r="Q34" i="4" s="1"/>
  <c r="P33" i="4"/>
  <c r="P34" i="4" s="1"/>
  <c r="O33" i="4"/>
  <c r="N33" i="4"/>
  <c r="M33" i="4"/>
  <c r="M34" i="4" s="1"/>
  <c r="P11" i="5" l="1"/>
  <c r="K11" i="5"/>
  <c r="N11" i="5"/>
  <c r="L11" i="5"/>
  <c r="N13" i="12"/>
  <c r="L13" i="12"/>
  <c r="K13" i="12"/>
  <c r="L13" i="5"/>
  <c r="N13" i="5"/>
  <c r="K13" i="5"/>
  <c r="P10" i="5"/>
  <c r="N9" i="12"/>
  <c r="L9" i="12"/>
  <c r="K9" i="12"/>
  <c r="P9" i="12"/>
  <c r="L12" i="9"/>
  <c r="K12" i="9"/>
  <c r="M9" i="9"/>
  <c r="K9" i="9"/>
  <c r="L9" i="9"/>
  <c r="L10" i="9"/>
  <c r="K10" i="9"/>
  <c r="J12" i="12"/>
  <c r="J5" i="12"/>
  <c r="O34" i="4"/>
  <c r="J9" i="5"/>
  <c r="K10" i="5"/>
  <c r="J8" i="5"/>
  <c r="L10" i="5"/>
  <c r="J7" i="9"/>
  <c r="J11" i="12"/>
  <c r="J8" i="9"/>
  <c r="J4" i="12"/>
  <c r="J7" i="5"/>
  <c r="M10" i="5"/>
  <c r="J6" i="9"/>
  <c r="J10" i="12"/>
  <c r="J8" i="12"/>
  <c r="J5" i="9"/>
  <c r="J13" i="9"/>
  <c r="N9" i="9" s="1"/>
  <c r="T34" i="4"/>
  <c r="J4" i="5"/>
  <c r="J12" i="5"/>
  <c r="J11" i="9"/>
  <c r="J7" i="12"/>
  <c r="J6" i="5"/>
  <c r="N10" i="5"/>
  <c r="J5" i="5"/>
  <c r="J4" i="9"/>
  <c r="J6" i="12"/>
  <c r="M6" i="5" l="1"/>
  <c r="K6" i="5"/>
  <c r="L6" i="5"/>
  <c r="N6" i="5"/>
  <c r="P6" i="5"/>
  <c r="K11" i="9"/>
  <c r="P11" i="9"/>
  <c r="M11" i="9"/>
  <c r="N11" i="9"/>
  <c r="L11" i="9"/>
  <c r="N6" i="9"/>
  <c r="L6" i="9"/>
  <c r="M6" i="9"/>
  <c r="K6" i="9"/>
  <c r="P6" i="9"/>
  <c r="P8" i="5"/>
  <c r="M8" i="5"/>
  <c r="L8" i="5"/>
  <c r="N8" i="5"/>
  <c r="K8" i="5"/>
  <c r="P12" i="9"/>
  <c r="N10" i="12"/>
  <c r="M10" i="12"/>
  <c r="L10" i="12"/>
  <c r="K10" i="12"/>
  <c r="P10" i="12"/>
  <c r="M10" i="9"/>
  <c r="P9" i="9"/>
  <c r="K12" i="5"/>
  <c r="L12" i="5"/>
  <c r="P12" i="5"/>
  <c r="N12" i="5"/>
  <c r="M12" i="5"/>
  <c r="N10" i="9"/>
  <c r="N12" i="9"/>
  <c r="M9" i="12"/>
  <c r="L8" i="12"/>
  <c r="K8" i="12"/>
  <c r="M8" i="12"/>
  <c r="N8" i="12"/>
  <c r="P8" i="12"/>
  <c r="K7" i="12"/>
  <c r="L7" i="12"/>
  <c r="P7" i="12"/>
  <c r="M7" i="12"/>
  <c r="N7" i="12"/>
  <c r="K6" i="12"/>
  <c r="P6" i="12"/>
  <c r="N6" i="12"/>
  <c r="L6" i="12"/>
  <c r="M6" i="12"/>
  <c r="N7" i="5"/>
  <c r="L7" i="5"/>
  <c r="K7" i="5"/>
  <c r="M7" i="5"/>
  <c r="P7" i="5"/>
  <c r="N9" i="5"/>
  <c r="M9" i="5"/>
  <c r="P9" i="5"/>
  <c r="L9" i="5"/>
  <c r="K9" i="5"/>
  <c r="P10" i="9"/>
  <c r="M12" i="9"/>
  <c r="M11" i="5"/>
  <c r="P7" i="9"/>
  <c r="M7" i="9"/>
  <c r="N7" i="9"/>
  <c r="L7" i="9"/>
  <c r="K7" i="9"/>
  <c r="K4" i="5"/>
  <c r="L4" i="5"/>
  <c r="P4" i="5"/>
  <c r="N4" i="5"/>
  <c r="M4" i="5"/>
  <c r="L4" i="9"/>
  <c r="M4" i="9"/>
  <c r="K4" i="9"/>
  <c r="P4" i="9"/>
  <c r="N4" i="9"/>
  <c r="P4" i="12"/>
  <c r="N4" i="12"/>
  <c r="M4" i="12"/>
  <c r="L4" i="12"/>
  <c r="K4" i="12"/>
  <c r="L5" i="5"/>
  <c r="K5" i="5"/>
  <c r="P5" i="5"/>
  <c r="N5" i="5"/>
  <c r="M5" i="5"/>
  <c r="N13" i="9"/>
  <c r="K13" i="9"/>
  <c r="L13" i="9"/>
  <c r="N8" i="9"/>
  <c r="P8" i="9"/>
  <c r="M8" i="9"/>
  <c r="L8" i="9"/>
  <c r="K8" i="9"/>
  <c r="P5" i="12"/>
  <c r="N5" i="12"/>
  <c r="M5" i="12"/>
  <c r="K5" i="12"/>
  <c r="L5" i="12"/>
  <c r="M5" i="9"/>
  <c r="K5" i="9"/>
  <c r="N5" i="9"/>
  <c r="L5" i="9"/>
  <c r="P5" i="9"/>
  <c r="P11" i="12"/>
  <c r="N11" i="12"/>
  <c r="M11" i="12"/>
  <c r="L11" i="12"/>
  <c r="K11" i="12"/>
  <c r="P12" i="12"/>
  <c r="N12" i="12"/>
  <c r="M12" i="12"/>
  <c r="L12" i="12"/>
  <c r="K12" i="12"/>
</calcChain>
</file>

<file path=xl/sharedStrings.xml><?xml version="1.0" encoding="utf-8"?>
<sst xmlns="http://schemas.openxmlformats.org/spreadsheetml/2006/main" count="1242" uniqueCount="383">
  <si>
    <t>Total Expenses</t>
  </si>
  <si>
    <r>
      <rPr>
        <sz val="9"/>
        <rFont val="Arial MT"/>
        <family val="2"/>
      </rPr>
      <t>Mar 23</t>
    </r>
  </si>
  <si>
    <r>
      <rPr>
        <sz val="9"/>
        <rFont val="Arial MT"/>
        <family val="2"/>
      </rPr>
      <t>Mar 22</t>
    </r>
  </si>
  <si>
    <r>
      <rPr>
        <sz val="9"/>
        <rFont val="Arial MT"/>
        <family val="2"/>
      </rPr>
      <t>Mar 21</t>
    </r>
  </si>
  <si>
    <r>
      <rPr>
        <sz val="9"/>
        <rFont val="Arial MT"/>
        <family val="2"/>
      </rPr>
      <t>Mar 20</t>
    </r>
  </si>
  <si>
    <r>
      <rPr>
        <sz val="9"/>
        <rFont val="Arial MT"/>
        <family val="2"/>
      </rPr>
      <t>Mar 19</t>
    </r>
  </si>
  <si>
    <t>Mar 18</t>
  </si>
  <si>
    <t>Mar 17</t>
  </si>
  <si>
    <t>Mar 16</t>
  </si>
  <si>
    <t>Sep 15</t>
  </si>
  <si>
    <t>Sep 14</t>
  </si>
  <si>
    <r>
      <rPr>
        <sz val="9"/>
        <rFont val="Arial MT"/>
        <family val="2"/>
      </rPr>
      <t>12 mths</t>
    </r>
  </si>
  <si>
    <t>12 mths</t>
  </si>
  <si>
    <t>18 mths</t>
  </si>
  <si>
    <r>
      <rPr>
        <b/>
        <sz val="9"/>
        <rFont val="Arial"/>
        <family val="2"/>
      </rPr>
      <t xml:space="preserve">EQUITIES AND LIABILITIES
</t>
    </r>
    <r>
      <rPr>
        <sz val="9"/>
        <rFont val="Arial MT"/>
        <family val="2"/>
      </rPr>
      <t>SHAREHOLDER'S  FUNDS</t>
    </r>
  </si>
  <si>
    <r>
      <rPr>
        <sz val="9"/>
        <rFont val="Arial MT"/>
        <family val="2"/>
      </rPr>
      <t>Equity Share Capital</t>
    </r>
  </si>
  <si>
    <r>
      <rPr>
        <sz val="9"/>
        <rFont val="Arial MT"/>
        <family val="2"/>
      </rPr>
      <t>Total Share Capital</t>
    </r>
  </si>
  <si>
    <r>
      <rPr>
        <sz val="9"/>
        <rFont val="Arial MT"/>
        <family val="2"/>
      </rPr>
      <t>Reserves and Surplus</t>
    </r>
  </si>
  <si>
    <r>
      <rPr>
        <sz val="9"/>
        <rFont val="Arial MT"/>
        <family val="2"/>
      </rPr>
      <t>Total Reserves and Surplus</t>
    </r>
  </si>
  <si>
    <r>
      <rPr>
        <sz val="9"/>
        <rFont val="Arial MT"/>
        <family val="2"/>
      </rPr>
      <t>Total Shareholders Funds</t>
    </r>
  </si>
  <si>
    <r>
      <rPr>
        <sz val="9"/>
        <rFont val="Arial MT"/>
        <family val="2"/>
      </rPr>
      <t>Deferred Tax Liabilities [Net]</t>
    </r>
  </si>
  <si>
    <r>
      <rPr>
        <sz val="9"/>
        <rFont val="Arial MT"/>
        <family val="2"/>
      </rPr>
      <t>Other Long Term Liabilities</t>
    </r>
  </si>
  <si>
    <r>
      <rPr>
        <sz val="9"/>
        <rFont val="Arial MT"/>
        <family val="2"/>
      </rPr>
      <t>Long Term Provisions</t>
    </r>
  </si>
  <si>
    <r>
      <rPr>
        <sz val="9"/>
        <rFont val="Arial MT"/>
        <family val="2"/>
      </rPr>
      <t xml:space="preserve">Total Non-Current </t>
    </r>
    <r>
      <rPr>
        <b/>
        <sz val="9"/>
        <rFont val="Arial"/>
        <family val="2"/>
      </rPr>
      <t>Liabilities</t>
    </r>
  </si>
  <si>
    <r>
      <rPr>
        <sz val="9"/>
        <rFont val="Arial MT"/>
        <family val="2"/>
      </rPr>
      <t>Trade Payables</t>
    </r>
  </si>
  <si>
    <r>
      <rPr>
        <sz val="9"/>
        <rFont val="Arial MT"/>
        <family val="2"/>
      </rPr>
      <t>Other Current Liabilities</t>
    </r>
  </si>
  <si>
    <r>
      <rPr>
        <sz val="9"/>
        <rFont val="Arial MT"/>
        <family val="2"/>
      </rPr>
      <t>Short Term Provisions</t>
    </r>
  </si>
  <si>
    <r>
      <rPr>
        <sz val="9"/>
        <rFont val="Arial MT"/>
        <family val="2"/>
      </rPr>
      <t>Total Current Liabilities</t>
    </r>
  </si>
  <si>
    <r>
      <rPr>
        <sz val="9"/>
        <rFont val="Arial MT"/>
        <family val="2"/>
      </rPr>
      <t>Intangible Assets</t>
    </r>
  </si>
  <si>
    <r>
      <rPr>
        <sz val="9"/>
        <rFont val="Arial MT"/>
        <family val="2"/>
      </rPr>
      <t>Capital Work-In-Progress</t>
    </r>
  </si>
  <si>
    <r>
      <rPr>
        <sz val="9"/>
        <rFont val="Arial MT"/>
        <family val="2"/>
      </rPr>
      <t>Fixed Assets</t>
    </r>
  </si>
  <si>
    <r>
      <rPr>
        <sz val="9"/>
        <rFont val="Arial MT"/>
        <family val="2"/>
      </rPr>
      <t>Non-Current Investments</t>
    </r>
  </si>
  <si>
    <r>
      <rPr>
        <sz val="9"/>
        <rFont val="Arial MT"/>
        <family val="2"/>
      </rPr>
      <t>Other Non-Current Assets</t>
    </r>
  </si>
  <si>
    <t>Total Non-Current Assets</t>
  </si>
  <si>
    <r>
      <rPr>
        <sz val="9"/>
        <rFont val="Arial MT"/>
        <family val="2"/>
      </rPr>
      <t>Inventories</t>
    </r>
  </si>
  <si>
    <r>
      <rPr>
        <sz val="9"/>
        <rFont val="Arial MT"/>
        <family val="2"/>
      </rPr>
      <t>Trade Receivables</t>
    </r>
  </si>
  <si>
    <r>
      <rPr>
        <sz val="9"/>
        <rFont val="Arial MT"/>
        <family val="2"/>
      </rPr>
      <t>Cash And Cash Equivalents</t>
    </r>
  </si>
  <si>
    <r>
      <rPr>
        <sz val="9"/>
        <rFont val="Arial MT"/>
        <family val="2"/>
      </rPr>
      <t>Short Term Loans And Advances</t>
    </r>
  </si>
  <si>
    <r>
      <rPr>
        <sz val="9"/>
        <rFont val="Arial MT"/>
        <family val="2"/>
      </rPr>
      <t>OtherCurrentAssets</t>
    </r>
  </si>
  <si>
    <t>Total Current Assets</t>
  </si>
  <si>
    <t>INCOME</t>
  </si>
  <si>
    <t>A dividend is the portion of the profit that the company shares with its shareholders, and the formula to calculate dividend payout is the percentage ratio of this dividend paid to the shareholders to the net profit for the year.</t>
  </si>
  <si>
    <t>REVENUE FROM OPERATIONS [GROSS]</t>
  </si>
  <si>
    <t>Less: Excise/Sevice Tax/Other Levies</t>
  </si>
  <si>
    <t>REVENUE FROM OPERATIONS [NET]</t>
  </si>
  <si>
    <t>While dividend yield refers to the percentage of the current stock price of a company paid out as dividend over a year, dividend rate is the amount of money that company pays to its shareholders as dividends on per-share basis.</t>
  </si>
  <si>
    <t>TOTAL OPERATING REVENUES</t>
  </si>
  <si>
    <t>Other Income</t>
  </si>
  <si>
    <t>TOTAL REVENUE</t>
  </si>
  <si>
    <t>EXPENSES</t>
  </si>
  <si>
    <t>Cost Of Materials Consumed</t>
  </si>
  <si>
    <t>Purchase Of Stock-In Trade</t>
  </si>
  <si>
    <t>Operating And Direct Expenses</t>
  </si>
  <si>
    <t>Changes In Inventories Of FG,WIP And Stock-In Trade</t>
  </si>
  <si>
    <t>Employee Benefit Expenses</t>
  </si>
  <si>
    <t>Finance Costs</t>
  </si>
  <si>
    <t>Depreciation And Amortisation Expenses</t>
  </si>
  <si>
    <t>Other Expenses</t>
  </si>
  <si>
    <t>TOTAL EXPENSES</t>
  </si>
  <si>
    <t>PROFIT/LOSS BEFORE EXCEPTIONAL, EXTRAORDINARY ITEMS AND TAX</t>
  </si>
  <si>
    <t>Exceptional Items</t>
  </si>
  <si>
    <t>PROFIT/LOSS BEFORE TAX</t>
  </si>
  <si>
    <t>TAX EXPENSES-CONTINUED OPERATIONS</t>
  </si>
  <si>
    <t>Current Tax</t>
  </si>
  <si>
    <t>Less: MAT Credit Entitlement</t>
  </si>
  <si>
    <t>Deferred Tax</t>
  </si>
  <si>
    <t>Tax For Earlier Years</t>
  </si>
  <si>
    <t>TOTAL TAX EXPENSES</t>
  </si>
  <si>
    <t>PROFIT/LOSS AFTER TAX AND BEFORE EXTRAORDINARY ITEMS</t>
  </si>
  <si>
    <t>PROFIT/LOSS FROM CONTINUING OPERATIONS</t>
  </si>
  <si>
    <t>NUMBER OF SHARE HOLDER</t>
  </si>
  <si>
    <t>PROFIT/LOSS FOR THE PERIOD</t>
  </si>
  <si>
    <t>OTHER ADDITIONAL INFORMATION</t>
  </si>
  <si>
    <t>EARNINGS PER SHARE</t>
  </si>
  <si>
    <t>Basic EPS (Rs.)</t>
  </si>
  <si>
    <t>Diluted EPS (Rs.)</t>
  </si>
  <si>
    <t>VALUE OF IMPORTED AND INDIGENIOUS RAW MATERIALS STORES, SPARES AND LOOSE TOOLS</t>
  </si>
  <si>
    <t>Imported Raw Materials</t>
  </si>
  <si>
    <t>Indigenous Raw Materials</t>
  </si>
  <si>
    <t>STORES, SPARES AND LOOSE TOOLS</t>
  </si>
  <si>
    <t>Imported Stores And Spares</t>
  </si>
  <si>
    <t>Indigenous Stores And Spares</t>
  </si>
  <si>
    <t>DIVIDEND AND DIVIDEND PERCENTAGE</t>
  </si>
  <si>
    <t>Equity Share Dividend</t>
  </si>
  <si>
    <t>Tax On Dividend</t>
  </si>
  <si>
    <t>Equity Dividend Rate (%)</t>
  </si>
  <si>
    <t>P O RATIO</t>
  </si>
  <si>
    <t> </t>
  </si>
  <si>
    <t>a financial metric which indicates what portion of a company's earnings is distributed among its shareholders in the form of dividend payments.</t>
  </si>
  <si>
    <t>Announcement Date</t>
  </si>
  <si>
    <t>Year</t>
  </si>
  <si>
    <t>Ex-Date</t>
  </si>
  <si>
    <t>Dividend Type</t>
  </si>
  <si>
    <t>Dividend (%)</t>
  </si>
  <si>
    <t>Dividend (Rs)</t>
  </si>
  <si>
    <t>Remarks</t>
  </si>
  <si>
    <t>Interim</t>
  </si>
  <si>
    <t>Rs.3.0000 per share(30%)Second Interim Dividend</t>
  </si>
  <si>
    <t>Total Dividend</t>
  </si>
  <si>
    <t>Higest price</t>
  </si>
  <si>
    <t>lowest price</t>
  </si>
  <si>
    <t>CY/PY</t>
  </si>
  <si>
    <t>CY/BY</t>
  </si>
  <si>
    <t>YEAR</t>
  </si>
  <si>
    <t>Compound gwoth rate</t>
  </si>
  <si>
    <t>Rs.3.0000 per share(30%)Interim Dividend</t>
  </si>
  <si>
    <t>Final</t>
  </si>
  <si>
    <t>Rs.169.0000 per share(1690%)Final Dividend</t>
  </si>
  <si>
    <t>Rs.3.0000 per share (30%) Second Interim Dividend</t>
  </si>
  <si>
    <t>Rs.144.0000 per share(1440%)Final Dividend</t>
  </si>
  <si>
    <t>Rs.3.0000 per share (30%)Second Interim Dividend</t>
  </si>
  <si>
    <t>Rs.94.0000 per share(940%)Final Dividend</t>
  </si>
  <si>
    <t>Special</t>
  </si>
  <si>
    <t>Rs.50.0000 per share(500%)Special Dividend</t>
  </si>
  <si>
    <t>base year</t>
  </si>
  <si>
    <r>
      <t xml:space="preserve">While </t>
    </r>
    <r>
      <rPr>
        <b/>
        <sz val="10"/>
        <color theme="6"/>
        <rFont val="Times New Roman"/>
        <family val="1"/>
      </rPr>
      <t>dividend yield refers to the percentage of the current stock price of a company paid out as dividend over a year,</t>
    </r>
    <r>
      <rPr>
        <sz val="10"/>
        <color rgb="FF000000"/>
        <rFont val="Times New Roman"/>
        <family val="1"/>
      </rPr>
      <t xml:space="preserve"> dividend rate is the amount of money that company pays to its shareholders as dividends on per-share basis.</t>
    </r>
  </si>
  <si>
    <t>Rs.54.0000 per share(540%)Final Dividend</t>
  </si>
  <si>
    <t>Dividend Growth Rate Formula = (Dn / D0)1/n – 1</t>
  </si>
  <si>
    <t>Dividend yield refers to the dividend income earned by the shareholder as a percentage of the market price of the stock. It is a financial ratio that defines the relationship between the dividend per share and the current stock price.</t>
  </si>
  <si>
    <t>https://www.wallstreetmojo.com/dividend-growth-rate/</t>
  </si>
  <si>
    <t>Rs.54.0000 per share(540%)Final Dividend.</t>
  </si>
  <si>
    <t>Rs.3.0000 per share(30%)Second Interim Dividend.</t>
  </si>
  <si>
    <r>
      <t xml:space="preserve">P/E Ratio indicates the multiple of earnings investors are willing to pay to own one share of the company. Thus, for MRF , the investors are currently willing to pay 27.64 times earnings to own 1 share of the company.                                                              P/E Ratio = Market Price per Share / Earnings per Share (EPS)                         </t>
    </r>
    <r>
      <rPr>
        <b/>
        <sz val="10"/>
        <color rgb="FF000000"/>
        <rFont val="Times New Roman"/>
        <family val="1"/>
      </rPr>
      <t xml:space="preserve">Formula and Calculation for Earnings Per Share (EPS)
Earnings per share value is calculated as net income (also known as profits or earnings) divided by available shares.                                                                                                                    </t>
    </r>
    <r>
      <rPr>
        <b/>
        <sz val="10"/>
        <color rgb="FFFF0000"/>
        <rFont val="Times New Roman"/>
        <family val="1"/>
      </rPr>
      <t xml:space="preserve">AK SHARE PRICE EARN KRNE KE LIYE HME KITNE SHARE LENE HONGE  </t>
    </r>
    <r>
      <rPr>
        <sz val="10"/>
        <color rgb="FFFF0000"/>
        <rFont val="Times New Roman"/>
        <family val="1"/>
      </rPr>
      <t xml:space="preserve">  </t>
    </r>
    <r>
      <rPr>
        <sz val="10"/>
        <color rgb="FF000000"/>
        <rFont val="Times New Roman"/>
        <family val="1"/>
      </rPr>
      <t xml:space="preserve">                                    </t>
    </r>
  </si>
  <si>
    <t>Rs.44.0000 per share(440%)Final Dividend</t>
  </si>
  <si>
    <t>↑ ₹39500</t>
  </si>
  <si>
    <t>↓ ₹18600</t>
  </si>
  <si>
    <t>↑ ₹46405</t>
  </si>
  <si>
    <t>↓ ₹31374</t>
  </si>
  <si>
    <t>↑ ₹54600</t>
  </si>
  <si>
    <t>↓ ₹30464</t>
  </si>
  <si>
    <t>↑ ₹74499</t>
  </si>
  <si>
    <t>↓ ₹48780</t>
  </si>
  <si>
    <t>↑ ₹81423</t>
  </si>
  <si>
    <t>↓ ₹59494</t>
  </si>
  <si>
    <t>↑ ₹67425</t>
  </si>
  <si>
    <t>↓ ₹51850</t>
  </si>
  <si>
    <t>↑ ₹81000</t>
  </si>
  <si>
    <t>↓ ₹50000</t>
  </si>
  <si>
    <t>↑ ₹98575</t>
  </si>
  <si>
    <t>↓ ₹68719</t>
  </si>
  <si>
    <t>↑ ₹95954</t>
  </si>
  <si>
    <t>↓ ₹62944</t>
  </si>
  <si>
    <t>↑ ₹130399</t>
  </si>
  <si>
    <t>↓ ₹81380</t>
  </si>
  <si>
    <t>↑ ₹151445</t>
  </si>
  <si>
    <t>↓ ₹127257</t>
  </si>
  <si>
    <t>https://www.moneycontrol.com/company-facts/mrf/dividends/MRF#:~:text=MRF%20Ltd.&amp;text=For%20the%20year%20ending%20March,a%20dividend%20yield%20of%200.13%25.</t>
  </si>
  <si>
    <t>Rs.24.0000 per share(240%)Final Dividend</t>
  </si>
  <si>
    <t>Rs.19.0000 per share(190%)Final Dividend</t>
  </si>
  <si>
    <t>Rs.3.00 per share(30%)Interim Dividend</t>
  </si>
  <si>
    <t>Second Interim Dividend</t>
  </si>
  <si>
    <t>Rs.19.00 per share(190%)Final Dividend &amp; Rs.25.00 per share(250%)Special Dividend</t>
  </si>
  <si>
    <t>AGM</t>
  </si>
  <si>
    <t>Modigliani and Miller (MM) Approach
Modigliani and Miller (MM) expressed their opinion in a more comprehensive way.
The authors argue that a company's share price is determined by its earning potential and investment policy, not by the pattern of income distribution.</t>
  </si>
  <si>
    <t>Example
If a company with investment opportunities distributes its earnings to shareholders, it will need to raise capital externally. This will increase the number of shares, leading to a decline in share price.
Therefore, whatever a shareholder receives due to the higher dividend payment will be counterbalanced and neutralized with the falling share price and declining expected earnings per share.</t>
  </si>
  <si>
    <t>Standalone Balance Sheet                                       ------------------- in Rs. Cr. -------------------</t>
  </si>
  <si>
    <r>
      <rPr>
        <sz val="9"/>
        <rFont val="Arial MT"/>
        <family val="2"/>
      </rPr>
      <t xml:space="preserve">Mar 23
</t>
    </r>
    <r>
      <rPr>
        <sz val="9"/>
        <rFont val="Arial MT"/>
        <family val="2"/>
      </rPr>
      <t>12 mths</t>
    </r>
  </si>
  <si>
    <r>
      <rPr>
        <sz val="9"/>
        <rFont val="Arial MT"/>
        <family val="2"/>
      </rPr>
      <t xml:space="preserve">Mar 22
</t>
    </r>
    <r>
      <rPr>
        <sz val="9"/>
        <rFont val="Arial MT"/>
        <family val="2"/>
      </rPr>
      <t>12 mths</t>
    </r>
  </si>
  <si>
    <r>
      <rPr>
        <sz val="9"/>
        <rFont val="Arial MT"/>
        <family val="2"/>
      </rPr>
      <t xml:space="preserve">Mar 21
</t>
    </r>
    <r>
      <rPr>
        <sz val="9"/>
        <rFont val="Arial MT"/>
        <family val="2"/>
      </rPr>
      <t>12 mths</t>
    </r>
  </si>
  <si>
    <r>
      <rPr>
        <sz val="9"/>
        <rFont val="Arial MT"/>
        <family val="2"/>
      </rPr>
      <t xml:space="preserve">Mar 20
</t>
    </r>
    <r>
      <rPr>
        <sz val="9"/>
        <rFont val="Arial MT"/>
        <family val="2"/>
      </rPr>
      <t>12 mths</t>
    </r>
  </si>
  <si>
    <r>
      <rPr>
        <sz val="9"/>
        <rFont val="Arial MT"/>
        <family val="2"/>
      </rPr>
      <t xml:space="preserve">Mar 19
</t>
    </r>
    <r>
      <rPr>
        <sz val="9"/>
        <rFont val="Arial MT"/>
        <family val="2"/>
      </rPr>
      <t>12 mths</t>
    </r>
  </si>
  <si>
    <t>Mar 18
12 mths</t>
  </si>
  <si>
    <t>Mar 17
12 mths</t>
  </si>
  <si>
    <t>Mar 16
12 mths</t>
  </si>
  <si>
    <t>Mar 15
12 mths</t>
  </si>
  <si>
    <t>Mar 14
12 mths</t>
  </si>
  <si>
    <t>NON CURRENT LIABILITIES</t>
  </si>
  <si>
    <t xml:space="preserve">
Long Term Borrowings</t>
  </si>
  <si>
    <t>CURRENT LIABILITIES</t>
  </si>
  <si>
    <t xml:space="preserve">
Short Term Borrowings</t>
  </si>
  <si>
    <t>Total Capital And Liabilities ASSETS</t>
  </si>
  <si>
    <t xml:space="preserve">12,272.33
</t>
  </si>
  <si>
    <t xml:space="preserve">10,857.09
</t>
  </si>
  <si>
    <t xml:space="preserve">8,040.16
</t>
  </si>
  <si>
    <t xml:space="preserve">6,731.24
</t>
  </si>
  <si>
    <t xml:space="preserve">6,429.77
</t>
  </si>
  <si>
    <t>ASSETS</t>
  </si>
  <si>
    <t>NON CURRENT ASSETS</t>
  </si>
  <si>
    <t>Tangible Assets</t>
  </si>
  <si>
    <r>
      <rPr>
        <sz val="9"/>
        <rFont val="Arial MT"/>
        <family val="2"/>
      </rPr>
      <t>Other Assets</t>
    </r>
  </si>
  <si>
    <r>
      <rPr>
        <sz val="9"/>
        <rFont val="Arial MT"/>
        <family val="2"/>
      </rPr>
      <t>Total Non-Current Assets</t>
    </r>
  </si>
  <si>
    <t xml:space="preserve">CURRENT ASSETS
</t>
  </si>
  <si>
    <t>Current Investments</t>
  </si>
  <si>
    <r>
      <rPr>
        <sz val="9"/>
        <rFont val="Arial MT"/>
        <family val="2"/>
      </rPr>
      <t>Total Current Assets</t>
    </r>
  </si>
  <si>
    <t>Total Assets</t>
  </si>
  <si>
    <t>Standalone Profit &amp; Loss account</t>
  </si>
  <si>
    <t>------------------- in Rs. Cr. -------------------</t>
  </si>
  <si>
    <t>Revenue From Operations [Gross]</t>
  </si>
  <si>
    <t>Revenue From Operations [Net]</t>
  </si>
  <si>
    <t>Other Operating Revenues</t>
  </si>
  <si>
    <t>Total Operating Revenues</t>
  </si>
  <si>
    <t>Total Revenue</t>
  </si>
  <si>
    <t>Profit/Loss Before Exceptional, ExtraOrdinary Items And Tax</t>
  </si>
  <si>
    <t>Profit/Loss Before Tax</t>
  </si>
  <si>
    <t>Tax Expenses-Continued Operations</t>
  </si>
  <si>
    <t>Total Tax Expenses</t>
  </si>
  <si>
    <t>Profit/Loss After Tax And Before ExtraOrdinary Items</t>
  </si>
  <si>
    <t>Profit/Loss From Continuing Operations</t>
  </si>
  <si>
    <t>Profit/Loss For The Period</t>
  </si>
  <si>
    <t>VALUE OF IMPORTED AND INDIGENIOUS RAW MATERIALS</t>
  </si>
  <si>
    <t>Payout ratio</t>
  </si>
  <si>
    <t>Rs.4.0000 per share(200%)Third Interim Dividend</t>
  </si>
  <si>
    <t>Rs.4.0000 per share(200%)Second Interim Dividend</t>
  </si>
  <si>
    <t>Rs.4.0000 per share(200%)First Interim Dividend</t>
  </si>
  <si>
    <t>Rs.4.0000 per share(200%)Final Dividend</t>
  </si>
  <si>
    <t>Rs.4.0000 per share (200%) First Interim Dividend</t>
  </si>
  <si>
    <t>Rs.12.0000 per share (600%) Special Diamond Jubilee Dividend</t>
  </si>
  <si>
    <t>Rs.4.0000 per share (200%) Second Interim Dividend</t>
  </si>
  <si>
    <t>Rs.5.0000 per share(250%)Final Dividend</t>
  </si>
  <si>
    <t>Rs.5.0000 per share (250%) Third Interim Dividend</t>
  </si>
  <si>
    <t>Rs.3.0000 per share(150%)Interim Dividend</t>
  </si>
  <si>
    <t>Rs.16.0000 per share(800%)Third Interim Dividend</t>
  </si>
  <si>
    <t>Rs.2.0000 per share(100%)Interim Dividend</t>
  </si>
  <si>
    <t>Rs.2.0000 per share(100%)First Interim Dividend</t>
  </si>
  <si>
    <t>Rs.2.0000 per share(100%)Final Dividend</t>
  </si>
  <si>
    <t>Rs.2.0000 per share(100%)Third Interim Dividend</t>
  </si>
  <si>
    <t>Rs.2.0000 per share(100%)Second Interim Dividend</t>
  </si>
  <si>
    <t>Rs.2.0000 per share(100%) First Interim Dividend</t>
  </si>
  <si>
    <t>Rs.1.5000 per share(75%)Final Dividend</t>
  </si>
  <si>
    <t>Rs.1.5000 per share(75%)Third Interim Dividend</t>
  </si>
  <si>
    <t>Rs.2.5000 per share(125%)Second Interim Dividend</t>
  </si>
  <si>
    <t>Rs.2.5000 per share(125%)Final Dividend</t>
  </si>
  <si>
    <t>Rs.2.5000 per share(125%)First Interim Dividend</t>
  </si>
  <si>
    <t>Rs.2.0000 per share(100%)Third Interim Dividend.</t>
  </si>
  <si>
    <t>Rs.1.5000 per share(75%)Interim Dividend</t>
  </si>
  <si>
    <t>Rs.2.5000 per share(125%)Special Dividend</t>
  </si>
  <si>
    <t>Rs.2.4000 per share(120%)Final Dividend</t>
  </si>
  <si>
    <t>Rs.1.50 per share(75%)Final Dividend</t>
  </si>
  <si>
    <t>Rs.1.40 per share(70%)Final Dividend</t>
  </si>
  <si>
    <t>(Revised)</t>
  </si>
  <si>
    <t>Dividend 35%</t>
  </si>
  <si>
    <t>Balkrishna Industries (BKT)</t>
  </si>
  <si>
    <t>YOY Chg%</t>
  </si>
  <si>
    <t>↑High - ↓Low</t>
  </si>
  <si>
    <t>High - Low</t>
  </si>
  <si>
    <t>-</t>
  </si>
  <si>
    <t>↑ ₹2.07</t>
  </si>
  <si>
    <t>↓ ₹1.29</t>
  </si>
  <si>
    <t>↑ ₹8.30</t>
  </si>
  <si>
    <t>↓ ₹2.66</t>
  </si>
  <si>
    <t>↑ ₹7.30</t>
  </si>
  <si>
    <t>↓ ₹2.99</t>
  </si>
  <si>
    <t>↑ ₹3.72</t>
  </si>
  <si>
    <t>↓ ₹1.06</t>
  </si>
  <si>
    <t>↑ ₹1.99</t>
  </si>
  <si>
    <t>↓ ₹1.05</t>
  </si>
  <si>
    <t>↑ ₹1.95</t>
  </si>
  <si>
    <t>↓ ₹0.90</t>
  </si>
  <si>
    <t>↑ ₹1.89</t>
  </si>
  <si>
    <t>↓ ₹0.76</t>
  </si>
  <si>
    <t>↑ ₹1.34</t>
  </si>
  <si>
    <t>↓ ₹0.83</t>
  </si>
  <si>
    <t>↑ ₹1.08</t>
  </si>
  <si>
    <t>↓ ₹0.58</t>
  </si>
  <si>
    <t>↑ ₹2.27</t>
  </si>
  <si>
    <t>↓ ₹0.80</t>
  </si>
  <si>
    <t>↑ ₹13.34</t>
  </si>
  <si>
    <t>↓ ₹1.27</t>
  </si>
  <si>
    <t>↑ ₹22.11</t>
  </si>
  <si>
    <t>↓ ₹10.21</t>
  </si>
  <si>
    <t>↑ ₹112</t>
  </si>
  <si>
    <t>↓ ₹18.26</t>
  </si>
  <si>
    <t>↑ ₹129</t>
  </si>
  <si>
    <t>↓ ₹43.82</t>
  </si>
  <si>
    <t>↑ ₹75.38</t>
  </si>
  <si>
    <t>↓ ₹41.33</t>
  </si>
  <si>
    <t>↑ ₹89.93</t>
  </si>
  <si>
    <t>↓ ₹11.45</t>
  </si>
  <si>
    <t>↑ ₹57.56</t>
  </si>
  <si>
    <t>↓ ₹11.95</t>
  </si>
  <si>
    <t>↑ ₹80.46</t>
  </si>
  <si>
    <t>↓ ₹50.16</t>
  </si>
  <si>
    <t>↑ ₹94.46</t>
  </si>
  <si>
    <t>↓ ₹54.60</t>
  </si>
  <si>
    <t>↑ ₹150</t>
  </si>
  <si>
    <t>↓ ₹77.25</t>
  </si>
  <si>
    <t>↑ ₹172</t>
  </si>
  <si>
    <t>↓ ₹98.49</t>
  </si>
  <si>
    <t>↑ ₹423</t>
  </si>
  <si>
    <t>↓ ₹146</t>
  </si>
  <si>
    <t>↑ ₹395</t>
  </si>
  <si>
    <t>↓ ₹295</t>
  </si>
  <si>
    <t>↑ ₹636</t>
  </si>
  <si>
    <t>↓ ₹272</t>
  </si>
  <si>
    <t>↑ ₹1277</t>
  </si>
  <si>
    <t>↓ ₹534</t>
  </si>
  <si>
    <t>↑ ₹1458</t>
  </si>
  <si>
    <t>↓ ₹848</t>
  </si>
  <si>
    <t>↑ ₹1016</t>
  </si>
  <si>
    <t>↓ ₹678</t>
  </si>
  <si>
    <t>↑ ₹1709</t>
  </si>
  <si>
    <t>↓ ₹673</t>
  </si>
  <si>
    <t>↑ ₹2707</t>
  </si>
  <si>
    <t>↓ ₹1507</t>
  </si>
  <si>
    <t>↑ ₹2521</t>
  </si>
  <si>
    <t>↓ ₹1681</t>
  </si>
  <si>
    <t>↑ ₹2682</t>
  </si>
  <si>
    <t>↓ ₹1908</t>
  </si>
  <si>
    <t>↑ ₹2782</t>
  </si>
  <si>
    <t>↓ ₹2193</t>
  </si>
  <si>
    <t>Standalone Balance Sheet</t>
  </si>
  <si>
    <t>EQUITIES AND LIABILITIES</t>
  </si>
  <si>
    <t>SHAREHOLDER'S FUNDS</t>
  </si>
  <si>
    <t>Equity Share Capital</t>
  </si>
  <si>
    <t>Total Share Capital</t>
  </si>
  <si>
    <t>Reserves and Surplus</t>
  </si>
  <si>
    <t>Total Reserves and Surplus</t>
  </si>
  <si>
    <t>Total Shareholders Funds</t>
  </si>
  <si>
    <t>NON-CURRENT LIABILITIES</t>
  </si>
  <si>
    <t>Long Term Borrowings</t>
  </si>
  <si>
    <t>Deferred Tax Liabilities [Net]</t>
  </si>
  <si>
    <t>Other Long Term Liabilities</t>
  </si>
  <si>
    <t>Long Term Provisions</t>
  </si>
  <si>
    <t>Total Non-Current Liabilities</t>
  </si>
  <si>
    <t>Short Term Borrowings</t>
  </si>
  <si>
    <t>Trade Payables</t>
  </si>
  <si>
    <t>Other Current Liabilities</t>
  </si>
  <si>
    <t>Short Term Provisions</t>
  </si>
  <si>
    <t>Total Current Liabilities</t>
  </si>
  <si>
    <t>Total Capital And Liabilities</t>
  </si>
  <si>
    <t>NON-CURRENT ASSETS</t>
  </si>
  <si>
    <t>Intangible Assets</t>
  </si>
  <si>
    <t>Capital Work-In-Progress</t>
  </si>
  <si>
    <t>Intangible Assets Under Development</t>
  </si>
  <si>
    <t>Fixed Assets</t>
  </si>
  <si>
    <t>Non-Current Investments</t>
  </si>
  <si>
    <t>Other Non-Current Assets</t>
  </si>
  <si>
    <t>CURRENT ASSETS</t>
  </si>
  <si>
    <t>Inventories</t>
  </si>
  <si>
    <t>Trade Receivables</t>
  </si>
  <si>
    <t>Cash And Cash Equivalents</t>
  </si>
  <si>
    <t>OtherCurrentAssets</t>
  </si>
  <si>
    <t>Revaluation Reserves</t>
  </si>
  <si>
    <t>Money Received Against Share Warrants</t>
  </si>
  <si>
    <t>Long Term Loans And Advances</t>
  </si>
  <si>
    <t>Short Term Loans And Advances</t>
  </si>
  <si>
    <t>payout ratio of appollo</t>
  </si>
  <si>
    <t>Rs.4.0000 per share(400%)Final Dividend</t>
  </si>
  <si>
    <t>Rs.0.5000 per share(50%)Special Dividend</t>
  </si>
  <si>
    <t>Rs.3.2500 per share(325%)Dividend</t>
  </si>
  <si>
    <t>Rs.3.5000 per share(350%)Final Dividend</t>
  </si>
  <si>
    <t>Rs.3.0000 per share(300%)Interim Dividend</t>
  </si>
  <si>
    <t>Rs.3.2500 per share(325%)Final Dividend</t>
  </si>
  <si>
    <t>Rs.3.0000 per share(300%)Final Dividend</t>
  </si>
  <si>
    <t>Rs.3.0000 per share(300%)Dividend</t>
  </si>
  <si>
    <t>Rs.2.0000 per share(200%)Dividend</t>
  </si>
  <si>
    <t>Rs.0.7500 per share(75%)Final Dividend</t>
  </si>
  <si>
    <t>Rs.0.5000 per share(50%)Final Dividend</t>
  </si>
  <si>
    <t>↑ ₹242</t>
  </si>
  <si>
    <t>↓ ₹100.00</t>
  </si>
  <si>
    <t>↑ ₹249</t>
  </si>
  <si>
    <t>↓ ₹145</t>
  </si>
  <si>
    <t>↑ ₹235</t>
  </si>
  <si>
    <t>↓ ₹127</t>
  </si>
  <si>
    <t>↑ ₹288</t>
  </si>
  <si>
    <t>↓ ₹171</t>
  </si>
  <si>
    <t>↑ ₹307</t>
  </si>
  <si>
    <t>↓ ₹192</t>
  </si>
  <si>
    <t>↑ ₹236</t>
  </si>
  <si>
    <t>↓ ₹144</t>
  </si>
  <si>
    <t>↑ ₹200</t>
  </si>
  <si>
    <t>↓ ₹73.55</t>
  </si>
  <si>
    <t>↑ ₹261</t>
  </si>
  <si>
    <t>↓ ₹174</t>
  </si>
  <si>
    <t>↑ ₹330</t>
  </si>
  <si>
    <t>↓ ₹165</t>
  </si>
  <si>
    <t>↑ ₹485</t>
  </si>
  <si>
    <t>↓ ₹303</t>
  </si>
  <si>
    <t>↑ ₹557</t>
  </si>
  <si>
    <t>↓ ₹441</t>
  </si>
  <si>
    <t>Payout Ratio</t>
  </si>
  <si>
    <t>Dividend Yeild</t>
  </si>
  <si>
    <t>DIVIDEND GROWTH RATE</t>
  </si>
  <si>
    <t>MRF</t>
  </si>
  <si>
    <t>BKT</t>
  </si>
  <si>
    <t>APPOLLO</t>
  </si>
  <si>
    <t>MRF (H)</t>
  </si>
  <si>
    <t>MRF(L)</t>
  </si>
  <si>
    <t>BKT (H)</t>
  </si>
  <si>
    <t>BKT(L)</t>
  </si>
  <si>
    <t>APPOLLO(H)</t>
  </si>
  <si>
    <t>APPOLLO(L)</t>
  </si>
  <si>
    <t>Compound 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</si>
</sst>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 #,##0;[Red]&quot;₹&quot;\ \-#,##0"/>
    <numFmt numFmtId="8" formatCode="&quot;₹&quot;\ #,##0.00;[Red]&quot;₹&quot;\ \-#,##0.00"/>
    <numFmt numFmtId="164" formatCode="0.0000%"/>
  </numFmts>
  <fonts count="28">
    <font>
      <sz val="11"/>
      <color theme="1"/>
      <name val="Calibri"/>
      <family val="2"/>
      <scheme val="minor"/>
    </font>
    <font>
      <sz val="10"/>
      <color rgb="FF000000"/>
      <name val="Times New Roman"/>
      <charset val="204"/>
    </font>
    <font>
      <sz val="9"/>
      <name val="Arial MT"/>
    </font>
    <font>
      <sz val="9"/>
      <name val="Arial MT"/>
      <family val="2"/>
    </font>
    <font>
      <b/>
      <sz val="9"/>
      <name val="Arial"/>
      <family val="2"/>
    </font>
    <font>
      <sz val="9"/>
      <color rgb="FF000000"/>
      <name val="Arial MT"/>
      <family val="2"/>
    </font>
    <font>
      <sz val="10"/>
      <color rgb="FF000000"/>
      <name val="Times New Roman"/>
      <family val="1"/>
    </font>
    <font>
      <sz val="9"/>
      <color rgb="FFFF0000"/>
      <name val="Arial MT"/>
    </font>
    <font>
      <sz val="10"/>
      <color rgb="FF000000"/>
      <name val="Calibri"/>
      <family val="2"/>
      <scheme val="minor"/>
    </font>
    <font>
      <sz val="10"/>
      <color rgb="FF212121"/>
      <name val="Segoe UI"/>
      <family val="2"/>
    </font>
    <font>
      <sz val="10"/>
      <color rgb="FF1F1F1F"/>
      <name val="Arial"/>
      <family val="2"/>
    </font>
    <font>
      <sz val="10"/>
      <color rgb="FFFFC000"/>
      <name val="Calibri"/>
      <family val="2"/>
      <scheme val="minor"/>
    </font>
    <font>
      <b/>
      <sz val="9"/>
      <name val="Arial MT"/>
    </font>
    <font>
      <b/>
      <sz val="10"/>
      <color theme="6"/>
      <name val="Times New Roman"/>
      <family val="1"/>
    </font>
    <font>
      <b/>
      <sz val="10"/>
      <color rgb="FF000000"/>
      <name val="Times New Roman"/>
      <family val="1"/>
    </font>
    <font>
      <b/>
      <sz val="10"/>
      <color rgb="FFFF0000"/>
      <name val="Times New Roman"/>
      <family val="1"/>
    </font>
    <font>
      <sz val="10"/>
      <color rgb="FFFF0000"/>
      <name val="Times New Roman"/>
      <family val="1"/>
    </font>
    <font>
      <u/>
      <sz val="10"/>
      <color theme="10"/>
      <name val="Times New Roman"/>
      <family val="1"/>
    </font>
    <font>
      <sz val="8"/>
      <color rgb="FF000000"/>
      <name val="Trebuchet MS"/>
      <family val="2"/>
    </font>
    <font>
      <sz val="8"/>
      <color rgb="FF2E7D13"/>
      <name val="Trebuchet MS"/>
      <family val="2"/>
    </font>
    <font>
      <sz val="8"/>
      <color rgb="FF2E7D13"/>
      <name val="Inherit"/>
    </font>
    <font>
      <sz val="8"/>
      <color rgb="FFB30000"/>
      <name val="Inherit"/>
    </font>
    <font>
      <sz val="8"/>
      <color rgb="FFB30000"/>
      <name val="Trebuchet MS"/>
      <family val="2"/>
    </font>
    <font>
      <b/>
      <sz val="7"/>
      <color rgb="FF202020"/>
      <name val="Arial"/>
      <family val="2"/>
    </font>
    <font>
      <sz val="7"/>
      <color rgb="FF333333"/>
      <name val="Arial"/>
      <family val="2"/>
    </font>
    <font>
      <sz val="9"/>
      <name val="Times New Roman"/>
      <family val="2"/>
      <charset val="204"/>
    </font>
    <font>
      <b/>
      <sz val="8"/>
      <color rgb="FF000000"/>
      <name val="Inherit"/>
    </font>
    <font>
      <sz val="18"/>
      <color rgb="FF000000"/>
      <name val="Times New Roman"/>
      <family val="1"/>
    </font>
  </fonts>
  <fills count="22">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9" tint="0.39997558519241921"/>
        <bgColor indexed="64"/>
      </patternFill>
    </fill>
    <fill>
      <patternFill patternType="solid">
        <fgColor theme="8"/>
        <bgColor indexed="64"/>
      </patternFill>
    </fill>
    <fill>
      <patternFill patternType="solid">
        <fgColor theme="6" tint="-0.499984740745262"/>
        <bgColor indexed="64"/>
      </patternFill>
    </fill>
    <fill>
      <patternFill patternType="solid">
        <fgColor theme="2" tint="-9.9978637043366805E-2"/>
        <bgColor indexed="64"/>
      </patternFill>
    </fill>
    <fill>
      <patternFill patternType="solid">
        <fgColor theme="2"/>
        <bgColor indexed="64"/>
      </patternFill>
    </fill>
    <fill>
      <patternFill patternType="solid">
        <fgColor rgb="FFFFFFFF"/>
        <bgColor indexed="64"/>
      </patternFill>
    </fill>
    <fill>
      <patternFill patternType="solid">
        <fgColor rgb="FFF8F9FB"/>
        <bgColor indexed="64"/>
      </patternFill>
    </fill>
    <fill>
      <patternFill patternType="solid">
        <fgColor rgb="FFFFFFE0"/>
        <bgColor indexed="64"/>
      </patternFill>
    </fill>
    <fill>
      <patternFill patternType="solid">
        <fgColor rgb="FF0070C0"/>
        <bgColor indexed="64"/>
      </patternFill>
    </fill>
    <fill>
      <patternFill patternType="solid">
        <fgColor theme="4"/>
        <bgColor indexed="64"/>
      </patternFill>
    </fill>
    <fill>
      <patternFill patternType="solid">
        <fgColor theme="0" tint="-0.499984740745262"/>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C00000"/>
        <bgColor indexed="64"/>
      </patternFill>
    </fill>
    <fill>
      <patternFill patternType="solid">
        <fgColor theme="9"/>
        <bgColor indexed="64"/>
      </patternFill>
    </fill>
    <fill>
      <patternFill patternType="solid">
        <fgColor theme="6"/>
        <bgColor indexed="64"/>
      </patternFill>
    </fill>
    <fill>
      <patternFill patternType="solid">
        <fgColor rgb="FFFF0000"/>
        <bgColor indexed="64"/>
      </patternFill>
    </fill>
    <fill>
      <patternFill patternType="solid">
        <fgColor rgb="FF99FF33"/>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rgb="FFEDEDED"/>
      </left>
      <right/>
      <top/>
      <bottom/>
      <diagonal/>
    </border>
    <border>
      <left style="thin">
        <color indexed="64"/>
      </left>
      <right style="thin">
        <color indexed="64"/>
      </right>
      <top style="thin">
        <color indexed="64"/>
      </top>
      <bottom/>
      <diagonal/>
    </border>
    <border>
      <left style="medium">
        <color rgb="FFD3D3D3"/>
      </left>
      <right/>
      <top style="medium">
        <color rgb="FFD3D3D3"/>
      </top>
      <bottom/>
      <diagonal/>
    </border>
    <border>
      <left/>
      <right/>
      <top style="medium">
        <color rgb="FFD3D3D3"/>
      </top>
      <bottom/>
      <diagonal/>
    </border>
    <border>
      <left/>
      <right style="medium">
        <color rgb="FFD3D3D3"/>
      </right>
      <top style="medium">
        <color rgb="FFD3D3D3"/>
      </top>
      <bottom/>
      <diagonal/>
    </border>
    <border>
      <left style="medium">
        <color rgb="FFD3D3D3"/>
      </left>
      <right/>
      <top/>
      <bottom style="medium">
        <color rgb="FFE5E5E5"/>
      </bottom>
      <diagonal/>
    </border>
    <border>
      <left/>
      <right/>
      <top/>
      <bottom style="medium">
        <color rgb="FFE5E5E5"/>
      </bottom>
      <diagonal/>
    </border>
    <border>
      <left/>
      <right style="medium">
        <color rgb="FFD3D3D3"/>
      </right>
      <top/>
      <bottom/>
      <diagonal/>
    </border>
    <border>
      <left style="medium">
        <color rgb="FFD3D3D3"/>
      </left>
      <right/>
      <top style="medium">
        <color rgb="FFE5E5E5"/>
      </top>
      <bottom/>
      <diagonal/>
    </border>
    <border>
      <left/>
      <right/>
      <top style="medium">
        <color rgb="FFE5E5E5"/>
      </top>
      <bottom/>
      <diagonal/>
    </border>
    <border>
      <left/>
      <right style="medium">
        <color rgb="FFD3D3D3"/>
      </right>
      <top style="medium">
        <color rgb="FFE5E5E5"/>
      </top>
      <bottom/>
      <diagonal/>
    </border>
    <border>
      <left style="medium">
        <color rgb="FFD3D3D3"/>
      </left>
      <right/>
      <top/>
      <bottom style="medium">
        <color rgb="FFD3D3D3"/>
      </bottom>
      <diagonal/>
    </border>
    <border>
      <left/>
      <right/>
      <top/>
      <bottom style="medium">
        <color rgb="FFD3D3D3"/>
      </bottom>
      <diagonal/>
    </border>
    <border>
      <left/>
      <right style="medium">
        <color rgb="FFD3D3D3"/>
      </right>
      <top/>
      <bottom style="medium">
        <color rgb="FFD3D3D3"/>
      </bottom>
      <diagonal/>
    </border>
    <border>
      <left/>
      <right/>
      <top style="medium">
        <color rgb="FFD1D1D1"/>
      </top>
      <bottom/>
      <diagonal/>
    </border>
    <border>
      <left/>
      <right/>
      <top/>
      <bottom style="medium">
        <color rgb="FFD1D1D1"/>
      </bottom>
      <diagonal/>
    </border>
    <border>
      <left/>
      <right/>
      <top/>
      <bottom style="medium">
        <color rgb="FFEBEBEB"/>
      </bottom>
      <diagonal/>
    </border>
    <border>
      <left style="medium">
        <color rgb="FFD3D3D3"/>
      </left>
      <right/>
      <top style="medium">
        <color rgb="FFD3D3D3"/>
      </top>
      <bottom style="medium">
        <color rgb="FFD3D3D3"/>
      </bottom>
      <diagonal/>
    </border>
    <border>
      <left/>
      <right/>
      <top style="medium">
        <color rgb="FFD3D3D3"/>
      </top>
      <bottom style="medium">
        <color rgb="FFD3D3D3"/>
      </bottom>
      <diagonal/>
    </border>
    <border>
      <left/>
      <right style="medium">
        <color rgb="FFD3D3D3"/>
      </right>
      <top style="medium">
        <color rgb="FFD3D3D3"/>
      </top>
      <bottom style="medium">
        <color rgb="FFD3D3D3"/>
      </bottom>
      <diagonal/>
    </border>
  </borders>
  <cellStyleXfs count="4">
    <xf numFmtId="0" fontId="0" fillId="0" borderId="0"/>
    <xf numFmtId="0" fontId="1" fillId="0" borderId="0"/>
    <xf numFmtId="9" fontId="1" fillId="0" borderId="0" applyFont="0" applyFill="0" applyBorder="0" applyAlignment="0" applyProtection="0"/>
    <xf numFmtId="0" fontId="17" fillId="0" borderId="0" applyNumberFormat="0" applyFill="0" applyBorder="0" applyAlignment="0" applyProtection="0"/>
  </cellStyleXfs>
  <cellXfs count="182">
    <xf numFmtId="0" fontId="0" fillId="0" borderId="0" xfId="0"/>
    <xf numFmtId="0" fontId="1" fillId="0" borderId="0" xfId="1" applyAlignment="1">
      <alignment horizontal="left" vertical="top"/>
    </xf>
    <xf numFmtId="0" fontId="2" fillId="0" borderId="2" xfId="1" applyFont="1" applyBorder="1" applyAlignment="1">
      <alignment horizontal="left" vertical="top" wrapText="1"/>
    </xf>
    <xf numFmtId="2" fontId="5" fillId="0" borderId="0" xfId="1" applyNumberFormat="1" applyFont="1" applyAlignment="1">
      <alignment horizontal="right" vertical="top" shrinkToFit="1"/>
    </xf>
    <xf numFmtId="0" fontId="2" fillId="0" borderId="0" xfId="1" applyFont="1" applyAlignment="1">
      <alignment horizontal="left" vertical="top" wrapText="1"/>
    </xf>
    <xf numFmtId="4" fontId="5" fillId="0" borderId="0" xfId="1" applyNumberFormat="1" applyFont="1" applyAlignment="1">
      <alignment horizontal="right" vertical="top" shrinkToFit="1"/>
    </xf>
    <xf numFmtId="0" fontId="1" fillId="0" borderId="0" xfId="1" applyAlignment="1">
      <alignment horizontal="left" vertical="top" wrapText="1"/>
    </xf>
    <xf numFmtId="0" fontId="2" fillId="2" borderId="0" xfId="1" applyFont="1" applyFill="1" applyAlignment="1">
      <alignment horizontal="left" vertical="top" wrapText="1"/>
    </xf>
    <xf numFmtId="0" fontId="2" fillId="2" borderId="0" xfId="1" applyFont="1" applyFill="1" applyAlignment="1">
      <alignment horizontal="right" vertical="top" wrapText="1"/>
    </xf>
    <xf numFmtId="0" fontId="3" fillId="0" borderId="0" xfId="1" applyFont="1" applyAlignment="1">
      <alignment horizontal="left" vertical="top" wrapText="1"/>
    </xf>
    <xf numFmtId="0" fontId="6" fillId="2" borderId="0" xfId="1" applyFont="1" applyFill="1" applyAlignment="1">
      <alignment horizontal="left" vertical="top"/>
    </xf>
    <xf numFmtId="0" fontId="1" fillId="2" borderId="0" xfId="1" applyFill="1" applyAlignment="1">
      <alignment horizontal="left" vertical="top"/>
    </xf>
    <xf numFmtId="0" fontId="6" fillId="0" borderId="0" xfId="1" applyFont="1" applyAlignment="1">
      <alignment horizontal="left" vertical="top"/>
    </xf>
    <xf numFmtId="0" fontId="7" fillId="2" borderId="2" xfId="1" applyFont="1" applyFill="1" applyBorder="1" applyAlignment="1">
      <alignment horizontal="left" vertical="top" wrapText="1"/>
    </xf>
    <xf numFmtId="0" fontId="8" fillId="0" borderId="0" xfId="1" applyFont="1" applyAlignment="1">
      <alignment horizontal="left" vertical="top"/>
    </xf>
    <xf numFmtId="0" fontId="9" fillId="0" borderId="0" xfId="1" applyFont="1" applyAlignment="1">
      <alignment horizontal="left" vertical="top"/>
    </xf>
    <xf numFmtId="0" fontId="2" fillId="0" borderId="2" xfId="1" applyFont="1" applyBorder="1" applyAlignment="1">
      <alignment horizontal="right" vertical="top"/>
    </xf>
    <xf numFmtId="0" fontId="10" fillId="0" borderId="0" xfId="1" applyFont="1" applyAlignment="1">
      <alignment horizontal="left" vertical="top"/>
    </xf>
    <xf numFmtId="0" fontId="11" fillId="6" borderId="0" xfId="1" applyFont="1" applyFill="1" applyAlignment="1">
      <alignment horizontal="left" vertical="top"/>
    </xf>
    <xf numFmtId="0" fontId="12" fillId="0" borderId="2" xfId="1" applyFont="1" applyBorder="1" applyAlignment="1">
      <alignment horizontal="left" vertical="top" wrapText="1"/>
    </xf>
    <xf numFmtId="0" fontId="2" fillId="7" borderId="2" xfId="1" applyFont="1" applyFill="1" applyBorder="1" applyAlignment="1">
      <alignment horizontal="left" vertical="top" wrapText="1"/>
    </xf>
    <xf numFmtId="0" fontId="2" fillId="7" borderId="2" xfId="1" applyFont="1" applyFill="1" applyBorder="1" applyAlignment="1">
      <alignment horizontal="right" vertical="top"/>
    </xf>
    <xf numFmtId="10" fontId="6" fillId="2" borderId="0" xfId="2" applyNumberFormat="1" applyFont="1" applyFill="1" applyAlignment="1">
      <alignment horizontal="left" vertical="top"/>
    </xf>
    <xf numFmtId="14" fontId="6" fillId="0" borderId="0" xfId="1" applyNumberFormat="1" applyFont="1" applyAlignment="1">
      <alignment horizontal="left" vertical="top"/>
    </xf>
    <xf numFmtId="0" fontId="6" fillId="2" borderId="1" xfId="1" applyFont="1" applyFill="1" applyBorder="1" applyAlignment="1">
      <alignment horizontal="left" vertical="top"/>
    </xf>
    <xf numFmtId="0" fontId="6" fillId="3" borderId="1" xfId="1" applyFont="1" applyFill="1" applyBorder="1" applyAlignment="1">
      <alignment horizontal="left" vertical="top"/>
    </xf>
    <xf numFmtId="10" fontId="6" fillId="3" borderId="1" xfId="2" applyNumberFormat="1" applyFont="1" applyFill="1" applyBorder="1" applyAlignment="1">
      <alignment horizontal="left" vertical="top"/>
    </xf>
    <xf numFmtId="0" fontId="1" fillId="2" borderId="1" xfId="1" applyFill="1" applyBorder="1" applyAlignment="1">
      <alignment horizontal="left" vertical="top"/>
    </xf>
    <xf numFmtId="0" fontId="1" fillId="3" borderId="1" xfId="1" applyFill="1" applyBorder="1" applyAlignment="1">
      <alignment horizontal="left" vertical="top"/>
    </xf>
    <xf numFmtId="164" fontId="0" fillId="2" borderId="1" xfId="2" applyNumberFormat="1" applyFont="1" applyFill="1" applyBorder="1" applyAlignment="1">
      <alignment horizontal="left" vertical="top"/>
    </xf>
    <xf numFmtId="10" fontId="0" fillId="3" borderId="1" xfId="2" applyNumberFormat="1" applyFont="1" applyFill="1" applyBorder="1" applyAlignment="1">
      <alignment horizontal="left" vertical="top"/>
    </xf>
    <xf numFmtId="9" fontId="0" fillId="3" borderId="1" xfId="2" applyFont="1" applyFill="1" applyBorder="1" applyAlignment="1">
      <alignment horizontal="left" vertical="top"/>
    </xf>
    <xf numFmtId="10" fontId="0" fillId="0" borderId="0" xfId="2" applyNumberFormat="1" applyFont="1" applyAlignment="1">
      <alignment horizontal="left" vertical="top"/>
    </xf>
    <xf numFmtId="0" fontId="1" fillId="2" borderId="3" xfId="1" applyFill="1" applyBorder="1" applyAlignment="1">
      <alignment horizontal="left" vertical="top"/>
    </xf>
    <xf numFmtId="164" fontId="0" fillId="2" borderId="3" xfId="2" applyNumberFormat="1" applyFont="1" applyFill="1" applyBorder="1" applyAlignment="1">
      <alignment horizontal="left" vertical="top"/>
    </xf>
    <xf numFmtId="10" fontId="0" fillId="3" borderId="3" xfId="2" applyNumberFormat="1" applyFont="1" applyFill="1" applyBorder="1" applyAlignment="1">
      <alignment horizontal="left" vertical="top"/>
    </xf>
    <xf numFmtId="9" fontId="0" fillId="3" borderId="3" xfId="2" applyFont="1" applyFill="1" applyBorder="1" applyAlignment="1">
      <alignment horizontal="left" vertical="top"/>
    </xf>
    <xf numFmtId="0" fontId="1" fillId="8" borderId="1" xfId="1" applyFill="1" applyBorder="1" applyAlignment="1">
      <alignment horizontal="left" vertical="top"/>
    </xf>
    <xf numFmtId="164" fontId="0" fillId="8" borderId="1" xfId="2" applyNumberFormat="1" applyFont="1" applyFill="1" applyBorder="1" applyAlignment="1">
      <alignment horizontal="left" vertical="top"/>
    </xf>
    <xf numFmtId="0" fontId="6" fillId="8" borderId="1" xfId="1" applyFont="1" applyFill="1" applyBorder="1" applyAlignment="1">
      <alignment horizontal="left" vertical="top"/>
    </xf>
    <xf numFmtId="8" fontId="18" fillId="9" borderId="5" xfId="1" applyNumberFormat="1" applyFont="1" applyFill="1" applyBorder="1" applyAlignment="1">
      <alignment horizontal="center" vertical="center" wrapText="1"/>
    </xf>
    <xf numFmtId="10" fontId="19" fillId="9" borderId="5" xfId="1" applyNumberFormat="1" applyFont="1" applyFill="1" applyBorder="1" applyAlignment="1">
      <alignment horizontal="center" vertical="center" wrapText="1"/>
    </xf>
    <xf numFmtId="0" fontId="20" fillId="9" borderId="6" xfId="1" applyFont="1" applyFill="1" applyBorder="1" applyAlignment="1">
      <alignment horizontal="center" vertical="center" wrapText="1"/>
    </xf>
    <xf numFmtId="8" fontId="18" fillId="9" borderId="8" xfId="1" applyNumberFormat="1" applyFont="1" applyFill="1" applyBorder="1" applyAlignment="1">
      <alignment horizontal="center" vertical="center" wrapText="1"/>
    </xf>
    <xf numFmtId="10" fontId="19" fillId="9" borderId="8" xfId="1" applyNumberFormat="1" applyFont="1" applyFill="1" applyBorder="1" applyAlignment="1">
      <alignment horizontal="center" vertical="center" wrapText="1"/>
    </xf>
    <xf numFmtId="0" fontId="21" fillId="9" borderId="9" xfId="1" applyFont="1" applyFill="1" applyBorder="1" applyAlignment="1">
      <alignment horizontal="center" vertical="center" wrapText="1"/>
    </xf>
    <xf numFmtId="8" fontId="18" fillId="10" borderId="11" xfId="1" applyNumberFormat="1" applyFont="1" applyFill="1" applyBorder="1" applyAlignment="1">
      <alignment horizontal="center" vertical="center" wrapText="1"/>
    </xf>
    <xf numFmtId="10" fontId="19" fillId="10" borderId="11" xfId="1" applyNumberFormat="1" applyFont="1" applyFill="1" applyBorder="1" applyAlignment="1">
      <alignment horizontal="center" vertical="center" wrapText="1"/>
    </xf>
    <xf numFmtId="0" fontId="20" fillId="10" borderId="12" xfId="1" applyFont="1" applyFill="1" applyBorder="1" applyAlignment="1">
      <alignment horizontal="center" vertical="center" wrapText="1"/>
    </xf>
    <xf numFmtId="8" fontId="18" fillId="10" borderId="8" xfId="1" applyNumberFormat="1" applyFont="1" applyFill="1" applyBorder="1" applyAlignment="1">
      <alignment horizontal="center" vertical="center" wrapText="1"/>
    </xf>
    <xf numFmtId="10" fontId="19" fillId="10" borderId="8" xfId="1" applyNumberFormat="1" applyFont="1" applyFill="1" applyBorder="1" applyAlignment="1">
      <alignment horizontal="center" vertical="center" wrapText="1"/>
    </xf>
    <xf numFmtId="0" fontId="21" fillId="10" borderId="9" xfId="1" applyFont="1" applyFill="1" applyBorder="1" applyAlignment="1">
      <alignment horizontal="center" vertical="center" wrapText="1"/>
    </xf>
    <xf numFmtId="8" fontId="18" fillId="9" borderId="11" xfId="1" applyNumberFormat="1" applyFont="1" applyFill="1" applyBorder="1" applyAlignment="1">
      <alignment horizontal="center" vertical="center" wrapText="1"/>
    </xf>
    <xf numFmtId="10" fontId="19" fillId="9" borderId="11" xfId="1" applyNumberFormat="1" applyFont="1" applyFill="1" applyBorder="1" applyAlignment="1">
      <alignment horizontal="center" vertical="center" wrapText="1"/>
    </xf>
    <xf numFmtId="0" fontId="20" fillId="9" borderId="12" xfId="1" applyFont="1" applyFill="1" applyBorder="1" applyAlignment="1">
      <alignment horizontal="center" vertical="center" wrapText="1"/>
    </xf>
    <xf numFmtId="8" fontId="18" fillId="11" borderId="11" xfId="1" applyNumberFormat="1" applyFont="1" applyFill="1" applyBorder="1" applyAlignment="1">
      <alignment horizontal="center" vertical="center" wrapText="1"/>
    </xf>
    <xf numFmtId="0" fontId="20" fillId="11" borderId="12" xfId="1" applyFont="1" applyFill="1" applyBorder="1" applyAlignment="1">
      <alignment horizontal="center" vertical="center" wrapText="1"/>
    </xf>
    <xf numFmtId="0" fontId="21" fillId="11" borderId="9" xfId="1" applyFont="1" applyFill="1" applyBorder="1" applyAlignment="1">
      <alignment horizontal="center" vertical="center" wrapText="1"/>
    </xf>
    <xf numFmtId="10" fontId="22" fillId="10" borderId="11" xfId="1" applyNumberFormat="1" applyFont="1" applyFill="1" applyBorder="1" applyAlignment="1">
      <alignment horizontal="center" vertical="center" wrapText="1"/>
    </xf>
    <xf numFmtId="10" fontId="22" fillId="10" borderId="8" xfId="1" applyNumberFormat="1" applyFont="1" applyFill="1" applyBorder="1" applyAlignment="1">
      <alignment horizontal="center" vertical="center" wrapText="1"/>
    </xf>
    <xf numFmtId="0" fontId="21" fillId="9" borderId="15" xfId="1" applyFont="1" applyFill="1" applyBorder="1" applyAlignment="1">
      <alignment horizontal="center" vertical="center" wrapText="1"/>
    </xf>
    <xf numFmtId="0" fontId="17" fillId="0" borderId="0" xfId="3" applyAlignment="1">
      <alignment horizontal="left" vertical="top"/>
    </xf>
    <xf numFmtId="0" fontId="1" fillId="9" borderId="16" xfId="1" applyFill="1" applyBorder="1" applyAlignment="1">
      <alignment horizontal="left" vertical="top"/>
    </xf>
    <xf numFmtId="0" fontId="23" fillId="9" borderId="17" xfId="1" applyFont="1" applyFill="1" applyBorder="1" applyAlignment="1">
      <alignment horizontal="left" vertical="center" wrapText="1"/>
    </xf>
    <xf numFmtId="0" fontId="23" fillId="9" borderId="17" xfId="1" applyFont="1" applyFill="1" applyBorder="1" applyAlignment="1">
      <alignment horizontal="right" vertical="center" wrapText="1"/>
    </xf>
    <xf numFmtId="14" fontId="24" fillId="9" borderId="18" xfId="1" applyNumberFormat="1" applyFont="1" applyFill="1" applyBorder="1" applyAlignment="1">
      <alignment horizontal="left" vertical="top" wrapText="1"/>
    </xf>
    <xf numFmtId="14" fontId="24" fillId="9" borderId="18" xfId="1" applyNumberFormat="1" applyFont="1" applyFill="1" applyBorder="1" applyAlignment="1">
      <alignment horizontal="right" vertical="top" wrapText="1"/>
    </xf>
    <xf numFmtId="0" fontId="24" fillId="9" borderId="18" xfId="1" applyFont="1" applyFill="1" applyBorder="1" applyAlignment="1">
      <alignment horizontal="right" vertical="top" wrapText="1"/>
    </xf>
    <xf numFmtId="14" fontId="24" fillId="2" borderId="18" xfId="1" applyNumberFormat="1" applyFont="1" applyFill="1" applyBorder="1" applyAlignment="1">
      <alignment horizontal="left" vertical="top" wrapText="1"/>
    </xf>
    <xf numFmtId="14" fontId="24" fillId="2" borderId="18" xfId="1" applyNumberFormat="1" applyFont="1" applyFill="1" applyBorder="1" applyAlignment="1">
      <alignment horizontal="right" vertical="top" wrapText="1"/>
    </xf>
    <xf numFmtId="0" fontId="24" fillId="2" borderId="18" xfId="1" applyFont="1" applyFill="1" applyBorder="1" applyAlignment="1">
      <alignment horizontal="right" vertical="top" wrapText="1"/>
    </xf>
    <xf numFmtId="0" fontId="6" fillId="0" borderId="0" xfId="1" applyFont="1" applyAlignment="1">
      <alignment horizontal="center" vertical="top"/>
    </xf>
    <xf numFmtId="0" fontId="1" fillId="0" borderId="0" xfId="1" applyAlignment="1">
      <alignment horizontal="left" vertical="top" wrapText="1" indent="1"/>
    </xf>
    <xf numFmtId="0" fontId="3" fillId="0" borderId="0" xfId="1" applyFont="1" applyAlignment="1">
      <alignment vertical="top" wrapText="1"/>
    </xf>
    <xf numFmtId="0" fontId="25" fillId="5" borderId="0" xfId="1" applyFont="1" applyFill="1" applyAlignment="1">
      <alignment horizontal="left" vertical="center" wrapText="1"/>
    </xf>
    <xf numFmtId="0" fontId="1" fillId="0" borderId="0" xfId="1" applyAlignment="1">
      <alignment horizontal="left" vertical="top" wrapText="1" indent="7"/>
    </xf>
    <xf numFmtId="0" fontId="3" fillId="0" borderId="0" xfId="1" applyFont="1" applyAlignment="1">
      <alignment horizontal="left" vertical="top" wrapText="1" indent="3"/>
    </xf>
    <xf numFmtId="0" fontId="3" fillId="0" borderId="0" xfId="1" applyFont="1" applyAlignment="1">
      <alignment vertical="top"/>
    </xf>
    <xf numFmtId="4" fontId="5" fillId="0" borderId="0" xfId="1" applyNumberFormat="1" applyFont="1" applyAlignment="1">
      <alignment vertical="top" shrinkToFit="1"/>
    </xf>
    <xf numFmtId="2" fontId="5" fillId="0" borderId="0" xfId="1" applyNumberFormat="1" applyFont="1" applyAlignment="1">
      <alignment vertical="top" shrinkToFit="1"/>
    </xf>
    <xf numFmtId="0" fontId="1" fillId="12" borderId="0" xfId="1" applyFill="1" applyAlignment="1">
      <alignment horizontal="left" vertical="top" wrapText="1"/>
    </xf>
    <xf numFmtId="0" fontId="6" fillId="0" borderId="0" xfId="1" applyFont="1" applyAlignment="1">
      <alignment horizontal="left" vertical="top" wrapText="1"/>
    </xf>
    <xf numFmtId="0" fontId="2" fillId="0" borderId="0" xfId="1" applyFont="1" applyAlignment="1">
      <alignment vertical="top"/>
    </xf>
    <xf numFmtId="0" fontId="3" fillId="2" borderId="0" xfId="1" applyFont="1" applyFill="1" applyAlignment="1">
      <alignment horizontal="left" vertical="top" wrapText="1"/>
    </xf>
    <xf numFmtId="0" fontId="3" fillId="0" borderId="0" xfId="1" applyFont="1" applyAlignment="1">
      <alignment horizontal="right" vertical="top" wrapText="1"/>
    </xf>
    <xf numFmtId="0" fontId="3" fillId="5" borderId="0" xfId="1" applyFont="1" applyFill="1" applyAlignment="1">
      <alignment horizontal="left" vertical="top" wrapText="1"/>
    </xf>
    <xf numFmtId="4" fontId="3" fillId="0" borderId="0" xfId="1" applyNumberFormat="1" applyFont="1" applyAlignment="1">
      <alignment vertical="top" wrapText="1"/>
    </xf>
    <xf numFmtId="4" fontId="3" fillId="0" borderId="0" xfId="1" applyNumberFormat="1" applyFont="1" applyAlignment="1">
      <alignment horizontal="left" vertical="top" wrapText="1"/>
    </xf>
    <xf numFmtId="2" fontId="5" fillId="0" borderId="0" xfId="1" applyNumberFormat="1" applyFont="1" applyAlignment="1">
      <alignment vertical="center" shrinkToFit="1"/>
    </xf>
    <xf numFmtId="10" fontId="0" fillId="2" borderId="0" xfId="2" applyNumberFormat="1" applyFont="1" applyFill="1" applyAlignment="1">
      <alignment horizontal="left" vertical="top"/>
    </xf>
    <xf numFmtId="0" fontId="6" fillId="0" borderId="0" xfId="1" applyFont="1" applyAlignment="1">
      <alignment vertical="top"/>
    </xf>
    <xf numFmtId="0" fontId="1" fillId="0" borderId="0" xfId="1" applyAlignment="1">
      <alignment vertical="top"/>
    </xf>
    <xf numFmtId="14" fontId="1" fillId="0" borderId="0" xfId="1" applyNumberFormat="1" applyAlignment="1">
      <alignment horizontal="left" vertical="top"/>
    </xf>
    <xf numFmtId="0" fontId="26" fillId="11" borderId="19" xfId="1" applyFont="1" applyFill="1" applyBorder="1" applyAlignment="1">
      <alignment horizontal="center" vertical="center" wrapText="1"/>
    </xf>
    <xf numFmtId="0" fontId="26" fillId="11" borderId="20" xfId="1" applyFont="1" applyFill="1" applyBorder="1" applyAlignment="1">
      <alignment horizontal="center" vertical="center" wrapText="1"/>
    </xf>
    <xf numFmtId="0" fontId="26" fillId="11" borderId="21" xfId="1" applyFont="1" applyFill="1" applyBorder="1" applyAlignment="1">
      <alignment horizontal="center" vertical="center" wrapText="1"/>
    </xf>
    <xf numFmtId="10" fontId="22" fillId="9" borderId="11" xfId="1" applyNumberFormat="1" applyFont="1" applyFill="1" applyBorder="1" applyAlignment="1">
      <alignment horizontal="center" vertical="center" wrapText="1"/>
    </xf>
    <xf numFmtId="10" fontId="22" fillId="9" borderId="8" xfId="1" applyNumberFormat="1" applyFont="1" applyFill="1" applyBorder="1" applyAlignment="1">
      <alignment horizontal="center" vertical="center" wrapText="1"/>
    </xf>
    <xf numFmtId="9" fontId="19" fillId="10" borderId="11" xfId="1" applyNumberFormat="1" applyFont="1" applyFill="1" applyBorder="1" applyAlignment="1">
      <alignment horizontal="center" vertical="center" wrapText="1"/>
    </xf>
    <xf numFmtId="9" fontId="19" fillId="10" borderId="8" xfId="1" applyNumberFormat="1" applyFont="1" applyFill="1" applyBorder="1" applyAlignment="1">
      <alignment horizontal="center" vertical="center" wrapText="1"/>
    </xf>
    <xf numFmtId="6" fontId="21" fillId="10" borderId="9" xfId="1" applyNumberFormat="1" applyFont="1" applyFill="1" applyBorder="1" applyAlignment="1">
      <alignment horizontal="center" vertical="center" wrapText="1"/>
    </xf>
    <xf numFmtId="8" fontId="18" fillId="11" borderId="14" xfId="1" applyNumberFormat="1" applyFont="1" applyFill="1" applyBorder="1" applyAlignment="1">
      <alignment horizontal="center" vertical="center" wrapText="1"/>
    </xf>
    <xf numFmtId="0" fontId="21" fillId="11" borderId="15" xfId="1" applyFont="1" applyFill="1" applyBorder="1" applyAlignment="1">
      <alignment horizontal="center" vertical="center" wrapText="1"/>
    </xf>
    <xf numFmtId="0" fontId="17" fillId="9" borderId="5" xfId="3" applyFill="1" applyBorder="1" applyAlignment="1">
      <alignment horizontal="center" vertical="center" wrapText="1"/>
    </xf>
    <xf numFmtId="0" fontId="17" fillId="9" borderId="8" xfId="3" applyFill="1" applyBorder="1" applyAlignment="1">
      <alignment horizontal="center" vertical="center" wrapText="1"/>
    </xf>
    <xf numFmtId="0" fontId="17" fillId="10" borderId="11" xfId="3" applyFill="1" applyBorder="1" applyAlignment="1">
      <alignment horizontal="center" vertical="center" wrapText="1"/>
    </xf>
    <xf numFmtId="0" fontId="17" fillId="10" borderId="8" xfId="3" applyFill="1" applyBorder="1" applyAlignment="1">
      <alignment horizontal="center" vertical="center" wrapText="1"/>
    </xf>
    <xf numFmtId="0" fontId="17" fillId="9" borderId="11" xfId="3" applyFill="1" applyBorder="1" applyAlignment="1">
      <alignment horizontal="center" vertical="center" wrapText="1"/>
    </xf>
    <xf numFmtId="0" fontId="17" fillId="11" borderId="11" xfId="3" applyFill="1" applyBorder="1" applyAlignment="1">
      <alignment horizontal="center" vertical="center" wrapText="1"/>
    </xf>
    <xf numFmtId="0" fontId="17" fillId="11" borderId="14" xfId="3" applyFill="1" applyBorder="1" applyAlignment="1">
      <alignment horizontal="center" vertical="center" wrapText="1"/>
    </xf>
    <xf numFmtId="0" fontId="6" fillId="13" borderId="0" xfId="1" applyFont="1" applyFill="1" applyAlignment="1">
      <alignment horizontal="left" vertical="top"/>
    </xf>
    <xf numFmtId="0" fontId="1" fillId="12" borderId="0" xfId="1" applyFill="1" applyAlignment="1">
      <alignment horizontal="left" vertical="top"/>
    </xf>
    <xf numFmtId="0" fontId="6" fillId="14" borderId="0" xfId="1" applyFont="1" applyFill="1" applyAlignment="1">
      <alignment horizontal="left" vertical="top"/>
    </xf>
    <xf numFmtId="6" fontId="20" fillId="9" borderId="6" xfId="1" applyNumberFormat="1" applyFont="1" applyFill="1" applyBorder="1" applyAlignment="1">
      <alignment horizontal="center" vertical="center" wrapText="1"/>
    </xf>
    <xf numFmtId="8" fontId="21" fillId="9" borderId="9" xfId="1" applyNumberFormat="1" applyFont="1" applyFill="1" applyBorder="1" applyAlignment="1">
      <alignment horizontal="center" vertical="center" wrapText="1"/>
    </xf>
    <xf numFmtId="6" fontId="20" fillId="10" borderId="12" xfId="1" applyNumberFormat="1" applyFont="1" applyFill="1" applyBorder="1" applyAlignment="1">
      <alignment horizontal="center" vertical="center" wrapText="1"/>
    </xf>
    <xf numFmtId="6" fontId="20" fillId="9" borderId="12" xfId="1" applyNumberFormat="1" applyFont="1" applyFill="1" applyBorder="1" applyAlignment="1">
      <alignment horizontal="center" vertical="center" wrapText="1"/>
    </xf>
    <xf numFmtId="6" fontId="21" fillId="9" borderId="9" xfId="1" applyNumberFormat="1" applyFont="1" applyFill="1" applyBorder="1" applyAlignment="1">
      <alignment horizontal="center" vertical="center" wrapText="1"/>
    </xf>
    <xf numFmtId="9" fontId="19" fillId="9" borderId="11" xfId="1" applyNumberFormat="1" applyFont="1" applyFill="1" applyBorder="1" applyAlignment="1">
      <alignment horizontal="center" vertical="center" wrapText="1"/>
    </xf>
    <xf numFmtId="9" fontId="19" fillId="9" borderId="8" xfId="1" applyNumberFormat="1" applyFont="1" applyFill="1" applyBorder="1" applyAlignment="1">
      <alignment horizontal="center" vertical="center" wrapText="1"/>
    </xf>
    <xf numFmtId="10" fontId="19" fillId="11" borderId="11" xfId="1" applyNumberFormat="1" applyFont="1" applyFill="1" applyBorder="1" applyAlignment="1">
      <alignment horizontal="center" vertical="center" wrapText="1"/>
    </xf>
    <xf numFmtId="6" fontId="20" fillId="11" borderId="12" xfId="1" applyNumberFormat="1" applyFont="1" applyFill="1" applyBorder="1" applyAlignment="1">
      <alignment horizontal="center" vertical="center" wrapText="1"/>
    </xf>
    <xf numFmtId="10" fontId="19" fillId="11" borderId="14" xfId="1" applyNumberFormat="1" applyFont="1" applyFill="1" applyBorder="1" applyAlignment="1">
      <alignment horizontal="center" vertical="center" wrapText="1"/>
    </xf>
    <xf numFmtId="6" fontId="21" fillId="11" borderId="15" xfId="1" applyNumberFormat="1" applyFont="1" applyFill="1" applyBorder="1" applyAlignment="1">
      <alignment horizontal="center" vertical="center" wrapText="1"/>
    </xf>
    <xf numFmtId="0" fontId="1" fillId="4" borderId="1" xfId="1" applyFill="1" applyBorder="1" applyAlignment="1">
      <alignment horizontal="left" vertical="top"/>
    </xf>
    <xf numFmtId="0" fontId="6" fillId="16" borderId="1" xfId="1" applyFont="1" applyFill="1" applyBorder="1" applyAlignment="1">
      <alignment horizontal="left" vertical="top"/>
    </xf>
    <xf numFmtId="0" fontId="6" fillId="13" borderId="1" xfId="1" applyFont="1" applyFill="1" applyBorder="1" applyAlignment="1">
      <alignment horizontal="left" vertical="top"/>
    </xf>
    <xf numFmtId="0" fontId="1" fillId="17" borderId="1" xfId="1" applyFill="1" applyBorder="1" applyAlignment="1">
      <alignment horizontal="left" vertical="top"/>
    </xf>
    <xf numFmtId="0" fontId="6" fillId="18" borderId="1" xfId="1" applyFont="1" applyFill="1" applyBorder="1" applyAlignment="1">
      <alignment horizontal="left" vertical="top"/>
    </xf>
    <xf numFmtId="0" fontId="1" fillId="13" borderId="1" xfId="1" applyFill="1" applyBorder="1" applyAlignment="1">
      <alignment horizontal="left" vertical="top"/>
    </xf>
    <xf numFmtId="10" fontId="0" fillId="4" borderId="1" xfId="2" applyNumberFormat="1" applyFont="1" applyFill="1" applyBorder="1" applyAlignment="1">
      <alignment horizontal="left" vertical="top"/>
    </xf>
    <xf numFmtId="10" fontId="0" fillId="16" borderId="1" xfId="2" applyNumberFormat="1" applyFont="1" applyFill="1" applyBorder="1" applyAlignment="1">
      <alignment horizontal="left" vertical="top"/>
    </xf>
    <xf numFmtId="0" fontId="1" fillId="19" borderId="1" xfId="1" applyFill="1" applyBorder="1" applyAlignment="1">
      <alignment horizontal="left" vertical="top"/>
    </xf>
    <xf numFmtId="10" fontId="0" fillId="19" borderId="1" xfId="2" applyNumberFormat="1" applyFont="1" applyFill="1" applyBorder="1" applyAlignment="1">
      <alignment horizontal="left" vertical="top"/>
    </xf>
    <xf numFmtId="9" fontId="0" fillId="19" borderId="1" xfId="2" applyFont="1" applyFill="1" applyBorder="1" applyAlignment="1">
      <alignment horizontal="left" vertical="top"/>
    </xf>
    <xf numFmtId="0" fontId="1" fillId="15" borderId="0" xfId="1" applyFill="1" applyAlignment="1">
      <alignment horizontal="left" vertical="top"/>
    </xf>
    <xf numFmtId="0" fontId="1" fillId="20" borderId="0" xfId="1" applyFill="1" applyAlignment="1">
      <alignment horizontal="left" vertical="top"/>
    </xf>
    <xf numFmtId="0" fontId="1" fillId="21" borderId="0" xfId="1" applyFill="1" applyAlignment="1">
      <alignment horizontal="left" vertical="top"/>
    </xf>
    <xf numFmtId="0" fontId="6" fillId="0" borderId="0" xfId="1" applyFont="1" applyAlignment="1">
      <alignment horizontal="center" vertical="top" wrapText="1"/>
    </xf>
    <xf numFmtId="0" fontId="1" fillId="0" borderId="0" xfId="1" applyAlignment="1">
      <alignment horizontal="center" vertical="top" wrapText="1"/>
    </xf>
    <xf numFmtId="0" fontId="17" fillId="9" borderId="4" xfId="3" applyFill="1" applyBorder="1" applyAlignment="1">
      <alignment horizontal="center" vertical="center" wrapText="1"/>
    </xf>
    <xf numFmtId="0" fontId="17" fillId="9" borderId="7" xfId="3" applyFill="1" applyBorder="1" applyAlignment="1">
      <alignment horizontal="center" vertical="center" wrapText="1"/>
    </xf>
    <xf numFmtId="8" fontId="18" fillId="9" borderId="5" xfId="1" applyNumberFormat="1" applyFont="1" applyFill="1" applyBorder="1" applyAlignment="1">
      <alignment horizontal="center" vertical="center" wrapText="1"/>
    </xf>
    <xf numFmtId="8" fontId="18" fillId="9" borderId="8" xfId="1" applyNumberFormat="1" applyFont="1" applyFill="1" applyBorder="1" applyAlignment="1">
      <alignment horizontal="center" vertical="center" wrapText="1"/>
    </xf>
    <xf numFmtId="10" fontId="19" fillId="9" borderId="5" xfId="1" applyNumberFormat="1" applyFont="1" applyFill="1" applyBorder="1" applyAlignment="1">
      <alignment horizontal="center" vertical="center" wrapText="1"/>
    </xf>
    <xf numFmtId="10" fontId="19" fillId="9" borderId="8" xfId="1" applyNumberFormat="1" applyFont="1" applyFill="1" applyBorder="1" applyAlignment="1">
      <alignment horizontal="center" vertical="center" wrapText="1"/>
    </xf>
    <xf numFmtId="0" fontId="17" fillId="10" borderId="10" xfId="3" applyFill="1" applyBorder="1" applyAlignment="1">
      <alignment horizontal="center" vertical="center" wrapText="1"/>
    </xf>
    <xf numFmtId="0" fontId="17" fillId="10" borderId="7" xfId="3" applyFill="1" applyBorder="1" applyAlignment="1">
      <alignment horizontal="center" vertical="center" wrapText="1"/>
    </xf>
    <xf numFmtId="8" fontId="18" fillId="10" borderId="11" xfId="1" applyNumberFormat="1" applyFont="1" applyFill="1" applyBorder="1" applyAlignment="1">
      <alignment horizontal="center" vertical="center" wrapText="1"/>
    </xf>
    <xf numFmtId="8" fontId="18" fillId="10" borderId="8" xfId="1" applyNumberFormat="1" applyFont="1" applyFill="1" applyBorder="1" applyAlignment="1">
      <alignment horizontal="center" vertical="center" wrapText="1"/>
    </xf>
    <xf numFmtId="10" fontId="19" fillId="10" borderId="11" xfId="1" applyNumberFormat="1" applyFont="1" applyFill="1" applyBorder="1" applyAlignment="1">
      <alignment horizontal="center" vertical="center" wrapText="1"/>
    </xf>
    <xf numFmtId="10" fontId="19" fillId="10" borderId="8" xfId="1" applyNumberFormat="1" applyFont="1" applyFill="1" applyBorder="1" applyAlignment="1">
      <alignment horizontal="center" vertical="center" wrapText="1"/>
    </xf>
    <xf numFmtId="0" fontId="17" fillId="9" borderId="10" xfId="3" applyFill="1" applyBorder="1" applyAlignment="1">
      <alignment horizontal="center" vertical="center" wrapText="1"/>
    </xf>
    <xf numFmtId="8" fontId="18" fillId="9" borderId="11" xfId="1" applyNumberFormat="1" applyFont="1" applyFill="1" applyBorder="1" applyAlignment="1">
      <alignment horizontal="center" vertical="center" wrapText="1"/>
    </xf>
    <xf numFmtId="10" fontId="19" fillId="9" borderId="11" xfId="1" applyNumberFormat="1" applyFont="1" applyFill="1" applyBorder="1" applyAlignment="1">
      <alignment horizontal="center" vertical="center" wrapText="1"/>
    </xf>
    <xf numFmtId="0" fontId="17" fillId="11" borderId="10" xfId="3" applyFill="1" applyBorder="1" applyAlignment="1">
      <alignment horizontal="center" vertical="center" wrapText="1"/>
    </xf>
    <xf numFmtId="0" fontId="17" fillId="11" borderId="7" xfId="3" applyFill="1" applyBorder="1" applyAlignment="1">
      <alignment horizontal="center" vertical="center" wrapText="1"/>
    </xf>
    <xf numFmtId="8" fontId="18" fillId="11" borderId="11" xfId="1" applyNumberFormat="1" applyFont="1" applyFill="1" applyBorder="1" applyAlignment="1">
      <alignment horizontal="center" vertical="center" wrapText="1"/>
    </xf>
    <xf numFmtId="8" fontId="18" fillId="11" borderId="8" xfId="1" applyNumberFormat="1" applyFont="1" applyFill="1" applyBorder="1" applyAlignment="1">
      <alignment horizontal="center" vertical="center" wrapText="1"/>
    </xf>
    <xf numFmtId="10" fontId="22" fillId="11" borderId="11" xfId="1" applyNumberFormat="1" applyFont="1" applyFill="1" applyBorder="1" applyAlignment="1">
      <alignment horizontal="center" vertical="center" wrapText="1"/>
    </xf>
    <xf numFmtId="10" fontId="22" fillId="11" borderId="8" xfId="1" applyNumberFormat="1" applyFont="1" applyFill="1" applyBorder="1" applyAlignment="1">
      <alignment horizontal="center" vertical="center" wrapText="1"/>
    </xf>
    <xf numFmtId="10" fontId="22" fillId="10" borderId="11" xfId="1" applyNumberFormat="1" applyFont="1" applyFill="1" applyBorder="1" applyAlignment="1">
      <alignment horizontal="center" vertical="center" wrapText="1"/>
    </xf>
    <xf numFmtId="10" fontId="22" fillId="10" borderId="8" xfId="1" applyNumberFormat="1" applyFont="1" applyFill="1" applyBorder="1" applyAlignment="1">
      <alignment horizontal="center" vertical="center" wrapText="1"/>
    </xf>
    <xf numFmtId="0" fontId="17" fillId="9" borderId="13" xfId="3" applyFill="1" applyBorder="1" applyAlignment="1">
      <alignment horizontal="center" vertical="center" wrapText="1"/>
    </xf>
    <xf numFmtId="8" fontId="18" fillId="9" borderId="14" xfId="1" applyNumberFormat="1" applyFont="1" applyFill="1" applyBorder="1" applyAlignment="1">
      <alignment horizontal="center" vertical="center" wrapText="1"/>
    </xf>
    <xf numFmtId="10" fontId="19" fillId="9" borderId="14" xfId="1" applyNumberFormat="1" applyFont="1" applyFill="1" applyBorder="1" applyAlignment="1">
      <alignment horizontal="center" vertical="center" wrapText="1"/>
    </xf>
    <xf numFmtId="0" fontId="1" fillId="0" borderId="0" xfId="1" applyAlignment="1">
      <alignment horizontal="center" vertical="top"/>
    </xf>
    <xf numFmtId="0" fontId="6" fillId="0" borderId="0" xfId="1" applyFont="1" applyAlignment="1">
      <alignment horizontal="center" vertical="top"/>
    </xf>
    <xf numFmtId="0" fontId="18" fillId="9" borderId="5" xfId="1" applyFont="1" applyFill="1" applyBorder="1" applyAlignment="1">
      <alignment horizontal="center" vertical="center" wrapText="1"/>
    </xf>
    <xf numFmtId="0" fontId="18" fillId="9" borderId="8" xfId="1" applyFont="1" applyFill="1" applyBorder="1" applyAlignment="1">
      <alignment horizontal="center" vertical="center" wrapText="1"/>
    </xf>
    <xf numFmtId="10" fontId="22" fillId="9" borderId="11" xfId="1" applyNumberFormat="1" applyFont="1" applyFill="1" applyBorder="1" applyAlignment="1">
      <alignment horizontal="center" vertical="center" wrapText="1"/>
    </xf>
    <xf numFmtId="10" fontId="22" fillId="9" borderId="8" xfId="1" applyNumberFormat="1" applyFont="1" applyFill="1" applyBorder="1" applyAlignment="1">
      <alignment horizontal="center" vertical="center" wrapText="1"/>
    </xf>
    <xf numFmtId="9" fontId="19" fillId="10" borderId="11" xfId="1" applyNumberFormat="1" applyFont="1" applyFill="1" applyBorder="1" applyAlignment="1">
      <alignment horizontal="center" vertical="center" wrapText="1"/>
    </xf>
    <xf numFmtId="9" fontId="19" fillId="10" borderId="8" xfId="1" applyNumberFormat="1" applyFont="1" applyFill="1" applyBorder="1" applyAlignment="1">
      <alignment horizontal="center" vertical="center" wrapText="1"/>
    </xf>
    <xf numFmtId="0" fontId="17" fillId="11" borderId="13" xfId="3" applyFill="1" applyBorder="1" applyAlignment="1">
      <alignment horizontal="center" vertical="center" wrapText="1"/>
    </xf>
    <xf numFmtId="8" fontId="18" fillId="11" borderId="14" xfId="1" applyNumberFormat="1" applyFont="1" applyFill="1" applyBorder="1" applyAlignment="1">
      <alignment horizontal="center" vertical="center" wrapText="1"/>
    </xf>
    <xf numFmtId="10" fontId="22" fillId="11" borderId="14" xfId="1" applyNumberFormat="1" applyFont="1" applyFill="1" applyBorder="1" applyAlignment="1">
      <alignment horizontal="center" vertical="center" wrapText="1"/>
    </xf>
    <xf numFmtId="0" fontId="27" fillId="15" borderId="1" xfId="1" applyFont="1" applyFill="1" applyBorder="1" applyAlignment="1">
      <alignment horizontal="center" vertical="top"/>
    </xf>
    <xf numFmtId="0" fontId="6" fillId="15" borderId="1" xfId="1" applyFont="1" applyFill="1" applyBorder="1" applyAlignment="1">
      <alignment horizontal="center" vertical="top"/>
    </xf>
    <xf numFmtId="0" fontId="1" fillId="15" borderId="1" xfId="1" applyFill="1" applyBorder="1" applyAlignment="1">
      <alignment horizontal="center" vertical="top"/>
    </xf>
    <xf numFmtId="0" fontId="6" fillId="7" borderId="1" xfId="1" applyFont="1" applyFill="1" applyBorder="1" applyAlignment="1">
      <alignment horizontal="center" vertical="top"/>
    </xf>
    <xf numFmtId="0" fontId="1" fillId="7" borderId="1" xfId="1" applyFill="1" applyBorder="1" applyAlignment="1">
      <alignment horizontal="center" vertical="top"/>
    </xf>
  </cellXfs>
  <cellStyles count="4">
    <cellStyle name="Hyperlink 2" xfId="3" xr:uid="{507B4BC6-5067-47EA-9DD2-06B5123EF072}"/>
    <cellStyle name="Normal" xfId="0" builtinId="0"/>
    <cellStyle name="Normal 2" xfId="1" xr:uid="{1A18977F-25E2-4D4B-B296-92685F6BC4E1}"/>
    <cellStyle name="Percent 2" xfId="2" xr:uid="{FFF3AE9A-42A4-4037-833F-254A6EE68E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Payout</a:t>
            </a:r>
            <a:r>
              <a:rPr lang="en-IN" baseline="0"/>
              <a:t> Ratio</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Analysis!$B$3</c:f>
              <c:strCache>
                <c:ptCount val="1"/>
                <c:pt idx="0">
                  <c:v>MRF</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cat>
          <c:val>
            <c:numRef>
              <c:f>Analysis!$B$4:$B$13</c:f>
              <c:numCache>
                <c:formatCode>0.00%</c:formatCode>
                <c:ptCount val="10"/>
                <c:pt idx="0">
                  <c:v>7.7943716844516855E-2</c:v>
                </c:pt>
                <c:pt idx="1">
                  <c:v>9.8248215775326719E-2</c:v>
                </c:pt>
                <c:pt idx="2">
                  <c:v>3.3953533056858755E-2</c:v>
                </c:pt>
                <c:pt idx="3">
                  <c:v>1.8243989161134927E-2</c:v>
                </c:pt>
                <c:pt idx="4">
                  <c:v>2.3202384968136609E-2</c:v>
                </c:pt>
                <c:pt idx="5">
                  <c:v>2.3299886475995166E-2</c:v>
                </c:pt>
                <c:pt idx="6">
                  <c:v>2.9226507153292718E-2</c:v>
                </c:pt>
                <c:pt idx="7">
                  <c:v>8.5694652168640598E-3</c:v>
                </c:pt>
                <c:pt idx="8">
                  <c:v>0</c:v>
                </c:pt>
                <c:pt idx="9">
                  <c:v>2.3610910022385814E-2</c:v>
                </c:pt>
              </c:numCache>
            </c:numRef>
          </c:val>
          <c:extLst>
            <c:ext xmlns:c16="http://schemas.microsoft.com/office/drawing/2014/chart" uri="{C3380CC4-5D6E-409C-BE32-E72D297353CC}">
              <c16:uniqueId val="{00000000-A330-4B0E-9516-F03C8725B704}"/>
            </c:ext>
          </c:extLst>
        </c:ser>
        <c:ser>
          <c:idx val="1"/>
          <c:order val="1"/>
          <c:tx>
            <c:strRef>
              <c:f>Analysis!$C$3</c:f>
              <c:strCache>
                <c:ptCount val="1"/>
                <c:pt idx="0">
                  <c:v>BKT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cat>
          <c:val>
            <c:numRef>
              <c:f>Analysis!$C$4:$C$13</c:f>
              <c:numCache>
                <c:formatCode>0.00%</c:formatCode>
                <c:ptCount val="10"/>
                <c:pt idx="0">
                  <c:v>0.28673137358511558</c:v>
                </c:pt>
                <c:pt idx="1">
                  <c:v>0.39740836044772415</c:v>
                </c:pt>
                <c:pt idx="2">
                  <c:v>0.20078242656095827</c:v>
                </c:pt>
                <c:pt idx="3">
                  <c:v>0.4500518529492688</c:v>
                </c:pt>
                <c:pt idx="4">
                  <c:v>0.18540920716112533</c:v>
                </c:pt>
                <c:pt idx="5">
                  <c:v>0.13728779168075753</c:v>
                </c:pt>
                <c:pt idx="6">
                  <c:v>7.4289387629615122E-2</c:v>
                </c:pt>
                <c:pt idx="7">
                  <c:v>9.3645956277414691E-2</c:v>
                </c:pt>
                <c:pt idx="8">
                  <c:v>4.7462204128393443E-2</c:v>
                </c:pt>
                <c:pt idx="9">
                  <c:v>3.9580645821815426E-2</c:v>
                </c:pt>
              </c:numCache>
            </c:numRef>
          </c:val>
          <c:extLst>
            <c:ext xmlns:c16="http://schemas.microsoft.com/office/drawing/2014/chart" uri="{C3380CC4-5D6E-409C-BE32-E72D297353CC}">
              <c16:uniqueId val="{00000001-A330-4B0E-9516-F03C8725B704}"/>
            </c:ext>
          </c:extLst>
        </c:ser>
        <c:ser>
          <c:idx val="2"/>
          <c:order val="2"/>
          <c:tx>
            <c:strRef>
              <c:f>Analysis!$D$3</c:f>
              <c:strCache>
                <c:ptCount val="1"/>
                <c:pt idx="0">
                  <c:v>APPOLLO</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cat>
          <c:val>
            <c:numRef>
              <c:f>Analysis!$D$4:$D$13</c:f>
              <c:numCache>
                <c:formatCode>0.00%</c:formatCode>
                <c:ptCount val="10"/>
                <c:pt idx="0">
                  <c:v>0.35665411065417973</c:v>
                </c:pt>
                <c:pt idx="1">
                  <c:v>0.85149007890906303</c:v>
                </c:pt>
                <c:pt idx="2">
                  <c:v>0</c:v>
                </c:pt>
                <c:pt idx="3">
                  <c:v>0.70294129212378587</c:v>
                </c:pt>
                <c:pt idx="4">
                  <c:v>0.28984479235277227</c:v>
                </c:pt>
                <c:pt idx="5">
                  <c:v>0.24536062597406771</c:v>
                </c:pt>
                <c:pt idx="6">
                  <c:v>0.12682495390901391</c:v>
                </c:pt>
                <c:pt idx="7">
                  <c:v>0.1015915781070698</c:v>
                </c:pt>
                <c:pt idx="8">
                  <c:v>0.15782538599863583</c:v>
                </c:pt>
                <c:pt idx="9">
                  <c:v>8.5400569337128904E-2</c:v>
                </c:pt>
              </c:numCache>
            </c:numRef>
          </c:val>
          <c:extLst>
            <c:ext xmlns:c16="http://schemas.microsoft.com/office/drawing/2014/chart" uri="{C3380CC4-5D6E-409C-BE32-E72D297353CC}">
              <c16:uniqueId val="{00000002-A330-4B0E-9516-F03C8725B704}"/>
            </c:ext>
          </c:extLst>
        </c:ser>
        <c:dLbls>
          <c:showLegendKey val="0"/>
          <c:showVal val="0"/>
          <c:showCatName val="0"/>
          <c:showSerName val="0"/>
          <c:showPercent val="0"/>
          <c:showBubbleSize val="0"/>
        </c:dLbls>
        <c:gapWidth val="100"/>
        <c:axId val="721576896"/>
        <c:axId val="721591776"/>
      </c:barChart>
      <c:catAx>
        <c:axId val="721576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591776"/>
        <c:crosses val="autoZero"/>
        <c:auto val="1"/>
        <c:lblAlgn val="ctr"/>
        <c:lblOffset val="100"/>
        <c:noMultiLvlLbl val="0"/>
      </c:catAx>
      <c:valAx>
        <c:axId val="721591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576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Dividend</a:t>
            </a:r>
            <a:r>
              <a:rPr lang="en-IN" baseline="0"/>
              <a:t> Yeild</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Analysis!$E$3</c:f>
              <c:strCache>
                <c:ptCount val="1"/>
                <c:pt idx="0">
                  <c:v>MRF (H)</c:v>
                </c:pt>
              </c:strCache>
            </c:strRef>
          </c:tx>
          <c:spPr>
            <a:ln w="22225" cap="rnd">
              <a:solidFill>
                <a:schemeClr val="accent1"/>
              </a:solidFill>
            </a:ln>
            <a:effectLst>
              <a:glow rad="139700">
                <a:schemeClr val="accent1">
                  <a:satMod val="175000"/>
                  <a:alpha val="14000"/>
                </a:schemeClr>
              </a:glow>
            </a:effectLst>
          </c:spPr>
          <c:marker>
            <c:symbol val="none"/>
          </c:marker>
          <c:cat>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cat>
          <c:val>
            <c:numRef>
              <c:f>Analysis!$E$4:$E$13</c:f>
              <c:numCache>
                <c:formatCode>0.00%</c:formatCode>
                <c:ptCount val="10"/>
                <c:pt idx="0">
                  <c:v>1.3420348315554566E-3</c:v>
                </c:pt>
                <c:pt idx="1">
                  <c:v>1.5632490568397357E-3</c:v>
                </c:pt>
                <c:pt idx="2">
                  <c:v>1.5216839969566321E-3</c:v>
                </c:pt>
                <c:pt idx="3">
                  <c:v>1.2345679012345679E-3</c:v>
                </c:pt>
                <c:pt idx="4">
                  <c:v>8.898776418242492E-4</c:v>
                </c:pt>
                <c:pt idx="5">
                  <c:v>7.3689252422534169E-4</c:v>
                </c:pt>
                <c:pt idx="6">
                  <c:v>8.053799379857448E-4</c:v>
                </c:pt>
                <c:pt idx="7">
                  <c:v>1.7765567765567767E-3</c:v>
                </c:pt>
                <c:pt idx="8">
                  <c:v>1.2929641202456631E-4</c:v>
                </c:pt>
                <c:pt idx="9">
                  <c:v>1.2658227848101266E-3</c:v>
                </c:pt>
              </c:numCache>
            </c:numRef>
          </c:val>
          <c:smooth val="0"/>
          <c:extLst>
            <c:ext xmlns:c16="http://schemas.microsoft.com/office/drawing/2014/chart" uri="{C3380CC4-5D6E-409C-BE32-E72D297353CC}">
              <c16:uniqueId val="{00000000-2BDA-4016-97C4-00DDE90135CA}"/>
            </c:ext>
          </c:extLst>
        </c:ser>
        <c:ser>
          <c:idx val="1"/>
          <c:order val="1"/>
          <c:tx>
            <c:strRef>
              <c:f>Analysis!$G$3</c:f>
              <c:strCache>
                <c:ptCount val="1"/>
                <c:pt idx="0">
                  <c:v>BKT (H)</c:v>
                </c:pt>
              </c:strCache>
            </c:strRef>
          </c:tx>
          <c:spPr>
            <a:ln w="22225" cap="rnd">
              <a:solidFill>
                <a:schemeClr val="accent2"/>
              </a:solidFill>
            </a:ln>
            <a:effectLst>
              <a:glow rad="139700">
                <a:schemeClr val="accent2">
                  <a:satMod val="175000"/>
                  <a:alpha val="14000"/>
                </a:schemeClr>
              </a:glow>
            </a:effectLst>
          </c:spPr>
          <c:marker>
            <c:symbol val="none"/>
          </c:marker>
          <c:cat>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cat>
          <c:val>
            <c:numRef>
              <c:f>Analysis!$G$4:$G$13</c:f>
              <c:numCache>
                <c:formatCode>0.00%</c:formatCode>
                <c:ptCount val="10"/>
                <c:pt idx="0">
                  <c:v>5.9656972408650257E-3</c:v>
                </c:pt>
                <c:pt idx="1">
                  <c:v>1.1106703689012296E-2</c:v>
                </c:pt>
                <c:pt idx="2">
                  <c:v>6.6494274104174364E-3</c:v>
                </c:pt>
                <c:pt idx="3">
                  <c:v>1.3458162668227034E-2</c:v>
                </c:pt>
                <c:pt idx="4">
                  <c:v>7.874015748031496E-3</c:v>
                </c:pt>
                <c:pt idx="5">
                  <c:v>4.8010973936899867E-3</c:v>
                </c:pt>
                <c:pt idx="6">
                  <c:v>7.4393108848864525E-3</c:v>
                </c:pt>
                <c:pt idx="7">
                  <c:v>1.4150943396226415E-2</c:v>
                </c:pt>
                <c:pt idx="8">
                  <c:v>6.0759493670886075E-3</c:v>
                </c:pt>
                <c:pt idx="9">
                  <c:v>4.7281323877068557E-3</c:v>
                </c:pt>
              </c:numCache>
            </c:numRef>
          </c:val>
          <c:smooth val="0"/>
          <c:extLst>
            <c:ext xmlns:c16="http://schemas.microsoft.com/office/drawing/2014/chart" uri="{C3380CC4-5D6E-409C-BE32-E72D297353CC}">
              <c16:uniqueId val="{00000001-2BDA-4016-97C4-00DDE90135CA}"/>
            </c:ext>
          </c:extLst>
        </c:ser>
        <c:ser>
          <c:idx val="2"/>
          <c:order val="2"/>
          <c:tx>
            <c:strRef>
              <c:f>Analysis!$I$3</c:f>
              <c:strCache>
                <c:ptCount val="1"/>
                <c:pt idx="0">
                  <c:v>APPOLLO(H)</c:v>
                </c:pt>
              </c:strCache>
            </c:strRef>
          </c:tx>
          <c:spPr>
            <a:ln w="22225" cap="rnd">
              <a:solidFill>
                <a:schemeClr val="accent3"/>
              </a:solidFill>
            </a:ln>
            <a:effectLst>
              <a:glow rad="139700">
                <a:schemeClr val="accent3">
                  <a:satMod val="175000"/>
                  <a:alpha val="14000"/>
                </a:schemeClr>
              </a:glow>
            </a:effectLst>
          </c:spPr>
          <c:marker>
            <c:symbol val="none"/>
          </c:marker>
          <c:cat>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cat>
          <c:val>
            <c:numRef>
              <c:f>Analysis!$I$4:$I$13</c:f>
              <c:numCache>
                <c:formatCode>0.00%</c:formatCode>
                <c:ptCount val="10"/>
                <c:pt idx="0">
                  <c:v>9.2783505154639175E-3</c:v>
                </c:pt>
                <c:pt idx="1">
                  <c:v>9.8484848484848477E-3</c:v>
                </c:pt>
                <c:pt idx="2">
                  <c:v>1.3409961685823755E-2</c:v>
                </c:pt>
                <c:pt idx="3">
                  <c:v>1.4999999999999999E-2</c:v>
                </c:pt>
                <c:pt idx="4">
                  <c:v>1.3771186440677966E-2</c:v>
                </c:pt>
                <c:pt idx="5">
                  <c:v>9.7719869706840382E-3</c:v>
                </c:pt>
                <c:pt idx="6">
                  <c:v>1.0416666666666666E-2</c:v>
                </c:pt>
                <c:pt idx="7">
                  <c:v>8.5106382978723406E-3</c:v>
                </c:pt>
                <c:pt idx="8">
                  <c:v>8.0321285140562242E-3</c:v>
                </c:pt>
                <c:pt idx="9">
                  <c:v>3.0991735537190084E-3</c:v>
                </c:pt>
              </c:numCache>
            </c:numRef>
          </c:val>
          <c:smooth val="0"/>
          <c:extLst>
            <c:ext xmlns:c16="http://schemas.microsoft.com/office/drawing/2014/chart" uri="{C3380CC4-5D6E-409C-BE32-E72D297353CC}">
              <c16:uniqueId val="{00000002-2BDA-4016-97C4-00DDE90135CA}"/>
            </c:ext>
          </c:extLst>
        </c:ser>
        <c:dLbls>
          <c:showLegendKey val="0"/>
          <c:showVal val="0"/>
          <c:showCatName val="0"/>
          <c:showSerName val="0"/>
          <c:showPercent val="0"/>
          <c:showBubbleSize val="0"/>
        </c:dLbls>
        <c:smooth val="0"/>
        <c:axId val="719145248"/>
        <c:axId val="719135648"/>
      </c:lineChart>
      <c:catAx>
        <c:axId val="719145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9135648"/>
        <c:crosses val="autoZero"/>
        <c:auto val="1"/>
        <c:lblAlgn val="ctr"/>
        <c:lblOffset val="100"/>
        <c:noMultiLvlLbl val="0"/>
      </c:catAx>
      <c:valAx>
        <c:axId val="719135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91452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Dividend</a:t>
            </a:r>
            <a:r>
              <a:rPr lang="en-IN" baseline="0"/>
              <a:t> Yeild</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Analysis!$F$3</c:f>
              <c:strCache>
                <c:ptCount val="1"/>
                <c:pt idx="0">
                  <c:v>MRF(L)</c:v>
                </c:pt>
              </c:strCache>
            </c:strRef>
          </c:tx>
          <c:spPr>
            <a:ln w="95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xVal>
          <c:yVal>
            <c:numRef>
              <c:f>Analysis!$F$4:$F$13</c:f>
              <c:numCache>
                <c:formatCode>0.00%</c:formatCode>
                <c:ptCount val="10"/>
                <c:pt idx="0">
                  <c:v>2.1504055050380927E-3</c:v>
                </c:pt>
                <c:pt idx="1">
                  <c:v>2.3830706659888155E-3</c:v>
                </c:pt>
                <c:pt idx="2">
                  <c:v>2.1828024272762992E-3</c:v>
                </c:pt>
                <c:pt idx="3">
                  <c:v>2E-3</c:v>
                </c:pt>
                <c:pt idx="4">
                  <c:v>1.1571841851494697E-3</c:v>
                </c:pt>
                <c:pt idx="5">
                  <c:v>1.0085050593337144E-3</c:v>
                </c:pt>
                <c:pt idx="6">
                  <c:v>1.2300123001230013E-3</c:v>
                </c:pt>
                <c:pt idx="7">
                  <c:v>1.8707810993249759E-3</c:v>
                </c:pt>
                <c:pt idx="8">
                  <c:v>1.9124115509657678E-4</c:v>
                </c:pt>
                <c:pt idx="9">
                  <c:v>2.6881720430107529E-3</c:v>
                </c:pt>
              </c:numCache>
            </c:numRef>
          </c:yVal>
          <c:smooth val="0"/>
          <c:extLst>
            <c:ext xmlns:c16="http://schemas.microsoft.com/office/drawing/2014/chart" uri="{C3380CC4-5D6E-409C-BE32-E72D297353CC}">
              <c16:uniqueId val="{00000000-EA35-4825-99F1-42AC9FDB5F95}"/>
            </c:ext>
          </c:extLst>
        </c:ser>
        <c:ser>
          <c:idx val="1"/>
          <c:order val="1"/>
          <c:tx>
            <c:strRef>
              <c:f>Analysis!$H$3</c:f>
              <c:strCache>
                <c:ptCount val="1"/>
                <c:pt idx="0">
                  <c:v>BKT(L)</c:v>
                </c:pt>
              </c:strCache>
            </c:strRef>
          </c:tx>
          <c:spPr>
            <a:ln w="95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xVal>
          <c:yVal>
            <c:numRef>
              <c:f>Analysis!$H$4:$H$13</c:f>
              <c:numCache>
                <c:formatCode>0.00%</c:formatCode>
                <c:ptCount val="10"/>
                <c:pt idx="0">
                  <c:v>8.385744234800839E-3</c:v>
                </c:pt>
                <c:pt idx="1">
                  <c:v>1.6656751933372991E-2</c:v>
                </c:pt>
                <c:pt idx="2">
                  <c:v>1.1944260119442602E-2</c:v>
                </c:pt>
                <c:pt idx="3">
                  <c:v>3.4175334323922731E-2</c:v>
                </c:pt>
                <c:pt idx="4">
                  <c:v>1.1799410029498525E-2</c:v>
                </c:pt>
                <c:pt idx="5">
                  <c:v>8.2547169811320754E-3</c:v>
                </c:pt>
                <c:pt idx="6">
                  <c:v>1.7790262172284643E-2</c:v>
                </c:pt>
                <c:pt idx="7">
                  <c:v>3.3088235294117647E-2</c:v>
                </c:pt>
                <c:pt idx="8">
                  <c:v>8.1355932203389832E-3</c:v>
                </c:pt>
                <c:pt idx="9">
                  <c:v>1.3698630136986301E-2</c:v>
                </c:pt>
              </c:numCache>
            </c:numRef>
          </c:yVal>
          <c:smooth val="0"/>
          <c:extLst>
            <c:ext xmlns:c16="http://schemas.microsoft.com/office/drawing/2014/chart" uri="{C3380CC4-5D6E-409C-BE32-E72D297353CC}">
              <c16:uniqueId val="{00000001-EA35-4825-99F1-42AC9FDB5F95}"/>
            </c:ext>
          </c:extLst>
        </c:ser>
        <c:ser>
          <c:idx val="2"/>
          <c:order val="2"/>
          <c:tx>
            <c:strRef>
              <c:f>Analysis!$J$3</c:f>
              <c:strCache>
                <c:ptCount val="1"/>
                <c:pt idx="0">
                  <c:v>APPOLLO(L)</c:v>
                </c:pt>
              </c:strCache>
            </c:strRef>
          </c:tx>
          <c:spPr>
            <a:ln w="95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cap="rnd">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xVal>
          <c:yVal>
            <c:numRef>
              <c:f>Analysis!$J$4:$J$13</c:f>
              <c:numCache>
                <c:formatCode>0.00%</c:formatCode>
                <c:ptCount val="10"/>
                <c:pt idx="0">
                  <c:v>1.4851485148514851E-2</c:v>
                </c:pt>
                <c:pt idx="1">
                  <c:v>1.9696969696969695E-2</c:v>
                </c:pt>
                <c:pt idx="2">
                  <c:v>2.0114942528735632E-2</c:v>
                </c:pt>
                <c:pt idx="3">
                  <c:v>4.0788579197824609E-2</c:v>
                </c:pt>
                <c:pt idx="4">
                  <c:v>2.2569444444444444E-2</c:v>
                </c:pt>
                <c:pt idx="5">
                  <c:v>1.5625E-2</c:v>
                </c:pt>
                <c:pt idx="6">
                  <c:v>1.7543859649122806E-2</c:v>
                </c:pt>
                <c:pt idx="7">
                  <c:v>1.5748031496062992E-2</c:v>
                </c:pt>
                <c:pt idx="8">
                  <c:v>1.3793103448275862E-2</c:v>
                </c:pt>
                <c:pt idx="9">
                  <c:v>7.4999999999999997E-3</c:v>
                </c:pt>
              </c:numCache>
            </c:numRef>
          </c:yVal>
          <c:smooth val="0"/>
          <c:extLst>
            <c:ext xmlns:c16="http://schemas.microsoft.com/office/drawing/2014/chart" uri="{C3380CC4-5D6E-409C-BE32-E72D297353CC}">
              <c16:uniqueId val="{00000002-EA35-4825-99F1-42AC9FDB5F95}"/>
            </c:ext>
          </c:extLst>
        </c:ser>
        <c:dLbls>
          <c:showLegendKey val="0"/>
          <c:showVal val="0"/>
          <c:showCatName val="0"/>
          <c:showSerName val="0"/>
          <c:showPercent val="0"/>
          <c:showBubbleSize val="0"/>
        </c:dLbls>
        <c:axId val="851232656"/>
        <c:axId val="851235056"/>
      </c:scatterChart>
      <c:valAx>
        <c:axId val="8512326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1235056"/>
        <c:crosses val="autoZero"/>
        <c:crossBetween val="midCat"/>
      </c:valAx>
      <c:valAx>
        <c:axId val="85123505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12326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DIVIDEND GROWTH RATE CY/PY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Analysis!$L$3</c:f>
              <c:strCache>
                <c:ptCount val="1"/>
                <c:pt idx="0">
                  <c:v>CY/PY</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cat>
          <c:val>
            <c:numRef>
              <c:f>Analysis!$L$4:$L$13</c:f>
              <c:numCache>
                <c:formatCode>0.00%</c:formatCode>
                <c:ptCount val="10"/>
                <c:pt idx="0">
                  <c:v>0.16666666666666674</c:v>
                </c:pt>
                <c:pt idx="1">
                  <c:v>0</c:v>
                </c:pt>
                <c:pt idx="2">
                  <c:v>0.5</c:v>
                </c:pt>
                <c:pt idx="3">
                  <c:v>0.66666666666666674</c:v>
                </c:pt>
                <c:pt idx="4">
                  <c:v>0</c:v>
                </c:pt>
                <c:pt idx="5">
                  <c:v>0</c:v>
                </c:pt>
                <c:pt idx="6">
                  <c:v>-0.38144329896907214</c:v>
                </c:pt>
                <c:pt idx="7">
                  <c:v>15.166666666666668</c:v>
                </c:pt>
                <c:pt idx="8">
                  <c:v>-0.88</c:v>
                </c:pt>
                <c:pt idx="9">
                  <c:v>0</c:v>
                </c:pt>
              </c:numCache>
            </c:numRef>
          </c:val>
          <c:smooth val="0"/>
          <c:extLst>
            <c:ext xmlns:c16="http://schemas.microsoft.com/office/drawing/2014/chart" uri="{C3380CC4-5D6E-409C-BE32-E72D297353CC}">
              <c16:uniqueId val="{00000000-B75D-404E-B865-781B185F73EE}"/>
            </c:ext>
          </c:extLst>
        </c:ser>
        <c:ser>
          <c:idx val="1"/>
          <c:order val="1"/>
          <c:tx>
            <c:strRef>
              <c:f>Analysis!$P$3</c:f>
              <c:strCache>
                <c:ptCount val="1"/>
                <c:pt idx="0">
                  <c:v>CY/PY</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cat>
          <c:val>
            <c:numRef>
              <c:f>Analysis!$P$4:$P$13</c:f>
              <c:numCache>
                <c:formatCode>0.00%</c:formatCode>
                <c:ptCount val="10"/>
                <c:pt idx="0">
                  <c:v>-0.4285714285714286</c:v>
                </c:pt>
                <c:pt idx="1">
                  <c:v>0.55555555555555558</c:v>
                </c:pt>
                <c:pt idx="2">
                  <c:v>-0.21739130434782605</c:v>
                </c:pt>
                <c:pt idx="3">
                  <c:v>1.875</c:v>
                </c:pt>
                <c:pt idx="4">
                  <c:v>0.14285714285714279</c:v>
                </c:pt>
                <c:pt idx="5">
                  <c:v>-0.26315789473684215</c:v>
                </c:pt>
                <c:pt idx="6">
                  <c:v>5.555555555555558E-2</c:v>
                </c:pt>
                <c:pt idx="7">
                  <c:v>2.75</c:v>
                </c:pt>
                <c:pt idx="8">
                  <c:v>0.19999999999999996</c:v>
                </c:pt>
                <c:pt idx="9" formatCode="General">
                  <c:v>0</c:v>
                </c:pt>
              </c:numCache>
            </c:numRef>
          </c:val>
          <c:smooth val="0"/>
          <c:extLst>
            <c:ext xmlns:c16="http://schemas.microsoft.com/office/drawing/2014/chart" uri="{C3380CC4-5D6E-409C-BE32-E72D297353CC}">
              <c16:uniqueId val="{00000001-B75D-404E-B865-781B185F73EE}"/>
            </c:ext>
          </c:extLst>
        </c:ser>
        <c:ser>
          <c:idx val="2"/>
          <c:order val="2"/>
          <c:tx>
            <c:strRef>
              <c:f>Analysis!$T$3</c:f>
              <c:strCache>
                <c:ptCount val="1"/>
                <c:pt idx="0">
                  <c:v>CY/PY</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cat>
          <c:val>
            <c:numRef>
              <c:f>Analysis!$T$4:$T$13</c:f>
              <c:numCache>
                <c:formatCode>0.00%</c:formatCode>
                <c:ptCount val="10"/>
                <c:pt idx="0">
                  <c:v>0.38461538461538458</c:v>
                </c:pt>
                <c:pt idx="1">
                  <c:v>-7.1428571428571397E-2</c:v>
                </c:pt>
                <c:pt idx="2">
                  <c:v>0.16666666666666674</c:v>
                </c:pt>
                <c:pt idx="3">
                  <c:v>-7.6923076923076872E-2</c:v>
                </c:pt>
                <c:pt idx="4">
                  <c:v>8.3333333333333259E-2</c:v>
                </c:pt>
                <c:pt idx="5">
                  <c:v>0</c:v>
                </c:pt>
                <c:pt idx="6">
                  <c:v>0.5</c:v>
                </c:pt>
                <c:pt idx="7">
                  <c:v>0</c:v>
                </c:pt>
                <c:pt idx="8">
                  <c:v>1.6666666666666665</c:v>
                </c:pt>
                <c:pt idx="9">
                  <c:v>0</c:v>
                </c:pt>
              </c:numCache>
            </c:numRef>
          </c:val>
          <c:smooth val="0"/>
          <c:extLst>
            <c:ext xmlns:c16="http://schemas.microsoft.com/office/drawing/2014/chart" uri="{C3380CC4-5D6E-409C-BE32-E72D297353CC}">
              <c16:uniqueId val="{00000002-B75D-404E-B865-781B185F73EE}"/>
            </c:ext>
          </c:extLst>
        </c:ser>
        <c:dLbls>
          <c:showLegendKey val="0"/>
          <c:showVal val="0"/>
          <c:showCatName val="0"/>
          <c:showSerName val="0"/>
          <c:showPercent val="0"/>
          <c:showBubbleSize val="0"/>
        </c:dLbls>
        <c:smooth val="0"/>
        <c:axId val="68852943"/>
        <c:axId val="68855343"/>
      </c:lineChart>
      <c:catAx>
        <c:axId val="688529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55343"/>
        <c:crosses val="autoZero"/>
        <c:auto val="1"/>
        <c:lblAlgn val="ctr"/>
        <c:lblOffset val="100"/>
        <c:noMultiLvlLbl val="0"/>
      </c:catAx>
      <c:valAx>
        <c:axId val="6885534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52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DIVIDEND</a:t>
            </a:r>
            <a:r>
              <a:rPr lang="en-IN" baseline="0"/>
              <a:t> GROWTH RATE CY/PY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Analysis!$M$3</c:f>
              <c:strCache>
                <c:ptCount val="1"/>
                <c:pt idx="0">
                  <c:v>CY/BY</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cat>
          <c:val>
            <c:numRef>
              <c:f>Analysis!$M$4:$M$13</c:f>
              <c:numCache>
                <c:formatCode>0%</c:formatCode>
                <c:ptCount val="10"/>
                <c:pt idx="0">
                  <c:v>2.5</c:v>
                </c:pt>
                <c:pt idx="1">
                  <c:v>2</c:v>
                </c:pt>
                <c:pt idx="2">
                  <c:v>2</c:v>
                </c:pt>
                <c:pt idx="3">
                  <c:v>1</c:v>
                </c:pt>
                <c:pt idx="4">
                  <c:v>0.19999999999999996</c:v>
                </c:pt>
                <c:pt idx="5">
                  <c:v>0.19999999999999996</c:v>
                </c:pt>
                <c:pt idx="6">
                  <c:v>0.19999999999999996</c:v>
                </c:pt>
                <c:pt idx="7">
                  <c:v>0.94</c:v>
                </c:pt>
                <c:pt idx="8">
                  <c:v>-0.88</c:v>
                </c:pt>
                <c:pt idx="9">
                  <c:v>0</c:v>
                </c:pt>
              </c:numCache>
            </c:numRef>
          </c:val>
          <c:smooth val="0"/>
          <c:extLst>
            <c:ext xmlns:c16="http://schemas.microsoft.com/office/drawing/2014/chart" uri="{C3380CC4-5D6E-409C-BE32-E72D297353CC}">
              <c16:uniqueId val="{00000000-8BC6-4973-AE10-11ABE9138CEB}"/>
            </c:ext>
          </c:extLst>
        </c:ser>
        <c:ser>
          <c:idx val="1"/>
          <c:order val="1"/>
          <c:tx>
            <c:strRef>
              <c:f>Analysis!$Q$3</c:f>
              <c:strCache>
                <c:ptCount val="1"/>
                <c:pt idx="0">
                  <c:v>CY/BY</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cat>
          <c:val>
            <c:numRef>
              <c:f>Analysis!$Q$4:$Q$13</c:f>
              <c:numCache>
                <c:formatCode>0%</c:formatCode>
                <c:ptCount val="10"/>
                <c:pt idx="0">
                  <c:v>7</c:v>
                </c:pt>
                <c:pt idx="1">
                  <c:v>13</c:v>
                </c:pt>
                <c:pt idx="2">
                  <c:v>8</c:v>
                </c:pt>
                <c:pt idx="3">
                  <c:v>10.5</c:v>
                </c:pt>
                <c:pt idx="4">
                  <c:v>3</c:v>
                </c:pt>
                <c:pt idx="5">
                  <c:v>2.5</c:v>
                </c:pt>
                <c:pt idx="6">
                  <c:v>3.75</c:v>
                </c:pt>
                <c:pt idx="7">
                  <c:v>3.5</c:v>
                </c:pt>
                <c:pt idx="8">
                  <c:v>0.19999999999999996</c:v>
                </c:pt>
                <c:pt idx="9">
                  <c:v>0</c:v>
                </c:pt>
              </c:numCache>
            </c:numRef>
          </c:val>
          <c:smooth val="0"/>
          <c:extLst>
            <c:ext xmlns:c16="http://schemas.microsoft.com/office/drawing/2014/chart" uri="{C3380CC4-5D6E-409C-BE32-E72D297353CC}">
              <c16:uniqueId val="{00000001-8BC6-4973-AE10-11ABE9138CEB}"/>
            </c:ext>
          </c:extLst>
        </c:ser>
        <c:ser>
          <c:idx val="2"/>
          <c:order val="2"/>
          <c:tx>
            <c:strRef>
              <c:f>Analysis!$U$3</c:f>
              <c:strCache>
                <c:ptCount val="1"/>
                <c:pt idx="0">
                  <c:v>CY/BY</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cat>
          <c:val>
            <c:numRef>
              <c:f>Analysis!$U$4:$U$13</c:f>
              <c:numCache>
                <c:formatCode>0%</c:formatCode>
                <c:ptCount val="10"/>
                <c:pt idx="0">
                  <c:v>5</c:v>
                </c:pt>
                <c:pt idx="1">
                  <c:v>3.333333333333333</c:v>
                </c:pt>
                <c:pt idx="2">
                  <c:v>3.666666666666667</c:v>
                </c:pt>
                <c:pt idx="3">
                  <c:v>3</c:v>
                </c:pt>
                <c:pt idx="4">
                  <c:v>3.333333333333333</c:v>
                </c:pt>
                <c:pt idx="5">
                  <c:v>3</c:v>
                </c:pt>
                <c:pt idx="6">
                  <c:v>3</c:v>
                </c:pt>
                <c:pt idx="7">
                  <c:v>1.6666666666666665</c:v>
                </c:pt>
                <c:pt idx="8">
                  <c:v>1.6666666666666665</c:v>
                </c:pt>
                <c:pt idx="9">
                  <c:v>0</c:v>
                </c:pt>
              </c:numCache>
            </c:numRef>
          </c:val>
          <c:smooth val="0"/>
          <c:extLst>
            <c:ext xmlns:c16="http://schemas.microsoft.com/office/drawing/2014/chart" uri="{C3380CC4-5D6E-409C-BE32-E72D297353CC}">
              <c16:uniqueId val="{00000002-8BC6-4973-AE10-11ABE9138CEB}"/>
            </c:ext>
          </c:extLst>
        </c:ser>
        <c:dLbls>
          <c:showLegendKey val="0"/>
          <c:showVal val="0"/>
          <c:showCatName val="0"/>
          <c:showSerName val="0"/>
          <c:showPercent val="0"/>
          <c:showBubbleSize val="0"/>
        </c:dLbls>
        <c:smooth val="0"/>
        <c:axId val="74787759"/>
        <c:axId val="74784399"/>
      </c:lineChart>
      <c:catAx>
        <c:axId val="747877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84399"/>
        <c:crosses val="autoZero"/>
        <c:auto val="1"/>
        <c:lblAlgn val="ctr"/>
        <c:lblOffset val="100"/>
        <c:noMultiLvlLbl val="0"/>
      </c:catAx>
      <c:valAx>
        <c:axId val="7478439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8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COMPUNDED</a:t>
            </a:r>
            <a:r>
              <a:rPr lang="en-IN" baseline="0"/>
              <a:t> GROWTH RATE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Analysis!$N$3</c:f>
              <c:strCache>
                <c:ptCount val="1"/>
                <c:pt idx="0">
                  <c:v>Compound growth rate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cat>
          <c:val>
            <c:numRef>
              <c:f>Analysis!$N$4:$N$13</c:f>
              <c:numCache>
                <c:formatCode>0.00%</c:formatCode>
                <c:ptCount val="10"/>
                <c:pt idx="0">
                  <c:v>0.14934921867223361</c:v>
                </c:pt>
                <c:pt idx="1">
                  <c:v>0.1472026904398771</c:v>
                </c:pt>
                <c:pt idx="2">
                  <c:v>0.16993081275868699</c:v>
                </c:pt>
                <c:pt idx="3">
                  <c:v>0.12246204830937302</c:v>
                </c:pt>
                <c:pt idx="4">
                  <c:v>3.7137289336648172E-2</c:v>
                </c:pt>
                <c:pt idx="5">
                  <c:v>4.6635139392105618E-2</c:v>
                </c:pt>
                <c:pt idx="6">
                  <c:v>6.2658569182611146E-2</c:v>
                </c:pt>
                <c:pt idx="7">
                  <c:v>0.39283882771841183</c:v>
                </c:pt>
                <c:pt idx="8">
                  <c:v>-0.88</c:v>
                </c:pt>
                <c:pt idx="9">
                  <c:v>0</c:v>
                </c:pt>
              </c:numCache>
            </c:numRef>
          </c:val>
          <c:smooth val="0"/>
          <c:extLst>
            <c:ext xmlns:c16="http://schemas.microsoft.com/office/drawing/2014/chart" uri="{C3380CC4-5D6E-409C-BE32-E72D297353CC}">
              <c16:uniqueId val="{00000000-5E25-45CA-AB53-7B1CF96DE126}"/>
            </c:ext>
          </c:extLst>
        </c:ser>
        <c:ser>
          <c:idx val="1"/>
          <c:order val="1"/>
          <c:tx>
            <c:strRef>
              <c:f>Analysis!$R$3</c:f>
              <c:strCache>
                <c:ptCount val="1"/>
                <c:pt idx="0">
                  <c:v>Compound growth rate</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cat>
          <c:val>
            <c:numRef>
              <c:f>Analysis!$R$4:$R$13</c:f>
              <c:numCache>
                <c:formatCode>0.00%</c:formatCode>
                <c:ptCount val="10"/>
                <c:pt idx="0">
                  <c:v>0.25992104989487319</c:v>
                </c:pt>
                <c:pt idx="1">
                  <c:v>0.39080423506245809</c:v>
                </c:pt>
                <c:pt idx="2">
                  <c:v>0.36873810664220175</c:v>
                </c:pt>
                <c:pt idx="3">
                  <c:v>0.50239100028487949</c:v>
                </c:pt>
                <c:pt idx="4">
                  <c:v>0.3195079107728942</c:v>
                </c:pt>
                <c:pt idx="5">
                  <c:v>0.36778239986738059</c:v>
                </c:pt>
                <c:pt idx="6">
                  <c:v>0.68098770339948156</c:v>
                </c:pt>
                <c:pt idx="7">
                  <c:v>1.1213203435596424</c:v>
                </c:pt>
                <c:pt idx="8">
                  <c:v>0.19999999999999996</c:v>
                </c:pt>
                <c:pt idx="9" formatCode="0%">
                  <c:v>0</c:v>
                </c:pt>
              </c:numCache>
            </c:numRef>
          </c:val>
          <c:smooth val="0"/>
          <c:extLst>
            <c:ext xmlns:c16="http://schemas.microsoft.com/office/drawing/2014/chart" uri="{C3380CC4-5D6E-409C-BE32-E72D297353CC}">
              <c16:uniqueId val="{00000001-5E25-45CA-AB53-7B1CF96DE126}"/>
            </c:ext>
          </c:extLst>
        </c:ser>
        <c:ser>
          <c:idx val="2"/>
          <c:order val="2"/>
          <c:tx>
            <c:strRef>
              <c:f>Analysis!$V$3</c:f>
              <c:strCache>
                <c:ptCount val="1"/>
                <c:pt idx="0">
                  <c:v>Compound growth rate</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numRef>
              <c:f>Analysis!$A$4:$A$13</c:f>
              <c:numCache>
                <c:formatCode>General</c:formatCode>
                <c:ptCount val="10"/>
                <c:pt idx="0">
                  <c:v>2023</c:v>
                </c:pt>
                <c:pt idx="1">
                  <c:v>2022</c:v>
                </c:pt>
                <c:pt idx="2">
                  <c:v>2021</c:v>
                </c:pt>
                <c:pt idx="3">
                  <c:v>2020</c:v>
                </c:pt>
                <c:pt idx="4">
                  <c:v>2019</c:v>
                </c:pt>
                <c:pt idx="5">
                  <c:v>2018</c:v>
                </c:pt>
                <c:pt idx="6">
                  <c:v>2017</c:v>
                </c:pt>
                <c:pt idx="7">
                  <c:v>2016</c:v>
                </c:pt>
                <c:pt idx="8">
                  <c:v>2015</c:v>
                </c:pt>
                <c:pt idx="9">
                  <c:v>2014</c:v>
                </c:pt>
              </c:numCache>
            </c:numRef>
          </c:cat>
          <c:val>
            <c:numRef>
              <c:f>Analysis!$V$4:$V$13</c:f>
              <c:numCache>
                <c:formatCode>0.00%</c:formatCode>
                <c:ptCount val="10"/>
                <c:pt idx="0">
                  <c:v>0.22028493587281051</c:v>
                </c:pt>
                <c:pt idx="1">
                  <c:v>0.2011652575607743</c:v>
                </c:pt>
                <c:pt idx="2">
                  <c:v>0.2461559552727135</c:v>
                </c:pt>
                <c:pt idx="3">
                  <c:v>0.25992104989487319</c:v>
                </c:pt>
                <c:pt idx="4">
                  <c:v>0.34080129120845726</c:v>
                </c:pt>
                <c:pt idx="5">
                  <c:v>0.41421356237309492</c:v>
                </c:pt>
                <c:pt idx="6">
                  <c:v>0.58740105196819936</c:v>
                </c:pt>
                <c:pt idx="7">
                  <c:v>0.63299316185545207</c:v>
                </c:pt>
                <c:pt idx="8">
                  <c:v>1.6666666666666665</c:v>
                </c:pt>
                <c:pt idx="9">
                  <c:v>0</c:v>
                </c:pt>
              </c:numCache>
            </c:numRef>
          </c:val>
          <c:smooth val="0"/>
          <c:extLst>
            <c:ext xmlns:c16="http://schemas.microsoft.com/office/drawing/2014/chart" uri="{C3380CC4-5D6E-409C-BE32-E72D297353CC}">
              <c16:uniqueId val="{00000002-5E25-45CA-AB53-7B1CF96DE126}"/>
            </c:ext>
          </c:extLst>
        </c:ser>
        <c:dLbls>
          <c:showLegendKey val="0"/>
          <c:showVal val="0"/>
          <c:showCatName val="0"/>
          <c:showSerName val="0"/>
          <c:showPercent val="0"/>
          <c:showBubbleSize val="0"/>
        </c:dLbls>
        <c:smooth val="0"/>
        <c:axId val="1181799135"/>
        <c:axId val="1181802975"/>
      </c:lineChart>
      <c:catAx>
        <c:axId val="11817991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1802975"/>
        <c:crosses val="autoZero"/>
        <c:auto val="1"/>
        <c:lblAlgn val="ctr"/>
        <c:lblOffset val="100"/>
        <c:noMultiLvlLbl val="0"/>
      </c:catAx>
      <c:valAx>
        <c:axId val="118180297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179913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Payout</a:t>
            </a:r>
            <a:r>
              <a:rPr lang="en-IN" baseline="0"/>
              <a:t> Ratio</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'mrf P&amp;l'!$B$3:$K$3</c:f>
              <c:strCache>
                <c:ptCount val="10"/>
                <c:pt idx="0">
                  <c:v>Mar 23</c:v>
                </c:pt>
                <c:pt idx="1">
                  <c:v>Mar 22</c:v>
                </c:pt>
                <c:pt idx="2">
                  <c:v>Mar 21</c:v>
                </c:pt>
                <c:pt idx="3">
                  <c:v>Mar 20</c:v>
                </c:pt>
                <c:pt idx="4">
                  <c:v>Mar 19</c:v>
                </c:pt>
                <c:pt idx="5">
                  <c:v>Mar 18</c:v>
                </c:pt>
                <c:pt idx="6">
                  <c:v>Mar 17</c:v>
                </c:pt>
                <c:pt idx="7">
                  <c:v>Mar 16</c:v>
                </c:pt>
                <c:pt idx="8">
                  <c:v>Sep 15</c:v>
                </c:pt>
                <c:pt idx="9">
                  <c:v>Sep 14</c:v>
                </c:pt>
              </c:strCache>
            </c:strRef>
          </c:cat>
          <c:val>
            <c:numRef>
              <c:f>'mrf P&amp;l'!$B$49:$K$49</c:f>
              <c:numCache>
                <c:formatCode>0.00%</c:formatCode>
                <c:ptCount val="10"/>
                <c:pt idx="0">
                  <c:v>7.7943716844516855E-2</c:v>
                </c:pt>
                <c:pt idx="1">
                  <c:v>9.8248215775326719E-2</c:v>
                </c:pt>
                <c:pt idx="2">
                  <c:v>3.3953533056858755E-2</c:v>
                </c:pt>
                <c:pt idx="3">
                  <c:v>1.8243989161134927E-2</c:v>
                </c:pt>
                <c:pt idx="4">
                  <c:v>2.3202384968136609E-2</c:v>
                </c:pt>
                <c:pt idx="5">
                  <c:v>2.3299886475995166E-2</c:v>
                </c:pt>
                <c:pt idx="6">
                  <c:v>2.9226507153292718E-2</c:v>
                </c:pt>
                <c:pt idx="7">
                  <c:v>8.5694652168640598E-3</c:v>
                </c:pt>
                <c:pt idx="8">
                  <c:v>0</c:v>
                </c:pt>
                <c:pt idx="9">
                  <c:v>2.3610910022385814E-2</c:v>
                </c:pt>
              </c:numCache>
            </c:numRef>
          </c:val>
          <c:extLst>
            <c:ext xmlns:c16="http://schemas.microsoft.com/office/drawing/2014/chart" uri="{C3380CC4-5D6E-409C-BE32-E72D297353CC}">
              <c16:uniqueId val="{00000000-7A96-4D88-9A1D-E2646D3CA5BE}"/>
            </c:ext>
          </c:extLst>
        </c:ser>
        <c:dLbls>
          <c:showLegendKey val="0"/>
          <c:showVal val="0"/>
          <c:showCatName val="0"/>
          <c:showSerName val="0"/>
          <c:showPercent val="0"/>
          <c:showBubbleSize val="0"/>
        </c:dLbls>
        <c:gapWidth val="219"/>
        <c:overlap val="-27"/>
        <c:axId val="604937375"/>
        <c:axId val="604936415"/>
      </c:barChart>
      <c:catAx>
        <c:axId val="60493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36415"/>
        <c:crosses val="autoZero"/>
        <c:auto val="1"/>
        <c:lblAlgn val="ctr"/>
        <c:lblOffset val="100"/>
        <c:noMultiLvlLbl val="0"/>
      </c:catAx>
      <c:valAx>
        <c:axId val="6049364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937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Dividend</a:t>
            </a:r>
            <a:r>
              <a:rPr lang="en-IN" baseline="0"/>
              <a:t> Yeild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'MRF dividend'!$K$2</c:f>
              <c:strCache>
                <c:ptCount val="1"/>
                <c:pt idx="0">
                  <c:v>Higest price</c:v>
                </c:pt>
              </c:strCache>
            </c:strRef>
          </c:tx>
          <c:spPr>
            <a:ln w="28575" cap="rnd">
              <a:solidFill>
                <a:schemeClr val="accent1"/>
              </a:solidFill>
              <a:round/>
            </a:ln>
            <a:effectLst/>
          </c:spPr>
          <c:marker>
            <c:symbol val="none"/>
          </c:marker>
          <c:cat>
            <c:numRef>
              <c:f>'MRF dividend'!$I$3:$I$13</c:f>
              <c:numCache>
                <c:formatCode>General</c:formatCode>
                <c:ptCount val="11"/>
                <c:pt idx="1">
                  <c:v>2023</c:v>
                </c:pt>
                <c:pt idx="2">
                  <c:v>2022</c:v>
                </c:pt>
                <c:pt idx="3">
                  <c:v>2021</c:v>
                </c:pt>
                <c:pt idx="4">
                  <c:v>2020</c:v>
                </c:pt>
                <c:pt idx="5">
                  <c:v>2019</c:v>
                </c:pt>
                <c:pt idx="6">
                  <c:v>2018</c:v>
                </c:pt>
                <c:pt idx="7">
                  <c:v>2017</c:v>
                </c:pt>
                <c:pt idx="8">
                  <c:v>2016</c:v>
                </c:pt>
                <c:pt idx="9">
                  <c:v>2015</c:v>
                </c:pt>
                <c:pt idx="10">
                  <c:v>2014</c:v>
                </c:pt>
              </c:numCache>
            </c:numRef>
          </c:cat>
          <c:val>
            <c:numRef>
              <c:f>'MRF dividend'!$K$3:$K$13</c:f>
              <c:numCache>
                <c:formatCode>0.0000%</c:formatCode>
                <c:ptCount val="11"/>
                <c:pt idx="1">
                  <c:v>1.3420348315554566E-3</c:v>
                </c:pt>
                <c:pt idx="2">
                  <c:v>1.5632490568397357E-3</c:v>
                </c:pt>
                <c:pt idx="3">
                  <c:v>1.5216839969566321E-3</c:v>
                </c:pt>
                <c:pt idx="4">
                  <c:v>1.2345679012345679E-3</c:v>
                </c:pt>
                <c:pt idx="5">
                  <c:v>8.898776418242492E-4</c:v>
                </c:pt>
                <c:pt idx="6">
                  <c:v>7.3689252422534169E-4</c:v>
                </c:pt>
                <c:pt idx="7">
                  <c:v>8.053799379857448E-4</c:v>
                </c:pt>
                <c:pt idx="8">
                  <c:v>1.7765567765567767E-3</c:v>
                </c:pt>
                <c:pt idx="9">
                  <c:v>1.2929641202456631E-4</c:v>
                </c:pt>
                <c:pt idx="10">
                  <c:v>1.2658227848101266E-3</c:v>
                </c:pt>
              </c:numCache>
            </c:numRef>
          </c:val>
          <c:smooth val="0"/>
          <c:extLst>
            <c:ext xmlns:c16="http://schemas.microsoft.com/office/drawing/2014/chart" uri="{C3380CC4-5D6E-409C-BE32-E72D297353CC}">
              <c16:uniqueId val="{00000000-93E2-4882-B4AC-737312AEF81D}"/>
            </c:ext>
          </c:extLst>
        </c:ser>
        <c:ser>
          <c:idx val="1"/>
          <c:order val="1"/>
          <c:tx>
            <c:strRef>
              <c:f>'MRF dividend'!$L$2</c:f>
              <c:strCache>
                <c:ptCount val="1"/>
                <c:pt idx="0">
                  <c:v>lowest price</c:v>
                </c:pt>
              </c:strCache>
            </c:strRef>
          </c:tx>
          <c:spPr>
            <a:ln w="28575" cap="rnd">
              <a:solidFill>
                <a:schemeClr val="accent2"/>
              </a:solidFill>
              <a:round/>
            </a:ln>
            <a:effectLst/>
          </c:spPr>
          <c:marker>
            <c:symbol val="none"/>
          </c:marker>
          <c:cat>
            <c:numRef>
              <c:f>'MRF dividend'!$I$3:$I$13</c:f>
              <c:numCache>
                <c:formatCode>General</c:formatCode>
                <c:ptCount val="11"/>
                <c:pt idx="1">
                  <c:v>2023</c:v>
                </c:pt>
                <c:pt idx="2">
                  <c:v>2022</c:v>
                </c:pt>
                <c:pt idx="3">
                  <c:v>2021</c:v>
                </c:pt>
                <c:pt idx="4">
                  <c:v>2020</c:v>
                </c:pt>
                <c:pt idx="5">
                  <c:v>2019</c:v>
                </c:pt>
                <c:pt idx="6">
                  <c:v>2018</c:v>
                </c:pt>
                <c:pt idx="7">
                  <c:v>2017</c:v>
                </c:pt>
                <c:pt idx="8">
                  <c:v>2016</c:v>
                </c:pt>
                <c:pt idx="9">
                  <c:v>2015</c:v>
                </c:pt>
                <c:pt idx="10">
                  <c:v>2014</c:v>
                </c:pt>
              </c:numCache>
            </c:numRef>
          </c:cat>
          <c:val>
            <c:numRef>
              <c:f>'MRF dividend'!$L$3:$L$13</c:f>
              <c:numCache>
                <c:formatCode>0.0000%</c:formatCode>
                <c:ptCount val="11"/>
                <c:pt idx="1">
                  <c:v>2.1504055050380927E-3</c:v>
                </c:pt>
                <c:pt idx="2">
                  <c:v>2.3830706659888155E-3</c:v>
                </c:pt>
                <c:pt idx="3">
                  <c:v>2.1828024272762992E-3</c:v>
                </c:pt>
                <c:pt idx="4">
                  <c:v>2E-3</c:v>
                </c:pt>
                <c:pt idx="5">
                  <c:v>1.1571841851494697E-3</c:v>
                </c:pt>
                <c:pt idx="6">
                  <c:v>1.0085050593337144E-3</c:v>
                </c:pt>
                <c:pt idx="7">
                  <c:v>1.2300123001230013E-3</c:v>
                </c:pt>
                <c:pt idx="8">
                  <c:v>1.8707810993249759E-3</c:v>
                </c:pt>
                <c:pt idx="9">
                  <c:v>1.9124115509657678E-4</c:v>
                </c:pt>
                <c:pt idx="10">
                  <c:v>2.6881720430107529E-3</c:v>
                </c:pt>
              </c:numCache>
            </c:numRef>
          </c:val>
          <c:smooth val="0"/>
          <c:extLst>
            <c:ext xmlns:c16="http://schemas.microsoft.com/office/drawing/2014/chart" uri="{C3380CC4-5D6E-409C-BE32-E72D297353CC}">
              <c16:uniqueId val="{00000001-93E2-4882-B4AC-737312AEF81D}"/>
            </c:ext>
          </c:extLst>
        </c:ser>
        <c:dLbls>
          <c:showLegendKey val="0"/>
          <c:showVal val="0"/>
          <c:showCatName val="0"/>
          <c:showSerName val="0"/>
          <c:showPercent val="0"/>
          <c:showBubbleSize val="0"/>
        </c:dLbls>
        <c:smooth val="0"/>
        <c:axId val="1987540239"/>
        <c:axId val="1987541679"/>
      </c:lineChart>
      <c:catAx>
        <c:axId val="198754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541679"/>
        <c:crosses val="autoZero"/>
        <c:auto val="1"/>
        <c:lblAlgn val="ctr"/>
        <c:lblOffset val="100"/>
        <c:noMultiLvlLbl val="0"/>
      </c:catAx>
      <c:valAx>
        <c:axId val="198754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540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xdr:from>
      <xdr:col>0</xdr:col>
      <xdr:colOff>9922</xdr:colOff>
      <xdr:row>13</xdr:row>
      <xdr:rowOff>105502</xdr:rowOff>
    </xdr:from>
    <xdr:to>
      <xdr:col>5</xdr:col>
      <xdr:colOff>327422</xdr:colOff>
      <xdr:row>30</xdr:row>
      <xdr:rowOff>103915</xdr:rowOff>
    </xdr:to>
    <xdr:graphicFrame macro="">
      <xdr:nvGraphicFramePr>
        <xdr:cNvPr id="2" name="Chart 1">
          <a:extLst>
            <a:ext uri="{FF2B5EF4-FFF2-40B4-BE49-F238E27FC236}">
              <a16:creationId xmlns:a16="http://schemas.microsoft.com/office/drawing/2014/main" id="{97961481-9A04-4F8B-9C6D-590FFFF6A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433706</xdr:colOff>
      <xdr:row>13</xdr:row>
      <xdr:rowOff>136158</xdr:rowOff>
    </xdr:from>
    <xdr:to>
      <xdr:col>9</xdr:col>
      <xdr:colOff>748632</xdr:colOff>
      <xdr:row>30</xdr:row>
      <xdr:rowOff>90650</xdr:rowOff>
    </xdr:to>
    <xdr:graphicFrame macro="">
      <xdr:nvGraphicFramePr>
        <xdr:cNvPr id="3" name="Chart 2">
          <a:extLst>
            <a:ext uri="{FF2B5EF4-FFF2-40B4-BE49-F238E27FC236}">
              <a16:creationId xmlns:a16="http://schemas.microsoft.com/office/drawing/2014/main" id="{C258C6A8-E634-4A33-A568-9DEEF8197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656167</xdr:colOff>
      <xdr:row>35</xdr:row>
      <xdr:rowOff>1589</xdr:rowOff>
    </xdr:from>
    <xdr:to>
      <xdr:col>12</xdr:col>
      <xdr:colOff>79375</xdr:colOff>
      <xdr:row>51</xdr:row>
      <xdr:rowOff>120122</xdr:rowOff>
    </xdr:to>
    <xdr:graphicFrame macro="">
      <xdr:nvGraphicFramePr>
        <xdr:cNvPr id="4" name="Chart 3">
          <a:extLst>
            <a:ext uri="{FF2B5EF4-FFF2-40B4-BE49-F238E27FC236}">
              <a16:creationId xmlns:a16="http://schemas.microsoft.com/office/drawing/2014/main" id="{EFB49C3F-1428-49E5-9691-9544273D2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342842</xdr:colOff>
      <xdr:row>13</xdr:row>
      <xdr:rowOff>74280</xdr:rowOff>
    </xdr:from>
    <xdr:to>
      <xdr:col>16</xdr:col>
      <xdr:colOff>9190</xdr:colOff>
      <xdr:row>30</xdr:row>
      <xdr:rowOff>28771</xdr:rowOff>
    </xdr:to>
    <xdr:graphicFrame macro="">
      <xdr:nvGraphicFramePr>
        <xdr:cNvPr id="5" name="Chart 4">
          <a:extLst>
            <a:ext uri="{FF2B5EF4-FFF2-40B4-BE49-F238E27FC236}">
              <a16:creationId xmlns:a16="http://schemas.microsoft.com/office/drawing/2014/main" id="{D41BBF3D-630E-4852-96CF-9371865A6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226429</xdr:colOff>
      <xdr:row>13</xdr:row>
      <xdr:rowOff>72887</xdr:rowOff>
    </xdr:from>
    <xdr:to>
      <xdr:col>21</xdr:col>
      <xdr:colOff>1178372</xdr:colOff>
      <xdr:row>30</xdr:row>
      <xdr:rowOff>27378</xdr:rowOff>
    </xdr:to>
    <xdr:graphicFrame macro="">
      <xdr:nvGraphicFramePr>
        <xdr:cNvPr id="6" name="Chart 5">
          <a:extLst>
            <a:ext uri="{FF2B5EF4-FFF2-40B4-BE49-F238E27FC236}">
              <a16:creationId xmlns:a16="http://schemas.microsoft.com/office/drawing/2014/main" id="{4F86CDB2-B3E5-4792-B314-F4DDC264A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349250</xdr:colOff>
      <xdr:row>34</xdr:row>
      <xdr:rowOff>91546</xdr:rowOff>
    </xdr:from>
    <xdr:to>
      <xdr:col>25</xdr:col>
      <xdr:colOff>84667</xdr:colOff>
      <xdr:row>51</xdr:row>
      <xdr:rowOff>46038</xdr:rowOff>
    </xdr:to>
    <xdr:graphicFrame macro="">
      <xdr:nvGraphicFramePr>
        <xdr:cNvPr id="7" name="Chart 6">
          <a:extLst>
            <a:ext uri="{FF2B5EF4-FFF2-40B4-BE49-F238E27FC236}">
              <a16:creationId xmlns:a16="http://schemas.microsoft.com/office/drawing/2014/main" id="{F1CE1B04-829C-4A94-B90D-9C0EE862F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14</xdr:col>
      <xdr:colOff>304800</xdr:colOff>
      <xdr:row>7</xdr:row>
      <xdr:rowOff>139700</xdr:rowOff>
    </xdr:to>
    <xdr:sp macro="" textlink="">
      <xdr:nvSpPr>
        <xdr:cNvPr id="2" name="AutoShape 1" descr="Image">
          <a:extLst>
            <a:ext uri="{FF2B5EF4-FFF2-40B4-BE49-F238E27FC236}">
              <a16:creationId xmlns:a16="http://schemas.microsoft.com/office/drawing/2014/main" id="{98937ECF-AC08-4866-ADA0-AD6932D1AB2B}"/>
            </a:ext>
          </a:extLst>
        </xdr:cNvPr>
        <xdr:cNvSpPr>
          <a:spLocks noChangeAspect="1" noChangeArrowheads="1"/>
        </xdr:cNvSpPr>
      </xdr:nvSpPr>
      <xdr:spPr bwMode="auto">
        <a:xfrm>
          <a:off x="124333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12</xdr:col>
      <xdr:colOff>222250</xdr:colOff>
      <xdr:row>10</xdr:row>
      <xdr:rowOff>57150</xdr:rowOff>
    </xdr:from>
    <xdr:to>
      <xdr:col>20</xdr:col>
      <xdr:colOff>323850</xdr:colOff>
      <xdr:row>26</xdr:row>
      <xdr:rowOff>158750</xdr:rowOff>
    </xdr:to>
    <xdr:graphicFrame macro="">
      <xdr:nvGraphicFramePr>
        <xdr:cNvPr id="3" name="Chart 2">
          <a:extLst>
            <a:ext uri="{FF2B5EF4-FFF2-40B4-BE49-F238E27FC236}">
              <a16:creationId xmlns:a16="http://schemas.microsoft.com/office/drawing/2014/main" id="{BB40512B-6CAB-422C-876D-E22F8DD44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278847</xdr:colOff>
      <xdr:row>1</xdr:row>
      <xdr:rowOff>58530</xdr:rowOff>
    </xdr:from>
    <xdr:to>
      <xdr:col>25</xdr:col>
      <xdr:colOff>419652</xdr:colOff>
      <xdr:row>16</xdr:row>
      <xdr:rowOff>0</xdr:rowOff>
    </xdr:to>
    <xdr:graphicFrame macro="">
      <xdr:nvGraphicFramePr>
        <xdr:cNvPr id="2" name="Chart 1">
          <a:extLst>
            <a:ext uri="{FF2B5EF4-FFF2-40B4-BE49-F238E27FC236}">
              <a16:creationId xmlns:a16="http://schemas.microsoft.com/office/drawing/2014/main" id="{92B66F5A-9588-40A3-A89B-725F82137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24122</xdr:colOff>
      <xdr:row>3</xdr:row>
      <xdr:rowOff>191864</xdr:rowOff>
    </xdr:from>
    <xdr:ext cx="10668" cy="10668"/>
    <xdr:pic>
      <xdr:nvPicPr>
        <xdr:cNvPr id="2" name="image1.png">
          <a:extLst>
            <a:ext uri="{FF2B5EF4-FFF2-40B4-BE49-F238E27FC236}">
              <a16:creationId xmlns:a16="http://schemas.microsoft.com/office/drawing/2014/main" id="{6020699C-2378-40D3-BFE2-0EBCB0FCD9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122" y="814164"/>
          <a:ext cx="10668" cy="10668"/>
        </a:xfrm>
        <a:prstGeom prst="rect">
          <a:avLst/>
        </a:prstGeom>
      </xdr:spPr>
    </xdr:pic>
    <xdr:clientData/>
  </xdr:oneCellAnchor>
  <xdr:oneCellAnchor>
    <xdr:from>
      <xdr:col>0</xdr:col>
      <xdr:colOff>24122</xdr:colOff>
      <xdr:row>3</xdr:row>
      <xdr:rowOff>450944</xdr:rowOff>
    </xdr:from>
    <xdr:ext cx="10668" cy="10667"/>
    <xdr:pic>
      <xdr:nvPicPr>
        <xdr:cNvPr id="3" name="image1.png">
          <a:extLst>
            <a:ext uri="{FF2B5EF4-FFF2-40B4-BE49-F238E27FC236}">
              <a16:creationId xmlns:a16="http://schemas.microsoft.com/office/drawing/2014/main" id="{F045EAC5-28C2-4F8C-8FC7-3BDDBFD577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122" y="1073244"/>
          <a:ext cx="10668" cy="1066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76200</xdr:colOff>
      <xdr:row>5</xdr:row>
      <xdr:rowOff>76200</xdr:rowOff>
    </xdr:to>
    <xdr:pic>
      <xdr:nvPicPr>
        <xdr:cNvPr id="2" name="Picture 1">
          <a:extLst>
            <a:ext uri="{FF2B5EF4-FFF2-40B4-BE49-F238E27FC236}">
              <a16:creationId xmlns:a16="http://schemas.microsoft.com/office/drawing/2014/main" id="{169E9E48-62E6-40C2-9362-D06EC518E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239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76200</xdr:colOff>
      <xdr:row>5</xdr:row>
      <xdr:rowOff>76200</xdr:rowOff>
    </xdr:to>
    <xdr:pic>
      <xdr:nvPicPr>
        <xdr:cNvPr id="3" name="Picture 2">
          <a:extLst>
            <a:ext uri="{FF2B5EF4-FFF2-40B4-BE49-F238E27FC236}">
              <a16:creationId xmlns:a16="http://schemas.microsoft.com/office/drawing/2014/main" id="{DFAF769D-344D-4FBE-B779-5388303E7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239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76200</xdr:colOff>
      <xdr:row>21</xdr:row>
      <xdr:rowOff>76200</xdr:rowOff>
    </xdr:to>
    <xdr:pic>
      <xdr:nvPicPr>
        <xdr:cNvPr id="4" name="Picture 3">
          <a:extLst>
            <a:ext uri="{FF2B5EF4-FFF2-40B4-BE49-F238E27FC236}">
              <a16:creationId xmlns:a16="http://schemas.microsoft.com/office/drawing/2014/main" id="{59DE0F41-6C06-47FD-AA7B-28F56F051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7655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76200</xdr:colOff>
      <xdr:row>23</xdr:row>
      <xdr:rowOff>76200</xdr:rowOff>
    </xdr:to>
    <xdr:pic>
      <xdr:nvPicPr>
        <xdr:cNvPr id="5" name="Picture 4">
          <a:extLst>
            <a:ext uri="{FF2B5EF4-FFF2-40B4-BE49-F238E27FC236}">
              <a16:creationId xmlns:a16="http://schemas.microsoft.com/office/drawing/2014/main" id="{05798BDE-5142-40B8-8921-0873BC5F9C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957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76200</xdr:colOff>
      <xdr:row>34</xdr:row>
      <xdr:rowOff>76200</xdr:rowOff>
    </xdr:to>
    <xdr:pic>
      <xdr:nvPicPr>
        <xdr:cNvPr id="6" name="Picture 5">
          <a:extLst>
            <a:ext uri="{FF2B5EF4-FFF2-40B4-BE49-F238E27FC236}">
              <a16:creationId xmlns:a16="http://schemas.microsoft.com/office/drawing/2014/main" id="{D52956A2-1450-4A08-8ADA-586C794F7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9118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76200</xdr:colOff>
      <xdr:row>34</xdr:row>
      <xdr:rowOff>76200</xdr:rowOff>
    </xdr:to>
    <xdr:pic>
      <xdr:nvPicPr>
        <xdr:cNvPr id="7" name="Picture 6">
          <a:extLst>
            <a:ext uri="{FF2B5EF4-FFF2-40B4-BE49-F238E27FC236}">
              <a16:creationId xmlns:a16="http://schemas.microsoft.com/office/drawing/2014/main" id="{2D7D25EF-9677-4525-BE3B-0B57581CE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9118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22</xdr:row>
      <xdr:rowOff>0</xdr:rowOff>
    </xdr:from>
    <xdr:to>
      <xdr:col>6</xdr:col>
      <xdr:colOff>76200</xdr:colOff>
      <xdr:row>22</xdr:row>
      <xdr:rowOff>76200</xdr:rowOff>
    </xdr:to>
    <xdr:pic>
      <xdr:nvPicPr>
        <xdr:cNvPr id="8" name="Picture 7">
          <a:extLst>
            <a:ext uri="{FF2B5EF4-FFF2-40B4-BE49-F238E27FC236}">
              <a16:creationId xmlns:a16="http://schemas.microsoft.com/office/drawing/2014/main" id="{E331300C-CA2D-41CF-BE44-7793AEC2A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5400" y="39306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273050</xdr:colOff>
      <xdr:row>22</xdr:row>
      <xdr:rowOff>146050</xdr:rowOff>
    </xdr:from>
    <xdr:to>
      <xdr:col>8</xdr:col>
      <xdr:colOff>349250</xdr:colOff>
      <xdr:row>23</xdr:row>
      <xdr:rowOff>57150</xdr:rowOff>
    </xdr:to>
    <xdr:pic>
      <xdr:nvPicPr>
        <xdr:cNvPr id="9" name="Picture 8">
          <a:extLst>
            <a:ext uri="{FF2B5EF4-FFF2-40B4-BE49-F238E27FC236}">
              <a16:creationId xmlns:a16="http://schemas.microsoft.com/office/drawing/2014/main" id="{AC24850B-44AC-4499-B4B6-F101344CA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66050" y="40767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34</xdr:row>
      <xdr:rowOff>0</xdr:rowOff>
    </xdr:from>
    <xdr:to>
      <xdr:col>6</xdr:col>
      <xdr:colOff>76200</xdr:colOff>
      <xdr:row>34</xdr:row>
      <xdr:rowOff>76200</xdr:rowOff>
    </xdr:to>
    <xdr:pic>
      <xdr:nvPicPr>
        <xdr:cNvPr id="10" name="Picture 9">
          <a:extLst>
            <a:ext uri="{FF2B5EF4-FFF2-40B4-BE49-F238E27FC236}">
              <a16:creationId xmlns:a16="http://schemas.microsoft.com/office/drawing/2014/main" id="{47CBEC0B-B591-4DB1-917B-5ECD8FE5D8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5400" y="59118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209550</xdr:colOff>
      <xdr:row>34</xdr:row>
      <xdr:rowOff>0</xdr:rowOff>
    </xdr:from>
    <xdr:to>
      <xdr:col>10</xdr:col>
      <xdr:colOff>285750</xdr:colOff>
      <xdr:row>34</xdr:row>
      <xdr:rowOff>76200</xdr:rowOff>
    </xdr:to>
    <xdr:pic>
      <xdr:nvPicPr>
        <xdr:cNvPr id="11" name="Picture 10">
          <a:extLst>
            <a:ext uri="{FF2B5EF4-FFF2-40B4-BE49-F238E27FC236}">
              <a16:creationId xmlns:a16="http://schemas.microsoft.com/office/drawing/2014/main" id="{6F591DBB-0DA0-449E-A4D6-17E9042A3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20150" y="59118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0</xdr:col>
      <xdr:colOff>76200</xdr:colOff>
      <xdr:row>4</xdr:row>
      <xdr:rowOff>76200</xdr:rowOff>
    </xdr:to>
    <xdr:pic>
      <xdr:nvPicPr>
        <xdr:cNvPr id="2" name="Picture 1">
          <a:extLst>
            <a:ext uri="{FF2B5EF4-FFF2-40B4-BE49-F238E27FC236}">
              <a16:creationId xmlns:a16="http://schemas.microsoft.com/office/drawing/2014/main" id="{69BBBB26-C778-472D-A2C4-F5DB38BF9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7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76200</xdr:colOff>
      <xdr:row>4</xdr:row>
      <xdr:rowOff>76200</xdr:rowOff>
    </xdr:to>
    <xdr:pic>
      <xdr:nvPicPr>
        <xdr:cNvPr id="3" name="Picture 2">
          <a:extLst>
            <a:ext uri="{FF2B5EF4-FFF2-40B4-BE49-F238E27FC236}">
              <a16:creationId xmlns:a16="http://schemas.microsoft.com/office/drawing/2014/main" id="{01665F29-A3C0-4545-95FF-DEC3D5926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7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76200</xdr:colOff>
      <xdr:row>3</xdr:row>
      <xdr:rowOff>76200</xdr:rowOff>
    </xdr:to>
    <xdr:pic>
      <xdr:nvPicPr>
        <xdr:cNvPr id="2" name="Picture 1">
          <a:extLst>
            <a:ext uri="{FF2B5EF4-FFF2-40B4-BE49-F238E27FC236}">
              <a16:creationId xmlns:a16="http://schemas.microsoft.com/office/drawing/2014/main" id="{C1C0420C-2A12-45B7-9DB3-219E4775BC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223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76200</xdr:colOff>
      <xdr:row>3</xdr:row>
      <xdr:rowOff>76200</xdr:rowOff>
    </xdr:to>
    <xdr:pic>
      <xdr:nvPicPr>
        <xdr:cNvPr id="3" name="Picture 2">
          <a:extLst>
            <a:ext uri="{FF2B5EF4-FFF2-40B4-BE49-F238E27FC236}">
              <a16:creationId xmlns:a16="http://schemas.microsoft.com/office/drawing/2014/main" id="{85AC43FB-45BD-4E2C-9B8B-9C0BE78FF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223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76200</xdr:colOff>
      <xdr:row>20</xdr:row>
      <xdr:rowOff>76200</xdr:rowOff>
    </xdr:to>
    <xdr:pic>
      <xdr:nvPicPr>
        <xdr:cNvPr id="4" name="Picture 3">
          <a:extLst>
            <a:ext uri="{FF2B5EF4-FFF2-40B4-BE49-F238E27FC236}">
              <a16:creationId xmlns:a16="http://schemas.microsoft.com/office/drawing/2014/main" id="{DD2F2770-B057-4E0B-B4F2-79B4D9F111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29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76200</xdr:colOff>
      <xdr:row>22</xdr:row>
      <xdr:rowOff>76200</xdr:rowOff>
    </xdr:to>
    <xdr:pic>
      <xdr:nvPicPr>
        <xdr:cNvPr id="5" name="Picture 4">
          <a:extLst>
            <a:ext uri="{FF2B5EF4-FFF2-40B4-BE49-F238E27FC236}">
              <a16:creationId xmlns:a16="http://schemas.microsoft.com/office/drawing/2014/main" id="{60E261F3-A57F-4DF0-9207-17F5CB3CA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759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76200</xdr:colOff>
      <xdr:row>34</xdr:row>
      <xdr:rowOff>76200</xdr:rowOff>
    </xdr:to>
    <xdr:pic>
      <xdr:nvPicPr>
        <xdr:cNvPr id="6" name="Picture 5">
          <a:extLst>
            <a:ext uri="{FF2B5EF4-FFF2-40B4-BE49-F238E27FC236}">
              <a16:creationId xmlns:a16="http://schemas.microsoft.com/office/drawing/2014/main" id="{A51A6B22-B921-4913-BE94-44B37E1C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16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76200</xdr:colOff>
      <xdr:row>34</xdr:row>
      <xdr:rowOff>76200</xdr:rowOff>
    </xdr:to>
    <xdr:pic>
      <xdr:nvPicPr>
        <xdr:cNvPr id="7" name="Picture 6">
          <a:extLst>
            <a:ext uri="{FF2B5EF4-FFF2-40B4-BE49-F238E27FC236}">
              <a16:creationId xmlns:a16="http://schemas.microsoft.com/office/drawing/2014/main" id="{80E38E4A-DB9F-4D22-9652-0B5F9E1EC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16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128</xdr:row>
      <xdr:rowOff>0</xdr:rowOff>
    </xdr:from>
    <xdr:to>
      <xdr:col>0</xdr:col>
      <xdr:colOff>76200</xdr:colOff>
      <xdr:row>128</xdr:row>
      <xdr:rowOff>76200</xdr:rowOff>
    </xdr:to>
    <xdr:pic>
      <xdr:nvPicPr>
        <xdr:cNvPr id="8" name="Picture 7">
          <a:extLst>
            <a:ext uri="{FF2B5EF4-FFF2-40B4-BE49-F238E27FC236}">
              <a16:creationId xmlns:a16="http://schemas.microsoft.com/office/drawing/2014/main" id="{FDB877F0-9E8E-43AD-836D-CCDDAFFE6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844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130</xdr:row>
      <xdr:rowOff>0</xdr:rowOff>
    </xdr:from>
    <xdr:to>
      <xdr:col>0</xdr:col>
      <xdr:colOff>76200</xdr:colOff>
      <xdr:row>130</xdr:row>
      <xdr:rowOff>76200</xdr:rowOff>
    </xdr:to>
    <xdr:pic>
      <xdr:nvPicPr>
        <xdr:cNvPr id="9" name="Picture 8">
          <a:extLst>
            <a:ext uri="{FF2B5EF4-FFF2-40B4-BE49-F238E27FC236}">
              <a16:creationId xmlns:a16="http://schemas.microsoft.com/office/drawing/2014/main" id="{46E0CCB5-F155-43EC-9F1B-B42F41CC40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174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142</xdr:row>
      <xdr:rowOff>0</xdr:rowOff>
    </xdr:from>
    <xdr:to>
      <xdr:col>0</xdr:col>
      <xdr:colOff>76200</xdr:colOff>
      <xdr:row>142</xdr:row>
      <xdr:rowOff>76200</xdr:rowOff>
    </xdr:to>
    <xdr:pic>
      <xdr:nvPicPr>
        <xdr:cNvPr id="10" name="Picture 9">
          <a:extLst>
            <a:ext uri="{FF2B5EF4-FFF2-40B4-BE49-F238E27FC236}">
              <a16:creationId xmlns:a16="http://schemas.microsoft.com/office/drawing/2014/main" id="{CE35CA89-AC0E-4002-9A86-6FCD3B15D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155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144</xdr:row>
      <xdr:rowOff>0</xdr:rowOff>
    </xdr:from>
    <xdr:to>
      <xdr:col>0</xdr:col>
      <xdr:colOff>76200</xdr:colOff>
      <xdr:row>144</xdr:row>
      <xdr:rowOff>76200</xdr:rowOff>
    </xdr:to>
    <xdr:pic>
      <xdr:nvPicPr>
        <xdr:cNvPr id="11" name="Picture 10">
          <a:extLst>
            <a:ext uri="{FF2B5EF4-FFF2-40B4-BE49-F238E27FC236}">
              <a16:creationId xmlns:a16="http://schemas.microsoft.com/office/drawing/2014/main" id="{014689B3-71DF-4BD0-A5E3-7A645F46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485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21</xdr:row>
      <xdr:rowOff>0</xdr:rowOff>
    </xdr:from>
    <xdr:ext cx="76200" cy="76200"/>
    <xdr:pic>
      <xdr:nvPicPr>
        <xdr:cNvPr id="12" name="Picture 11">
          <a:extLst>
            <a:ext uri="{FF2B5EF4-FFF2-40B4-BE49-F238E27FC236}">
              <a16:creationId xmlns:a16="http://schemas.microsoft.com/office/drawing/2014/main" id="{7BF4DE21-1735-4BF0-83B0-5372004D5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7300" y="35941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23</xdr:row>
      <xdr:rowOff>0</xdr:rowOff>
    </xdr:from>
    <xdr:ext cx="76200" cy="76200"/>
    <xdr:pic>
      <xdr:nvPicPr>
        <xdr:cNvPr id="13" name="Picture 12">
          <a:extLst>
            <a:ext uri="{FF2B5EF4-FFF2-40B4-BE49-F238E27FC236}">
              <a16:creationId xmlns:a16="http://schemas.microsoft.com/office/drawing/2014/main" id="{3F71D87D-D428-445B-8566-6C24777D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7300" y="39243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34</xdr:row>
      <xdr:rowOff>0</xdr:rowOff>
    </xdr:from>
    <xdr:ext cx="76200" cy="76200"/>
    <xdr:pic>
      <xdr:nvPicPr>
        <xdr:cNvPr id="14" name="Picture 13">
          <a:extLst>
            <a:ext uri="{FF2B5EF4-FFF2-40B4-BE49-F238E27FC236}">
              <a16:creationId xmlns:a16="http://schemas.microsoft.com/office/drawing/2014/main" id="{EA9A24E8-3D61-4F84-91F1-7FDECA53E2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7300" y="5816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35</xdr:row>
      <xdr:rowOff>0</xdr:rowOff>
    </xdr:from>
    <xdr:ext cx="76200" cy="76200"/>
    <xdr:pic>
      <xdr:nvPicPr>
        <xdr:cNvPr id="15" name="Picture 14">
          <a:extLst>
            <a:ext uri="{FF2B5EF4-FFF2-40B4-BE49-F238E27FC236}">
              <a16:creationId xmlns:a16="http://schemas.microsoft.com/office/drawing/2014/main" id="{060F35B9-15F2-47D5-A362-5B824D57B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7300" y="59817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20</xdr:row>
      <xdr:rowOff>0</xdr:rowOff>
    </xdr:from>
    <xdr:ext cx="76200" cy="76200"/>
    <xdr:pic>
      <xdr:nvPicPr>
        <xdr:cNvPr id="16" name="Picture 15">
          <a:extLst>
            <a:ext uri="{FF2B5EF4-FFF2-40B4-BE49-F238E27FC236}">
              <a16:creationId xmlns:a16="http://schemas.microsoft.com/office/drawing/2014/main" id="{5EEC5C22-9404-4C8B-92D7-19B202669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7300" y="3429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22</xdr:row>
      <xdr:rowOff>0</xdr:rowOff>
    </xdr:from>
    <xdr:ext cx="76200" cy="76200"/>
    <xdr:pic>
      <xdr:nvPicPr>
        <xdr:cNvPr id="17" name="Picture 16">
          <a:extLst>
            <a:ext uri="{FF2B5EF4-FFF2-40B4-BE49-F238E27FC236}">
              <a16:creationId xmlns:a16="http://schemas.microsoft.com/office/drawing/2014/main" id="{0261C06D-AE52-4641-BC7B-91E3600CB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7300" y="3759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34</xdr:row>
      <xdr:rowOff>0</xdr:rowOff>
    </xdr:from>
    <xdr:ext cx="76200" cy="76200"/>
    <xdr:pic>
      <xdr:nvPicPr>
        <xdr:cNvPr id="18" name="Picture 17">
          <a:extLst>
            <a:ext uri="{FF2B5EF4-FFF2-40B4-BE49-F238E27FC236}">
              <a16:creationId xmlns:a16="http://schemas.microsoft.com/office/drawing/2014/main" id="{98E93448-FA1E-45AB-A797-B59AB2D656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7300" y="5816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34</xdr:row>
      <xdr:rowOff>0</xdr:rowOff>
    </xdr:from>
    <xdr:ext cx="76200" cy="76200"/>
    <xdr:pic>
      <xdr:nvPicPr>
        <xdr:cNvPr id="19" name="Picture 18">
          <a:extLst>
            <a:ext uri="{FF2B5EF4-FFF2-40B4-BE49-F238E27FC236}">
              <a16:creationId xmlns:a16="http://schemas.microsoft.com/office/drawing/2014/main" id="{363729C2-E566-4AA2-AE7B-644B7CAB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7300" y="5816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stockpricearchive.com/yearly-data/APOLLOTYRE/2021/" TargetMode="External"/><Relationship Id="rId3" Type="http://schemas.openxmlformats.org/officeDocument/2006/relationships/hyperlink" Target="https://stockpricearchive.com/yearly-data/APOLLOTYRE/2016/" TargetMode="External"/><Relationship Id="rId7" Type="http://schemas.openxmlformats.org/officeDocument/2006/relationships/hyperlink" Target="https://stockpricearchive.com/yearly-data/APOLLOTYRE/2020/" TargetMode="External"/><Relationship Id="rId2" Type="http://schemas.openxmlformats.org/officeDocument/2006/relationships/hyperlink" Target="https://stockpricearchive.com/yearly-data/APOLLOTYRE/2015/" TargetMode="External"/><Relationship Id="rId1" Type="http://schemas.openxmlformats.org/officeDocument/2006/relationships/hyperlink" Target="https://stockpricearchive.com/yearly-data/APOLLOTYRE/2014/" TargetMode="External"/><Relationship Id="rId6" Type="http://schemas.openxmlformats.org/officeDocument/2006/relationships/hyperlink" Target="https://stockpricearchive.com/yearly-data/APOLLOTYRE/2019/" TargetMode="External"/><Relationship Id="rId11" Type="http://schemas.openxmlformats.org/officeDocument/2006/relationships/hyperlink" Target="https://stockpricearchive.com/yearly-data/APOLLOTYRE/2024/" TargetMode="External"/><Relationship Id="rId5" Type="http://schemas.openxmlformats.org/officeDocument/2006/relationships/hyperlink" Target="https://stockpricearchive.com/yearly-data/APOLLOTYRE/2018/" TargetMode="External"/><Relationship Id="rId10" Type="http://schemas.openxmlformats.org/officeDocument/2006/relationships/hyperlink" Target="https://stockpricearchive.com/yearly-data/APOLLOTYRE/2023/" TargetMode="External"/><Relationship Id="rId4" Type="http://schemas.openxmlformats.org/officeDocument/2006/relationships/hyperlink" Target="https://stockpricearchive.com/yearly-data/APOLLOTYRE/2017/" TargetMode="External"/><Relationship Id="rId9" Type="http://schemas.openxmlformats.org/officeDocument/2006/relationships/hyperlink" Target="https://stockpricearchive.com/yearly-data/APOLLOTYRE/202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stockpricearchive.com/yearly-data/MRF/2021/" TargetMode="External"/><Relationship Id="rId13" Type="http://schemas.openxmlformats.org/officeDocument/2006/relationships/printerSettings" Target="../printerSettings/printerSettings1.bin"/><Relationship Id="rId3" Type="http://schemas.openxmlformats.org/officeDocument/2006/relationships/hyperlink" Target="https://stockpricearchive.com/yearly-data/MRF/2016/" TargetMode="External"/><Relationship Id="rId7" Type="http://schemas.openxmlformats.org/officeDocument/2006/relationships/hyperlink" Target="https://stockpricearchive.com/yearly-data/MRF/2020/" TargetMode="External"/><Relationship Id="rId12" Type="http://schemas.openxmlformats.org/officeDocument/2006/relationships/hyperlink" Target="https://stockpricearchive.com/yearly-data/MRF/2024/" TargetMode="External"/><Relationship Id="rId2" Type="http://schemas.openxmlformats.org/officeDocument/2006/relationships/hyperlink" Target="https://stockpricearchive.com/yearly-data/MRF/2015/" TargetMode="External"/><Relationship Id="rId1" Type="http://schemas.openxmlformats.org/officeDocument/2006/relationships/hyperlink" Target="https://stockpricearchive.com/yearly-data/MRF/2014/" TargetMode="External"/><Relationship Id="rId6" Type="http://schemas.openxmlformats.org/officeDocument/2006/relationships/hyperlink" Target="https://stockpricearchive.com/yearly-data/MRF/2019/" TargetMode="External"/><Relationship Id="rId11" Type="http://schemas.openxmlformats.org/officeDocument/2006/relationships/hyperlink" Target="https://www.moneycontrol.com/company-facts/mrf/dividends/MRF" TargetMode="External"/><Relationship Id="rId5" Type="http://schemas.openxmlformats.org/officeDocument/2006/relationships/hyperlink" Target="https://stockpricearchive.com/yearly-data/MRF/2018/" TargetMode="External"/><Relationship Id="rId10" Type="http://schemas.openxmlformats.org/officeDocument/2006/relationships/hyperlink" Target="https://stockpricearchive.com/yearly-data/MRF/2023/" TargetMode="External"/><Relationship Id="rId4" Type="http://schemas.openxmlformats.org/officeDocument/2006/relationships/hyperlink" Target="https://stockpricearchive.com/yearly-data/MRF/2017/" TargetMode="External"/><Relationship Id="rId9" Type="http://schemas.openxmlformats.org/officeDocument/2006/relationships/hyperlink" Target="https://stockpricearchive.com/yearly-data/MRF/2022/" TargetMode="External"/><Relationship Id="rId1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hyperlink" Target="https://stockpricearchive.com/yearly-data/MRF/2021/" TargetMode="External"/><Relationship Id="rId3" Type="http://schemas.openxmlformats.org/officeDocument/2006/relationships/hyperlink" Target="https://stockpricearchive.com/yearly-data/MRF/2016/" TargetMode="External"/><Relationship Id="rId7" Type="http://schemas.openxmlformats.org/officeDocument/2006/relationships/hyperlink" Target="https://stockpricearchive.com/yearly-data/MRF/2020/" TargetMode="External"/><Relationship Id="rId2" Type="http://schemas.openxmlformats.org/officeDocument/2006/relationships/hyperlink" Target="https://stockpricearchive.com/yearly-data/MRF/2015/" TargetMode="External"/><Relationship Id="rId1" Type="http://schemas.openxmlformats.org/officeDocument/2006/relationships/hyperlink" Target="https://stockpricearchive.com/yearly-data/MRF/2014/" TargetMode="External"/><Relationship Id="rId6" Type="http://schemas.openxmlformats.org/officeDocument/2006/relationships/hyperlink" Target="https://stockpricearchive.com/yearly-data/MRF/2019/" TargetMode="External"/><Relationship Id="rId11" Type="http://schemas.openxmlformats.org/officeDocument/2006/relationships/hyperlink" Target="https://stockpricearchive.com/yearly-data/MRF/2024/" TargetMode="External"/><Relationship Id="rId5" Type="http://schemas.openxmlformats.org/officeDocument/2006/relationships/hyperlink" Target="https://stockpricearchive.com/yearly-data/MRF/2018/" TargetMode="External"/><Relationship Id="rId10" Type="http://schemas.openxmlformats.org/officeDocument/2006/relationships/hyperlink" Target="https://stockpricearchive.com/yearly-data/MRF/2023/" TargetMode="External"/><Relationship Id="rId4" Type="http://schemas.openxmlformats.org/officeDocument/2006/relationships/hyperlink" Target="https://stockpricearchive.com/yearly-data/MRF/2017/" TargetMode="External"/><Relationship Id="rId9" Type="http://schemas.openxmlformats.org/officeDocument/2006/relationships/hyperlink" Target="https://stockpricearchive.com/yearly-data/MRF/202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3" Type="http://schemas.openxmlformats.org/officeDocument/2006/relationships/hyperlink" Target="https://stockpricearchive.com/yearly-data/BALKRISIND/2005/" TargetMode="External"/><Relationship Id="rId18" Type="http://schemas.openxmlformats.org/officeDocument/2006/relationships/hyperlink" Target="https://stockpricearchive.com/yearly-data/BALKRISIND/2010/" TargetMode="External"/><Relationship Id="rId26" Type="http://schemas.openxmlformats.org/officeDocument/2006/relationships/hyperlink" Target="https://stockpricearchive.com/yearly-data/BALKRISIND/2018/" TargetMode="External"/><Relationship Id="rId39" Type="http://schemas.openxmlformats.org/officeDocument/2006/relationships/hyperlink" Target="https://stockpricearchive.com/yearly-data/BALKRISIND/1999/" TargetMode="External"/><Relationship Id="rId21" Type="http://schemas.openxmlformats.org/officeDocument/2006/relationships/hyperlink" Target="https://stockpricearchive.com/yearly-data/BALKRISIND/2013/" TargetMode="External"/><Relationship Id="rId34" Type="http://schemas.openxmlformats.org/officeDocument/2006/relationships/hyperlink" Target="https://stockpricearchive.com/yearly-data/BALKRISIND/1994/" TargetMode="External"/><Relationship Id="rId42" Type="http://schemas.openxmlformats.org/officeDocument/2006/relationships/hyperlink" Target="https://stockpricearchive.com/yearly-data/BALKRISIND/2002/" TargetMode="External"/><Relationship Id="rId47" Type="http://schemas.openxmlformats.org/officeDocument/2006/relationships/hyperlink" Target="https://stockpricearchive.com/yearly-data/BALKRISIND/2007/" TargetMode="External"/><Relationship Id="rId50" Type="http://schemas.openxmlformats.org/officeDocument/2006/relationships/hyperlink" Target="https://stockpricearchive.com/yearly-data/BALKRISIND/2010/" TargetMode="External"/><Relationship Id="rId55" Type="http://schemas.openxmlformats.org/officeDocument/2006/relationships/hyperlink" Target="https://stockpricearchive.com/yearly-data/BALKRISIND/2015/" TargetMode="External"/><Relationship Id="rId63" Type="http://schemas.openxmlformats.org/officeDocument/2006/relationships/hyperlink" Target="https://stockpricearchive.com/yearly-data/BALKRISIND/2023/" TargetMode="External"/><Relationship Id="rId7" Type="http://schemas.openxmlformats.org/officeDocument/2006/relationships/hyperlink" Target="https://stockpricearchive.com/yearly-data/BALKRISIND/1999/" TargetMode="External"/><Relationship Id="rId2" Type="http://schemas.openxmlformats.org/officeDocument/2006/relationships/hyperlink" Target="https://stockpricearchive.com/yearly-data/BALKRISIND/1994/" TargetMode="External"/><Relationship Id="rId16" Type="http://schemas.openxmlformats.org/officeDocument/2006/relationships/hyperlink" Target="https://stockpricearchive.com/yearly-data/BALKRISIND/2008/" TargetMode="External"/><Relationship Id="rId29" Type="http://schemas.openxmlformats.org/officeDocument/2006/relationships/hyperlink" Target="https://stockpricearchive.com/yearly-data/BALKRISIND/2021/" TargetMode="External"/><Relationship Id="rId11" Type="http://schemas.openxmlformats.org/officeDocument/2006/relationships/hyperlink" Target="https://stockpricearchive.com/yearly-data/BALKRISIND/2003/" TargetMode="External"/><Relationship Id="rId24" Type="http://schemas.openxmlformats.org/officeDocument/2006/relationships/hyperlink" Target="https://stockpricearchive.com/yearly-data/BALKRISIND/2016/" TargetMode="External"/><Relationship Id="rId32" Type="http://schemas.openxmlformats.org/officeDocument/2006/relationships/hyperlink" Target="https://stockpricearchive.com/yearly-data/BALKRISIND/2024/" TargetMode="External"/><Relationship Id="rId37" Type="http://schemas.openxmlformats.org/officeDocument/2006/relationships/hyperlink" Target="https://stockpricearchive.com/yearly-data/BALKRISIND/1997/" TargetMode="External"/><Relationship Id="rId40" Type="http://schemas.openxmlformats.org/officeDocument/2006/relationships/hyperlink" Target="https://stockpricearchive.com/yearly-data/BALKRISIND/2000/" TargetMode="External"/><Relationship Id="rId45" Type="http://schemas.openxmlformats.org/officeDocument/2006/relationships/hyperlink" Target="https://stockpricearchive.com/yearly-data/BALKRISIND/2005/" TargetMode="External"/><Relationship Id="rId53" Type="http://schemas.openxmlformats.org/officeDocument/2006/relationships/hyperlink" Target="https://stockpricearchive.com/yearly-data/BALKRISIND/2013/" TargetMode="External"/><Relationship Id="rId58" Type="http://schemas.openxmlformats.org/officeDocument/2006/relationships/hyperlink" Target="https://stockpricearchive.com/yearly-data/BALKRISIND/2018/" TargetMode="External"/><Relationship Id="rId5" Type="http://schemas.openxmlformats.org/officeDocument/2006/relationships/hyperlink" Target="https://stockpricearchive.com/yearly-data/BALKRISIND/1997/" TargetMode="External"/><Relationship Id="rId61" Type="http://schemas.openxmlformats.org/officeDocument/2006/relationships/hyperlink" Target="https://stockpricearchive.com/yearly-data/BALKRISIND/2021/" TargetMode="External"/><Relationship Id="rId19" Type="http://schemas.openxmlformats.org/officeDocument/2006/relationships/hyperlink" Target="https://stockpricearchive.com/yearly-data/BALKRISIND/2011/" TargetMode="External"/><Relationship Id="rId14" Type="http://schemas.openxmlformats.org/officeDocument/2006/relationships/hyperlink" Target="https://stockpricearchive.com/yearly-data/BALKRISIND/2006/" TargetMode="External"/><Relationship Id="rId22" Type="http://schemas.openxmlformats.org/officeDocument/2006/relationships/hyperlink" Target="https://stockpricearchive.com/yearly-data/BALKRISIND/2014/" TargetMode="External"/><Relationship Id="rId27" Type="http://schemas.openxmlformats.org/officeDocument/2006/relationships/hyperlink" Target="https://stockpricearchive.com/yearly-data/BALKRISIND/2019/" TargetMode="External"/><Relationship Id="rId30" Type="http://schemas.openxmlformats.org/officeDocument/2006/relationships/hyperlink" Target="https://stockpricearchive.com/yearly-data/BALKRISIND/2022/" TargetMode="External"/><Relationship Id="rId35" Type="http://schemas.openxmlformats.org/officeDocument/2006/relationships/hyperlink" Target="https://stockpricearchive.com/yearly-data/BALKRISIND/1995/" TargetMode="External"/><Relationship Id="rId43" Type="http://schemas.openxmlformats.org/officeDocument/2006/relationships/hyperlink" Target="https://stockpricearchive.com/yearly-data/BALKRISIND/2003/" TargetMode="External"/><Relationship Id="rId48" Type="http://schemas.openxmlformats.org/officeDocument/2006/relationships/hyperlink" Target="https://stockpricearchive.com/yearly-data/BALKRISIND/2008/" TargetMode="External"/><Relationship Id="rId56" Type="http://schemas.openxmlformats.org/officeDocument/2006/relationships/hyperlink" Target="https://stockpricearchive.com/yearly-data/BALKRISIND/2016/" TargetMode="External"/><Relationship Id="rId64" Type="http://schemas.openxmlformats.org/officeDocument/2006/relationships/hyperlink" Target="https://stockpricearchive.com/yearly-data/BALKRISIND/2024/" TargetMode="External"/><Relationship Id="rId8" Type="http://schemas.openxmlformats.org/officeDocument/2006/relationships/hyperlink" Target="https://stockpricearchive.com/yearly-data/BALKRISIND/2000/" TargetMode="External"/><Relationship Id="rId51" Type="http://schemas.openxmlformats.org/officeDocument/2006/relationships/hyperlink" Target="https://stockpricearchive.com/yearly-data/BALKRISIND/2011/" TargetMode="External"/><Relationship Id="rId3" Type="http://schemas.openxmlformats.org/officeDocument/2006/relationships/hyperlink" Target="https://stockpricearchive.com/yearly-data/BALKRISIND/1995/" TargetMode="External"/><Relationship Id="rId12" Type="http://schemas.openxmlformats.org/officeDocument/2006/relationships/hyperlink" Target="https://stockpricearchive.com/yearly-data/BALKRISIND/2004/" TargetMode="External"/><Relationship Id="rId17" Type="http://schemas.openxmlformats.org/officeDocument/2006/relationships/hyperlink" Target="https://stockpricearchive.com/yearly-data/BALKRISIND/2009/" TargetMode="External"/><Relationship Id="rId25" Type="http://schemas.openxmlformats.org/officeDocument/2006/relationships/hyperlink" Target="https://stockpricearchive.com/yearly-data/BALKRISIND/2017/" TargetMode="External"/><Relationship Id="rId33" Type="http://schemas.openxmlformats.org/officeDocument/2006/relationships/hyperlink" Target="https://stockpricearchive.com/yearly-data/BALKRISIND/1993/" TargetMode="External"/><Relationship Id="rId38" Type="http://schemas.openxmlformats.org/officeDocument/2006/relationships/hyperlink" Target="https://stockpricearchive.com/yearly-data/BALKRISIND/1998/" TargetMode="External"/><Relationship Id="rId46" Type="http://schemas.openxmlformats.org/officeDocument/2006/relationships/hyperlink" Target="https://stockpricearchive.com/yearly-data/BALKRISIND/2006/" TargetMode="External"/><Relationship Id="rId59" Type="http://schemas.openxmlformats.org/officeDocument/2006/relationships/hyperlink" Target="https://stockpricearchive.com/yearly-data/BALKRISIND/2019/" TargetMode="External"/><Relationship Id="rId20" Type="http://schemas.openxmlformats.org/officeDocument/2006/relationships/hyperlink" Target="https://stockpricearchive.com/yearly-data/BALKRISIND/2012/" TargetMode="External"/><Relationship Id="rId41" Type="http://schemas.openxmlformats.org/officeDocument/2006/relationships/hyperlink" Target="https://stockpricearchive.com/yearly-data/BALKRISIND/2001/" TargetMode="External"/><Relationship Id="rId54" Type="http://schemas.openxmlformats.org/officeDocument/2006/relationships/hyperlink" Target="https://stockpricearchive.com/yearly-data/BALKRISIND/2014/" TargetMode="External"/><Relationship Id="rId62" Type="http://schemas.openxmlformats.org/officeDocument/2006/relationships/hyperlink" Target="https://stockpricearchive.com/yearly-data/BALKRISIND/2022/" TargetMode="External"/><Relationship Id="rId1" Type="http://schemas.openxmlformats.org/officeDocument/2006/relationships/hyperlink" Target="https://stockpricearchive.com/yearly-data/BALKRISIND/1993/" TargetMode="External"/><Relationship Id="rId6" Type="http://schemas.openxmlformats.org/officeDocument/2006/relationships/hyperlink" Target="https://stockpricearchive.com/yearly-data/BALKRISIND/1998/" TargetMode="External"/><Relationship Id="rId15" Type="http://schemas.openxmlformats.org/officeDocument/2006/relationships/hyperlink" Target="https://stockpricearchive.com/yearly-data/BALKRISIND/2007/" TargetMode="External"/><Relationship Id="rId23" Type="http://schemas.openxmlformats.org/officeDocument/2006/relationships/hyperlink" Target="https://stockpricearchive.com/yearly-data/BALKRISIND/2015/" TargetMode="External"/><Relationship Id="rId28" Type="http://schemas.openxmlformats.org/officeDocument/2006/relationships/hyperlink" Target="https://stockpricearchive.com/yearly-data/BALKRISIND/2020/" TargetMode="External"/><Relationship Id="rId36" Type="http://schemas.openxmlformats.org/officeDocument/2006/relationships/hyperlink" Target="https://stockpricearchive.com/yearly-data/BALKRISIND/1996/" TargetMode="External"/><Relationship Id="rId49" Type="http://schemas.openxmlformats.org/officeDocument/2006/relationships/hyperlink" Target="https://stockpricearchive.com/yearly-data/BALKRISIND/2009/" TargetMode="External"/><Relationship Id="rId57" Type="http://schemas.openxmlformats.org/officeDocument/2006/relationships/hyperlink" Target="https://stockpricearchive.com/yearly-data/BALKRISIND/2017/" TargetMode="External"/><Relationship Id="rId10" Type="http://schemas.openxmlformats.org/officeDocument/2006/relationships/hyperlink" Target="https://stockpricearchive.com/yearly-data/BALKRISIND/2002/" TargetMode="External"/><Relationship Id="rId31" Type="http://schemas.openxmlformats.org/officeDocument/2006/relationships/hyperlink" Target="https://stockpricearchive.com/yearly-data/BALKRISIND/2023/" TargetMode="External"/><Relationship Id="rId44" Type="http://schemas.openxmlformats.org/officeDocument/2006/relationships/hyperlink" Target="https://stockpricearchive.com/yearly-data/BALKRISIND/2004/" TargetMode="External"/><Relationship Id="rId52" Type="http://schemas.openxmlformats.org/officeDocument/2006/relationships/hyperlink" Target="https://stockpricearchive.com/yearly-data/BALKRISIND/2012/" TargetMode="External"/><Relationship Id="rId60" Type="http://schemas.openxmlformats.org/officeDocument/2006/relationships/hyperlink" Target="https://stockpricearchive.com/yearly-data/BALKRISIND/2020/" TargetMode="External"/><Relationship Id="rId4" Type="http://schemas.openxmlformats.org/officeDocument/2006/relationships/hyperlink" Target="https://stockpricearchive.com/yearly-data/BALKRISIND/1996/" TargetMode="External"/><Relationship Id="rId9" Type="http://schemas.openxmlformats.org/officeDocument/2006/relationships/hyperlink" Target="https://stockpricearchive.com/yearly-data/BALKRISIND/2001/"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3516E-6B8E-42D1-84F8-C6192C176F39}">
  <dimension ref="A1:AB44"/>
  <sheetViews>
    <sheetView tabSelected="1" topLeftCell="H1" zoomScale="95" zoomScaleNormal="85" workbookViewId="0">
      <selection activeCell="K1" sqref="K1:V1"/>
    </sheetView>
  </sheetViews>
  <sheetFormatPr defaultRowHeight="13"/>
  <cols>
    <col min="1" max="1" width="8.7265625" style="1"/>
    <col min="2" max="2" width="9.453125" style="1" bestFit="1" customWidth="1"/>
    <col min="3" max="4" width="9.453125" style="1" customWidth="1"/>
    <col min="5" max="5" width="12.1796875" style="1" bestFit="1" customWidth="1"/>
    <col min="6" max="6" width="12.1796875" style="1" customWidth="1"/>
    <col min="7" max="8" width="8.7265625" style="1"/>
    <col min="9" max="9" width="11.26953125" style="1" bestFit="1" customWidth="1"/>
    <col min="10" max="10" width="11" style="1" bestFit="1" customWidth="1"/>
    <col min="11" max="11" width="12" style="1" bestFit="1" customWidth="1"/>
    <col min="12" max="12" width="11.54296875" style="1" bestFit="1" customWidth="1"/>
    <col min="13" max="13" width="8.6328125" style="1" bestFit="1" customWidth="1"/>
    <col min="14" max="14" width="17.7265625" style="1" bestFit="1" customWidth="1"/>
    <col min="15" max="15" width="12" style="1" customWidth="1"/>
    <col min="16" max="17" width="8.6328125" style="1" bestFit="1" customWidth="1"/>
    <col min="18" max="18" width="17.453125" style="1" bestFit="1" customWidth="1"/>
    <col min="19" max="19" width="12" style="1" bestFit="1" customWidth="1"/>
    <col min="20" max="20" width="7.81640625" style="1" bestFit="1" customWidth="1"/>
    <col min="21" max="21" width="8.6328125" style="1" bestFit="1" customWidth="1"/>
    <col min="22" max="22" width="17.36328125" style="1" bestFit="1" customWidth="1"/>
    <col min="23" max="26" width="8.7265625" style="1"/>
    <col min="27" max="27" width="9" style="1" bestFit="1" customWidth="1"/>
    <col min="28" max="16384" width="8.7265625" style="1"/>
  </cols>
  <sheetData>
    <row r="1" spans="1:22">
      <c r="A1" s="177" t="s">
        <v>370</v>
      </c>
      <c r="B1" s="178"/>
      <c r="C1" s="178"/>
      <c r="D1" s="178"/>
      <c r="E1" s="177" t="s">
        <v>371</v>
      </c>
      <c r="F1" s="179"/>
      <c r="G1" s="179"/>
      <c r="H1" s="179"/>
      <c r="I1" s="179"/>
      <c r="J1" s="179"/>
      <c r="K1" s="178" t="s">
        <v>372</v>
      </c>
      <c r="L1" s="178"/>
      <c r="M1" s="178"/>
      <c r="N1" s="178"/>
      <c r="O1" s="178"/>
      <c r="P1" s="178"/>
      <c r="Q1" s="178"/>
      <c r="R1" s="178"/>
      <c r="S1" s="178"/>
      <c r="T1" s="178"/>
      <c r="U1" s="178"/>
      <c r="V1" s="178"/>
    </row>
    <row r="2" spans="1:22">
      <c r="A2" s="178"/>
      <c r="B2" s="178"/>
      <c r="C2" s="178"/>
      <c r="D2" s="178"/>
      <c r="E2" s="179"/>
      <c r="F2" s="179"/>
      <c r="G2" s="179"/>
      <c r="H2" s="179"/>
      <c r="I2" s="179"/>
      <c r="J2" s="179"/>
      <c r="K2" s="180" t="s">
        <v>373</v>
      </c>
      <c r="L2" s="181"/>
      <c r="M2" s="181"/>
      <c r="N2" s="181"/>
      <c r="O2" s="180" t="s">
        <v>374</v>
      </c>
      <c r="P2" s="181"/>
      <c r="Q2" s="181"/>
      <c r="R2" s="181"/>
      <c r="S2" s="180" t="s">
        <v>375</v>
      </c>
      <c r="T2" s="181"/>
      <c r="U2" s="181"/>
      <c r="V2" s="181"/>
    </row>
    <row r="3" spans="1:22">
      <c r="A3" s="24" t="s">
        <v>90</v>
      </c>
      <c r="B3" s="124" t="s">
        <v>373</v>
      </c>
      <c r="C3" s="124" t="s">
        <v>374</v>
      </c>
      <c r="D3" s="124" t="s">
        <v>375</v>
      </c>
      <c r="E3" s="125" t="s">
        <v>376</v>
      </c>
      <c r="F3" s="125" t="s">
        <v>377</v>
      </c>
      <c r="G3" s="125" t="s">
        <v>378</v>
      </c>
      <c r="H3" s="125" t="s">
        <v>379</v>
      </c>
      <c r="I3" s="125" t="s">
        <v>380</v>
      </c>
      <c r="J3" s="125" t="s">
        <v>381</v>
      </c>
      <c r="K3" s="27" t="s">
        <v>98</v>
      </c>
      <c r="L3" s="126" t="s">
        <v>101</v>
      </c>
      <c r="M3" s="127" t="s">
        <v>102</v>
      </c>
      <c r="N3" s="128" t="s">
        <v>382</v>
      </c>
      <c r="O3" s="27" t="s">
        <v>98</v>
      </c>
      <c r="P3" s="129" t="s">
        <v>101</v>
      </c>
      <c r="Q3" s="127" t="s">
        <v>102</v>
      </c>
      <c r="R3" s="128" t="s">
        <v>382</v>
      </c>
      <c r="S3" s="27" t="s">
        <v>98</v>
      </c>
      <c r="T3" s="129" t="s">
        <v>101</v>
      </c>
      <c r="U3" s="127" t="s">
        <v>102</v>
      </c>
      <c r="V3" s="128" t="s">
        <v>382</v>
      </c>
    </row>
    <row r="4" spans="1:22" ht="14.5">
      <c r="A4" s="27">
        <v>2023</v>
      </c>
      <c r="B4" s="130">
        <v>7.7943716844516855E-2</v>
      </c>
      <c r="C4" s="130">
        <v>0.28673137358511558</v>
      </c>
      <c r="D4" s="130">
        <v>0.35665411065417973</v>
      </c>
      <c r="E4" s="131">
        <v>1.3420348315554566E-3</v>
      </c>
      <c r="F4" s="131">
        <v>2.1504055050380927E-3</v>
      </c>
      <c r="G4" s="131">
        <v>5.9656972408650257E-3</v>
      </c>
      <c r="H4" s="131">
        <v>8.385744234800839E-3</v>
      </c>
      <c r="I4" s="131">
        <v>9.2783505154639175E-3</v>
      </c>
      <c r="J4" s="131">
        <v>1.4851485148514851E-2</v>
      </c>
      <c r="K4" s="132">
        <v>175</v>
      </c>
      <c r="L4" s="133">
        <v>0.16666666666666674</v>
      </c>
      <c r="M4" s="134">
        <v>2.5</v>
      </c>
      <c r="N4" s="133">
        <v>0.14934921867223361</v>
      </c>
      <c r="O4" s="132">
        <v>16</v>
      </c>
      <c r="P4" s="133">
        <v>-0.4285714285714286</v>
      </c>
      <c r="Q4" s="134">
        <v>7</v>
      </c>
      <c r="R4" s="133">
        <v>0.25992104989487319</v>
      </c>
      <c r="S4" s="132">
        <v>4.5</v>
      </c>
      <c r="T4" s="133">
        <v>0.38461538461538458</v>
      </c>
      <c r="U4" s="134">
        <v>5</v>
      </c>
      <c r="V4" s="133">
        <v>0.22028493587281051</v>
      </c>
    </row>
    <row r="5" spans="1:22" ht="14.5">
      <c r="A5" s="27">
        <v>2022</v>
      </c>
      <c r="B5" s="130">
        <v>9.8248215775326719E-2</v>
      </c>
      <c r="C5" s="130">
        <v>0.39740836044772415</v>
      </c>
      <c r="D5" s="130">
        <v>0.85149007890906303</v>
      </c>
      <c r="E5" s="131">
        <v>1.5632490568397357E-3</v>
      </c>
      <c r="F5" s="131">
        <v>2.3830706659888155E-3</v>
      </c>
      <c r="G5" s="131">
        <v>1.1106703689012296E-2</v>
      </c>
      <c r="H5" s="131">
        <v>1.6656751933372991E-2</v>
      </c>
      <c r="I5" s="131">
        <v>9.8484848484848477E-3</v>
      </c>
      <c r="J5" s="131">
        <v>1.9696969696969695E-2</v>
      </c>
      <c r="K5" s="132">
        <v>150</v>
      </c>
      <c r="L5" s="133">
        <v>0</v>
      </c>
      <c r="M5" s="134">
        <v>2</v>
      </c>
      <c r="N5" s="133">
        <v>0.1472026904398771</v>
      </c>
      <c r="O5" s="132">
        <v>28</v>
      </c>
      <c r="P5" s="133">
        <v>0.55555555555555558</v>
      </c>
      <c r="Q5" s="134">
        <v>13</v>
      </c>
      <c r="R5" s="133">
        <v>0.39080423506245809</v>
      </c>
      <c r="S5" s="132">
        <v>3.25</v>
      </c>
      <c r="T5" s="133">
        <v>-7.1428571428571397E-2</v>
      </c>
      <c r="U5" s="134">
        <v>3.333333333333333</v>
      </c>
      <c r="V5" s="133">
        <v>0.2011652575607743</v>
      </c>
    </row>
    <row r="6" spans="1:22" ht="14.5">
      <c r="A6" s="27">
        <v>2021</v>
      </c>
      <c r="B6" s="130">
        <v>3.3953533056858755E-2</v>
      </c>
      <c r="C6" s="130">
        <v>0.20078242656095827</v>
      </c>
      <c r="D6" s="130">
        <v>0</v>
      </c>
      <c r="E6" s="131">
        <v>1.5216839969566321E-3</v>
      </c>
      <c r="F6" s="131">
        <v>2.1828024272762992E-3</v>
      </c>
      <c r="G6" s="131">
        <v>6.6494274104174364E-3</v>
      </c>
      <c r="H6" s="131">
        <v>1.1944260119442602E-2</v>
      </c>
      <c r="I6" s="131">
        <v>1.3409961685823755E-2</v>
      </c>
      <c r="J6" s="131">
        <v>2.0114942528735632E-2</v>
      </c>
      <c r="K6" s="132">
        <v>150</v>
      </c>
      <c r="L6" s="133">
        <v>0.5</v>
      </c>
      <c r="M6" s="134">
        <v>2</v>
      </c>
      <c r="N6" s="133">
        <v>0.16993081275868699</v>
      </c>
      <c r="O6" s="132">
        <v>18</v>
      </c>
      <c r="P6" s="133">
        <v>-0.21739130434782605</v>
      </c>
      <c r="Q6" s="134">
        <v>8</v>
      </c>
      <c r="R6" s="133">
        <v>0.36873810664220175</v>
      </c>
      <c r="S6" s="132">
        <v>3.5</v>
      </c>
      <c r="T6" s="133">
        <v>0.16666666666666674</v>
      </c>
      <c r="U6" s="134">
        <v>3.666666666666667</v>
      </c>
      <c r="V6" s="133">
        <v>0.2461559552727135</v>
      </c>
    </row>
    <row r="7" spans="1:22" ht="14.5">
      <c r="A7" s="27">
        <v>2020</v>
      </c>
      <c r="B7" s="130">
        <v>1.8243989161134927E-2</v>
      </c>
      <c r="C7" s="130">
        <v>0.4500518529492688</v>
      </c>
      <c r="D7" s="130">
        <v>0.70294129212378587</v>
      </c>
      <c r="E7" s="131">
        <v>1.2345679012345679E-3</v>
      </c>
      <c r="F7" s="131">
        <v>2E-3</v>
      </c>
      <c r="G7" s="131">
        <v>1.3458162668227034E-2</v>
      </c>
      <c r="H7" s="131">
        <v>3.4175334323922731E-2</v>
      </c>
      <c r="I7" s="131">
        <v>1.4999999999999999E-2</v>
      </c>
      <c r="J7" s="131">
        <v>4.0788579197824609E-2</v>
      </c>
      <c r="K7" s="132">
        <v>100</v>
      </c>
      <c r="L7" s="133">
        <v>0.66666666666666674</v>
      </c>
      <c r="M7" s="134">
        <v>1</v>
      </c>
      <c r="N7" s="133">
        <v>0.12246204830937302</v>
      </c>
      <c r="O7" s="132">
        <v>23</v>
      </c>
      <c r="P7" s="133">
        <v>1.875</v>
      </c>
      <c r="Q7" s="134">
        <v>10.5</v>
      </c>
      <c r="R7" s="133">
        <v>0.50239100028487949</v>
      </c>
      <c r="S7" s="132">
        <v>3</v>
      </c>
      <c r="T7" s="133">
        <v>-7.6923076923076872E-2</v>
      </c>
      <c r="U7" s="134">
        <v>3</v>
      </c>
      <c r="V7" s="133">
        <v>0.25992104989487319</v>
      </c>
    </row>
    <row r="8" spans="1:22" ht="14.5">
      <c r="A8" s="27">
        <v>2019</v>
      </c>
      <c r="B8" s="130">
        <v>2.3202384968136609E-2</v>
      </c>
      <c r="C8" s="130">
        <v>0.18540920716112533</v>
      </c>
      <c r="D8" s="130">
        <v>0.28984479235277227</v>
      </c>
      <c r="E8" s="131">
        <v>8.898776418242492E-4</v>
      </c>
      <c r="F8" s="131">
        <v>1.1571841851494697E-3</v>
      </c>
      <c r="G8" s="131">
        <v>7.874015748031496E-3</v>
      </c>
      <c r="H8" s="131">
        <v>1.1799410029498525E-2</v>
      </c>
      <c r="I8" s="131">
        <v>1.3771186440677966E-2</v>
      </c>
      <c r="J8" s="131">
        <v>2.2569444444444444E-2</v>
      </c>
      <c r="K8" s="132">
        <v>60</v>
      </c>
      <c r="L8" s="133">
        <v>0</v>
      </c>
      <c r="M8" s="134">
        <v>0.19999999999999996</v>
      </c>
      <c r="N8" s="133">
        <v>3.7137289336648172E-2</v>
      </c>
      <c r="O8" s="132">
        <v>8</v>
      </c>
      <c r="P8" s="133">
        <v>0.14285714285714279</v>
      </c>
      <c r="Q8" s="134">
        <v>3</v>
      </c>
      <c r="R8" s="133">
        <v>0.3195079107728942</v>
      </c>
      <c r="S8" s="132">
        <v>3.25</v>
      </c>
      <c r="T8" s="133">
        <v>8.3333333333333259E-2</v>
      </c>
      <c r="U8" s="134">
        <v>3.333333333333333</v>
      </c>
      <c r="V8" s="133">
        <v>0.34080129120845726</v>
      </c>
    </row>
    <row r="9" spans="1:22" ht="14.5">
      <c r="A9" s="27">
        <v>2018</v>
      </c>
      <c r="B9" s="130">
        <v>2.3299886475995166E-2</v>
      </c>
      <c r="C9" s="130">
        <v>0.13728779168075753</v>
      </c>
      <c r="D9" s="130">
        <v>0.24536062597406771</v>
      </c>
      <c r="E9" s="131">
        <v>7.3689252422534169E-4</v>
      </c>
      <c r="F9" s="131">
        <v>1.0085050593337144E-3</v>
      </c>
      <c r="G9" s="131">
        <v>4.8010973936899867E-3</v>
      </c>
      <c r="H9" s="131">
        <v>8.2547169811320754E-3</v>
      </c>
      <c r="I9" s="131">
        <v>9.7719869706840382E-3</v>
      </c>
      <c r="J9" s="131">
        <v>1.5625E-2</v>
      </c>
      <c r="K9" s="132">
        <v>60</v>
      </c>
      <c r="L9" s="133">
        <v>0</v>
      </c>
      <c r="M9" s="134">
        <v>0.19999999999999996</v>
      </c>
      <c r="N9" s="133">
        <v>4.6635139392105618E-2</v>
      </c>
      <c r="O9" s="132">
        <v>7</v>
      </c>
      <c r="P9" s="133">
        <v>-0.26315789473684215</v>
      </c>
      <c r="Q9" s="134">
        <v>2.5</v>
      </c>
      <c r="R9" s="133">
        <v>0.36778239986738059</v>
      </c>
      <c r="S9" s="132">
        <v>3</v>
      </c>
      <c r="T9" s="133">
        <v>0</v>
      </c>
      <c r="U9" s="134">
        <v>3</v>
      </c>
      <c r="V9" s="133">
        <v>0.41421356237309492</v>
      </c>
    </row>
    <row r="10" spans="1:22" ht="14.5">
      <c r="A10" s="27">
        <v>2017</v>
      </c>
      <c r="B10" s="130">
        <v>2.9226507153292718E-2</v>
      </c>
      <c r="C10" s="130">
        <v>7.4289387629615122E-2</v>
      </c>
      <c r="D10" s="130">
        <v>0.12682495390901391</v>
      </c>
      <c r="E10" s="131">
        <v>8.053799379857448E-4</v>
      </c>
      <c r="F10" s="131">
        <v>1.2300123001230013E-3</v>
      </c>
      <c r="G10" s="131">
        <v>7.4393108848864525E-3</v>
      </c>
      <c r="H10" s="131">
        <v>1.7790262172284643E-2</v>
      </c>
      <c r="I10" s="131">
        <v>1.0416666666666666E-2</v>
      </c>
      <c r="J10" s="131">
        <v>1.7543859649122806E-2</v>
      </c>
      <c r="K10" s="132">
        <v>60</v>
      </c>
      <c r="L10" s="133">
        <v>-0.38144329896907214</v>
      </c>
      <c r="M10" s="134">
        <v>0.19999999999999996</v>
      </c>
      <c r="N10" s="133">
        <v>6.2658569182611146E-2</v>
      </c>
      <c r="O10" s="132">
        <v>9.5</v>
      </c>
      <c r="P10" s="133">
        <v>5.555555555555558E-2</v>
      </c>
      <c r="Q10" s="134">
        <v>3.75</v>
      </c>
      <c r="R10" s="133">
        <v>0.68098770339948156</v>
      </c>
      <c r="S10" s="132">
        <v>3</v>
      </c>
      <c r="T10" s="133">
        <v>0.5</v>
      </c>
      <c r="U10" s="134">
        <v>3</v>
      </c>
      <c r="V10" s="133">
        <v>0.58740105196819936</v>
      </c>
    </row>
    <row r="11" spans="1:22" ht="14.5">
      <c r="A11" s="27">
        <v>2016</v>
      </c>
      <c r="B11" s="130">
        <v>8.5694652168640598E-3</v>
      </c>
      <c r="C11" s="130">
        <v>9.3645956277414691E-2</v>
      </c>
      <c r="D11" s="130">
        <v>0.1015915781070698</v>
      </c>
      <c r="E11" s="131">
        <v>1.7765567765567767E-3</v>
      </c>
      <c r="F11" s="131">
        <v>1.8707810993249759E-3</v>
      </c>
      <c r="G11" s="131">
        <v>1.4150943396226415E-2</v>
      </c>
      <c r="H11" s="131">
        <v>3.3088235294117647E-2</v>
      </c>
      <c r="I11" s="131">
        <v>8.5106382978723406E-3</v>
      </c>
      <c r="J11" s="131">
        <v>1.5748031496062992E-2</v>
      </c>
      <c r="K11" s="132">
        <v>97</v>
      </c>
      <c r="L11" s="133">
        <v>15.166666666666668</v>
      </c>
      <c r="M11" s="134">
        <v>0.94</v>
      </c>
      <c r="N11" s="133">
        <v>0.39283882771841183</v>
      </c>
      <c r="O11" s="132">
        <v>9</v>
      </c>
      <c r="P11" s="133">
        <v>2.75</v>
      </c>
      <c r="Q11" s="134">
        <v>3.5</v>
      </c>
      <c r="R11" s="133">
        <v>1.1213203435596424</v>
      </c>
      <c r="S11" s="132">
        <v>2</v>
      </c>
      <c r="T11" s="133">
        <v>0</v>
      </c>
      <c r="U11" s="134">
        <v>1.6666666666666665</v>
      </c>
      <c r="V11" s="133">
        <v>0.63299316185545207</v>
      </c>
    </row>
    <row r="12" spans="1:22" ht="14.5">
      <c r="A12" s="27">
        <v>2015</v>
      </c>
      <c r="B12" s="130">
        <v>0</v>
      </c>
      <c r="C12" s="130">
        <v>4.7462204128393443E-2</v>
      </c>
      <c r="D12" s="130">
        <v>0.15782538599863583</v>
      </c>
      <c r="E12" s="131">
        <v>1.2929641202456631E-4</v>
      </c>
      <c r="F12" s="131">
        <v>1.9124115509657678E-4</v>
      </c>
      <c r="G12" s="131">
        <v>6.0759493670886075E-3</v>
      </c>
      <c r="H12" s="131">
        <v>8.1355932203389832E-3</v>
      </c>
      <c r="I12" s="131">
        <v>8.0321285140562242E-3</v>
      </c>
      <c r="J12" s="131">
        <v>1.3793103448275862E-2</v>
      </c>
      <c r="K12" s="132">
        <v>6</v>
      </c>
      <c r="L12" s="133">
        <v>-0.88</v>
      </c>
      <c r="M12" s="134">
        <v>-0.88</v>
      </c>
      <c r="N12" s="133">
        <v>-0.88</v>
      </c>
      <c r="O12" s="132">
        <v>2.4</v>
      </c>
      <c r="P12" s="133">
        <v>0.19999999999999996</v>
      </c>
      <c r="Q12" s="134">
        <v>0.19999999999999996</v>
      </c>
      <c r="R12" s="133">
        <v>0.19999999999999996</v>
      </c>
      <c r="S12" s="132">
        <v>2</v>
      </c>
      <c r="T12" s="133">
        <v>1.6666666666666665</v>
      </c>
      <c r="U12" s="134">
        <v>1.6666666666666665</v>
      </c>
      <c r="V12" s="133">
        <v>1.6666666666666665</v>
      </c>
    </row>
    <row r="13" spans="1:22" ht="14.5">
      <c r="A13" s="27">
        <v>2014</v>
      </c>
      <c r="B13" s="130">
        <v>2.3610910022385814E-2</v>
      </c>
      <c r="C13" s="130">
        <v>3.9580645821815426E-2</v>
      </c>
      <c r="D13" s="130">
        <v>8.5400569337128904E-2</v>
      </c>
      <c r="E13" s="131">
        <v>1.2658227848101266E-3</v>
      </c>
      <c r="F13" s="131">
        <v>2.6881720430107529E-3</v>
      </c>
      <c r="G13" s="131">
        <v>4.7281323877068557E-3</v>
      </c>
      <c r="H13" s="131">
        <v>1.3698630136986301E-2</v>
      </c>
      <c r="I13" s="131">
        <v>3.0991735537190084E-3</v>
      </c>
      <c r="J13" s="131">
        <v>7.4999999999999997E-3</v>
      </c>
      <c r="K13" s="132">
        <v>50</v>
      </c>
      <c r="L13" s="133" t="s">
        <v>114</v>
      </c>
      <c r="M13" s="134">
        <v>0</v>
      </c>
      <c r="N13" s="133">
        <v>0</v>
      </c>
      <c r="O13" s="132">
        <v>2</v>
      </c>
      <c r="P13" s="132" t="s">
        <v>114</v>
      </c>
      <c r="Q13" s="134">
        <v>0</v>
      </c>
      <c r="R13" s="134">
        <v>0</v>
      </c>
      <c r="S13" s="132">
        <v>0.75</v>
      </c>
      <c r="T13" s="133" t="s">
        <v>114</v>
      </c>
      <c r="U13" s="134">
        <v>0</v>
      </c>
      <c r="V13" s="133">
        <v>0</v>
      </c>
    </row>
    <row r="15" spans="1:22">
      <c r="O15" s="135" t="s">
        <v>373</v>
      </c>
      <c r="U15" s="135" t="s">
        <v>373</v>
      </c>
    </row>
    <row r="16" spans="1:22">
      <c r="O16" s="136" t="s">
        <v>374</v>
      </c>
      <c r="U16" s="136" t="s">
        <v>374</v>
      </c>
    </row>
    <row r="17" spans="15:28">
      <c r="O17" s="137" t="s">
        <v>375</v>
      </c>
      <c r="U17" s="137" t="s">
        <v>375</v>
      </c>
    </row>
    <row r="23" spans="15:28" ht="14.5">
      <c r="T23" s="32"/>
      <c r="U23" s="32"/>
      <c r="V23" s="32"/>
      <c r="W23" s="32"/>
      <c r="X23" s="32"/>
      <c r="Y23" s="32"/>
      <c r="Z23" s="32"/>
      <c r="AA23" s="32"/>
      <c r="AB23" s="32"/>
    </row>
    <row r="24" spans="15:28" ht="14.5">
      <c r="T24" s="32"/>
      <c r="U24" s="32"/>
      <c r="V24" s="32"/>
      <c r="W24" s="32"/>
      <c r="X24" s="32"/>
      <c r="Y24" s="32"/>
      <c r="Z24" s="32"/>
      <c r="AA24" s="32"/>
      <c r="AB24" s="32"/>
    </row>
    <row r="25" spans="15:28" ht="14.5">
      <c r="T25" s="32"/>
      <c r="U25" s="32"/>
      <c r="V25" s="32"/>
      <c r="W25" s="32"/>
      <c r="X25" s="32"/>
      <c r="Y25" s="32"/>
      <c r="Z25" s="32"/>
      <c r="AA25" s="32"/>
      <c r="AB25" s="32"/>
    </row>
    <row r="26" spans="15:28">
      <c r="AA26" s="135" t="s">
        <v>373</v>
      </c>
    </row>
    <row r="27" spans="15:28">
      <c r="AA27" s="136" t="s">
        <v>374</v>
      </c>
    </row>
    <row r="28" spans="15:28">
      <c r="AA28" s="137" t="s">
        <v>375</v>
      </c>
    </row>
    <row r="42" spans="18:18">
      <c r="R42" s="135" t="s">
        <v>373</v>
      </c>
    </row>
    <row r="43" spans="18:18">
      <c r="R43" s="136" t="s">
        <v>374</v>
      </c>
    </row>
    <row r="44" spans="18:18">
      <c r="R44" s="137" t="s">
        <v>375</v>
      </c>
    </row>
  </sheetData>
  <mergeCells count="6">
    <mergeCell ref="A1:D2"/>
    <mergeCell ref="E1:J2"/>
    <mergeCell ref="K1:V1"/>
    <mergeCell ref="K2:N2"/>
    <mergeCell ref="O2:R2"/>
    <mergeCell ref="S2:V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060EA-7FF3-4A42-BFDD-A0710A2F56C3}">
  <dimension ref="A1:P57"/>
  <sheetViews>
    <sheetView topLeftCell="H1" zoomScale="118" workbookViewId="0">
      <selection activeCell="K8" sqref="K8"/>
    </sheetView>
  </sheetViews>
  <sheetFormatPr defaultRowHeight="13"/>
  <cols>
    <col min="1" max="1" width="15.1796875" style="1" bestFit="1" customWidth="1"/>
    <col min="2" max="2" width="15.1796875" style="1" customWidth="1"/>
    <col min="3" max="3" width="9.36328125" style="1" bestFit="1" customWidth="1"/>
    <col min="4" max="4" width="11.6328125" style="1" bestFit="1" customWidth="1"/>
    <col min="5" max="5" width="10.81640625" style="1" bestFit="1" customWidth="1"/>
    <col min="6" max="6" width="11.1796875" style="1" bestFit="1" customWidth="1"/>
    <col min="7" max="7" width="33.6328125" style="1" bestFit="1" customWidth="1"/>
    <col min="8" max="9" width="8.7265625" style="1"/>
    <col min="10" max="10" width="11.90625" style="1" bestFit="1" customWidth="1"/>
    <col min="11" max="11" width="9.6328125" style="1" bestFit="1" customWidth="1"/>
    <col min="12" max="12" width="9.81640625" style="1" bestFit="1" customWidth="1"/>
    <col min="13" max="15" width="8.7265625" style="1"/>
    <col min="16" max="16" width="16.7265625" style="1" bestFit="1" customWidth="1"/>
    <col min="17" max="16384" width="8.7265625" style="1"/>
  </cols>
  <sheetData>
    <row r="1" spans="1:16">
      <c r="A1" s="1" t="s">
        <v>89</v>
      </c>
      <c r="B1" s="12" t="s">
        <v>90</v>
      </c>
      <c r="C1" s="1" t="s">
        <v>91</v>
      </c>
      <c r="D1" s="1" t="s">
        <v>92</v>
      </c>
      <c r="E1" s="1" t="s">
        <v>93</v>
      </c>
      <c r="F1" s="1" t="s">
        <v>94</v>
      </c>
      <c r="G1" s="1" t="s">
        <v>95</v>
      </c>
    </row>
    <row r="2" spans="1:16">
      <c r="A2" s="92">
        <v>45055</v>
      </c>
      <c r="B2" s="92" t="str">
        <f>TEXT(A2,"YYYY")</f>
        <v>2023</v>
      </c>
      <c r="C2" s="92">
        <v>45121</v>
      </c>
      <c r="D2" s="1" t="s">
        <v>106</v>
      </c>
      <c r="E2" s="1">
        <v>400</v>
      </c>
      <c r="F2" s="1">
        <v>4</v>
      </c>
      <c r="G2" s="1" t="s">
        <v>337</v>
      </c>
      <c r="I2" s="24" t="s">
        <v>90</v>
      </c>
      <c r="J2" s="24" t="s">
        <v>98</v>
      </c>
      <c r="K2" s="24" t="s">
        <v>99</v>
      </c>
      <c r="L2" s="24" t="s">
        <v>100</v>
      </c>
      <c r="M2" s="25" t="s">
        <v>101</v>
      </c>
      <c r="N2" s="25" t="s">
        <v>102</v>
      </c>
      <c r="O2" s="25" t="s">
        <v>103</v>
      </c>
      <c r="P2" s="26" t="s">
        <v>104</v>
      </c>
    </row>
    <row r="3" spans="1:16">
      <c r="A3" s="92">
        <v>45056</v>
      </c>
      <c r="B3" s="92" t="str">
        <f t="shared" ref="B3:B26" si="0">TEXT(A3,"YYYY")</f>
        <v>2023</v>
      </c>
      <c r="C3" s="92">
        <v>45121</v>
      </c>
      <c r="D3" s="1" t="s">
        <v>112</v>
      </c>
      <c r="E3" s="1">
        <v>50</v>
      </c>
      <c r="F3" s="1">
        <v>0.5</v>
      </c>
      <c r="G3" s="1" t="s">
        <v>338</v>
      </c>
      <c r="I3" s="27"/>
      <c r="J3" s="27"/>
      <c r="K3" s="27"/>
      <c r="L3" s="27"/>
      <c r="M3" s="28"/>
      <c r="N3" s="28"/>
      <c r="O3" s="28"/>
      <c r="P3" s="28"/>
    </row>
    <row r="4" spans="1:16" ht="14.5">
      <c r="A4" s="92">
        <v>44693</v>
      </c>
      <c r="B4" s="92" t="str">
        <f t="shared" si="0"/>
        <v>2022</v>
      </c>
      <c r="C4" s="92">
        <v>44728</v>
      </c>
      <c r="D4" s="1" t="s">
        <v>106</v>
      </c>
      <c r="E4" s="1">
        <v>325</v>
      </c>
      <c r="F4" s="1">
        <v>3.25</v>
      </c>
      <c r="G4" s="1" t="s">
        <v>339</v>
      </c>
      <c r="I4" s="27">
        <v>2023</v>
      </c>
      <c r="J4" s="27">
        <f>SUMIF($B$2:$B$26,I4,$F$2:$F$26)</f>
        <v>4.5</v>
      </c>
      <c r="K4" s="29">
        <f>(J4/E54)</f>
        <v>9.2783505154639175E-3</v>
      </c>
      <c r="L4" s="29">
        <f>J4/E55</f>
        <v>1.4851485148514851E-2</v>
      </c>
      <c r="M4" s="30">
        <f>(J4/J5)-1</f>
        <v>0.38461538461538458</v>
      </c>
      <c r="N4" s="31">
        <f>(J4/$J$13)-1</f>
        <v>5</v>
      </c>
      <c r="O4" s="28">
        <v>9</v>
      </c>
      <c r="P4" s="30">
        <f>POWER(J4/$J$13,1/9)-1</f>
        <v>0.22028493587281051</v>
      </c>
    </row>
    <row r="5" spans="1:16" ht="14.5">
      <c r="A5" s="92">
        <v>44328</v>
      </c>
      <c r="B5" s="92" t="str">
        <f t="shared" si="0"/>
        <v>2021</v>
      </c>
      <c r="C5" s="92">
        <v>44392</v>
      </c>
      <c r="D5" s="1" t="s">
        <v>106</v>
      </c>
      <c r="E5" s="1">
        <v>350</v>
      </c>
      <c r="F5" s="1">
        <v>3.5</v>
      </c>
      <c r="G5" s="1" t="s">
        <v>340</v>
      </c>
      <c r="I5" s="27">
        <v>2022</v>
      </c>
      <c r="J5" s="27">
        <f t="shared" ref="J5:J13" si="1">SUMIF($B$2:$B$57,I5,$F$2:$F$57)</f>
        <v>3.25</v>
      </c>
      <c r="K5" s="29">
        <f>(J5/E52)</f>
        <v>9.8484848484848477E-3</v>
      </c>
      <c r="L5" s="29">
        <f>J5/E53</f>
        <v>1.9696969696969695E-2</v>
      </c>
      <c r="M5" s="30">
        <f t="shared" ref="M5:M12" si="2">(J5/J6)-1</f>
        <v>-7.1428571428571397E-2</v>
      </c>
      <c r="N5" s="31">
        <f t="shared" ref="N5:N13" si="3">(J5/$J$13)-1</f>
        <v>3.333333333333333</v>
      </c>
      <c r="O5" s="28">
        <v>8</v>
      </c>
      <c r="P5" s="30">
        <f>POWER(J5/$J$13,1/8)-1</f>
        <v>0.2011652575607743</v>
      </c>
    </row>
    <row r="6" spans="1:16" ht="14.5">
      <c r="A6" s="92">
        <v>43885</v>
      </c>
      <c r="B6" s="92" t="str">
        <f t="shared" si="0"/>
        <v>2020</v>
      </c>
      <c r="C6" s="92">
        <v>43894</v>
      </c>
      <c r="D6" s="1" t="s">
        <v>96</v>
      </c>
      <c r="E6" s="1">
        <v>300</v>
      </c>
      <c r="F6" s="1">
        <v>3</v>
      </c>
      <c r="G6" s="1" t="s">
        <v>341</v>
      </c>
      <c r="I6" s="27">
        <v>2021</v>
      </c>
      <c r="J6" s="27">
        <f t="shared" si="1"/>
        <v>3.5</v>
      </c>
      <c r="K6" s="29">
        <f>(J6/E50)</f>
        <v>1.3409961685823755E-2</v>
      </c>
      <c r="L6" s="29">
        <f>J6/E51</f>
        <v>2.0114942528735632E-2</v>
      </c>
      <c r="M6" s="30">
        <f t="shared" si="2"/>
        <v>0.16666666666666674</v>
      </c>
      <c r="N6" s="31">
        <f t="shared" si="3"/>
        <v>3.666666666666667</v>
      </c>
      <c r="O6" s="28">
        <v>7</v>
      </c>
      <c r="P6" s="30">
        <f>POWER(J6/$J$13,1/7)-1</f>
        <v>0.2461559552727135</v>
      </c>
    </row>
    <row r="7" spans="1:16" ht="14.5">
      <c r="A7" s="92">
        <v>43594</v>
      </c>
      <c r="B7" s="92" t="str">
        <f t="shared" si="0"/>
        <v>2019</v>
      </c>
      <c r="C7" s="92">
        <v>43669</v>
      </c>
      <c r="D7" s="1" t="s">
        <v>106</v>
      </c>
      <c r="E7" s="1">
        <v>325</v>
      </c>
      <c r="F7" s="1">
        <v>3.25</v>
      </c>
      <c r="G7" s="1" t="s">
        <v>342</v>
      </c>
      <c r="I7" s="27">
        <v>2020</v>
      </c>
      <c r="J7" s="27">
        <f t="shared" si="1"/>
        <v>3</v>
      </c>
      <c r="K7" s="29">
        <f>(J7/E48)</f>
        <v>1.4999999999999999E-2</v>
      </c>
      <c r="L7" s="29">
        <f>J7/E49</f>
        <v>4.0788579197824609E-2</v>
      </c>
      <c r="M7" s="30">
        <f t="shared" si="2"/>
        <v>-7.6923076923076872E-2</v>
      </c>
      <c r="N7" s="31">
        <f t="shared" si="3"/>
        <v>3</v>
      </c>
      <c r="O7" s="28">
        <v>6</v>
      </c>
      <c r="P7" s="30">
        <f>POWER(J7/$J$13,1/6)-1</f>
        <v>0.25992104989487319</v>
      </c>
    </row>
    <row r="8" spans="1:16" ht="14.5">
      <c r="A8" s="92">
        <v>43230</v>
      </c>
      <c r="B8" s="92" t="str">
        <f t="shared" si="0"/>
        <v>2018</v>
      </c>
      <c r="C8" s="92">
        <v>43299</v>
      </c>
      <c r="D8" s="1" t="s">
        <v>106</v>
      </c>
      <c r="E8" s="1">
        <v>300</v>
      </c>
      <c r="F8" s="1">
        <v>3</v>
      </c>
      <c r="G8" s="1" t="s">
        <v>343</v>
      </c>
      <c r="I8" s="27">
        <v>2019</v>
      </c>
      <c r="J8" s="27">
        <f t="shared" si="1"/>
        <v>3.25</v>
      </c>
      <c r="K8" s="29">
        <f>(J8/E46)</f>
        <v>1.3771186440677966E-2</v>
      </c>
      <c r="L8" s="29">
        <f>J8/E47</f>
        <v>2.2569444444444444E-2</v>
      </c>
      <c r="M8" s="30">
        <f t="shared" si="2"/>
        <v>8.3333333333333259E-2</v>
      </c>
      <c r="N8" s="31">
        <f t="shared" si="3"/>
        <v>3.333333333333333</v>
      </c>
      <c r="O8" s="28">
        <v>5</v>
      </c>
      <c r="P8" s="30">
        <f>POWER(J8/$J$13,1/5)-1</f>
        <v>0.34080129120845726</v>
      </c>
    </row>
    <row r="9" spans="1:16" ht="14.5">
      <c r="A9" s="92">
        <v>42860</v>
      </c>
      <c r="B9" s="92" t="str">
        <f t="shared" si="0"/>
        <v>2017</v>
      </c>
      <c r="C9" s="92">
        <v>42913</v>
      </c>
      <c r="D9" s="1" t="s">
        <v>106</v>
      </c>
      <c r="E9" s="1">
        <v>300</v>
      </c>
      <c r="F9" s="1">
        <v>3</v>
      </c>
      <c r="G9" s="1" t="s">
        <v>344</v>
      </c>
      <c r="I9" s="27">
        <v>2018</v>
      </c>
      <c r="J9" s="27">
        <f t="shared" si="1"/>
        <v>3</v>
      </c>
      <c r="K9" s="29">
        <f>(J9/E44)</f>
        <v>9.7719869706840382E-3</v>
      </c>
      <c r="L9" s="29">
        <f>J9/E45</f>
        <v>1.5625E-2</v>
      </c>
      <c r="M9" s="30">
        <f t="shared" si="2"/>
        <v>0</v>
      </c>
      <c r="N9" s="31">
        <f t="shared" si="3"/>
        <v>3</v>
      </c>
      <c r="O9" s="28">
        <v>4</v>
      </c>
      <c r="P9" s="30">
        <f>POWER(J9/$J$13,1/4)-1</f>
        <v>0.41421356237309492</v>
      </c>
    </row>
    <row r="10" spans="1:16" ht="14.5">
      <c r="A10" s="92">
        <v>42501</v>
      </c>
      <c r="B10" s="92" t="str">
        <f t="shared" si="0"/>
        <v>2016</v>
      </c>
      <c r="C10" s="92">
        <v>42583</v>
      </c>
      <c r="D10" s="1" t="s">
        <v>106</v>
      </c>
      <c r="E10" s="1">
        <v>200</v>
      </c>
      <c r="F10" s="1">
        <v>2</v>
      </c>
      <c r="G10" s="1" t="s">
        <v>345</v>
      </c>
      <c r="I10" s="27">
        <v>2017</v>
      </c>
      <c r="J10" s="27">
        <f t="shared" si="1"/>
        <v>3</v>
      </c>
      <c r="K10" s="29">
        <f>(J10/E42)</f>
        <v>1.0416666666666666E-2</v>
      </c>
      <c r="L10" s="29">
        <f>J10/E43</f>
        <v>1.7543859649122806E-2</v>
      </c>
      <c r="M10" s="30">
        <f t="shared" si="2"/>
        <v>0.5</v>
      </c>
      <c r="N10" s="31">
        <f t="shared" si="3"/>
        <v>3</v>
      </c>
      <c r="O10" s="28">
        <v>3</v>
      </c>
      <c r="P10" s="30">
        <f>POWER(J10/$J$13,1/3)-1</f>
        <v>0.58740105196819936</v>
      </c>
    </row>
    <row r="11" spans="1:16" ht="14.5">
      <c r="A11" s="92">
        <v>42136</v>
      </c>
      <c r="B11" s="92" t="str">
        <f t="shared" si="0"/>
        <v>2015</v>
      </c>
      <c r="C11" s="92">
        <v>42220</v>
      </c>
      <c r="D11" s="1" t="s">
        <v>106</v>
      </c>
      <c r="E11" s="1">
        <v>200</v>
      </c>
      <c r="F11" s="1">
        <v>2</v>
      </c>
      <c r="G11" s="1" t="s">
        <v>345</v>
      </c>
      <c r="I11" s="27">
        <v>2016</v>
      </c>
      <c r="J11" s="27">
        <f t="shared" si="1"/>
        <v>2</v>
      </c>
      <c r="K11" s="29">
        <f>(J11/E40)</f>
        <v>8.5106382978723406E-3</v>
      </c>
      <c r="L11" s="29">
        <f>J11/E41</f>
        <v>1.5748031496062992E-2</v>
      </c>
      <c r="M11" s="30">
        <f t="shared" si="2"/>
        <v>0</v>
      </c>
      <c r="N11" s="31">
        <f t="shared" si="3"/>
        <v>1.6666666666666665</v>
      </c>
      <c r="O11" s="28">
        <v>2</v>
      </c>
      <c r="P11" s="30">
        <f>POWER(J11/$J$13,1/2)-1</f>
        <v>0.63299316185545207</v>
      </c>
    </row>
    <row r="12" spans="1:16" ht="14.5">
      <c r="A12" s="92">
        <v>41774</v>
      </c>
      <c r="B12" s="92" t="str">
        <f t="shared" si="0"/>
        <v>2014</v>
      </c>
      <c r="C12" s="92">
        <v>41837</v>
      </c>
      <c r="D12" s="1" t="s">
        <v>106</v>
      </c>
      <c r="E12" s="1">
        <v>75</v>
      </c>
      <c r="F12" s="1">
        <v>0.75</v>
      </c>
      <c r="G12" s="1" t="s">
        <v>346</v>
      </c>
      <c r="I12" s="33">
        <v>2015</v>
      </c>
      <c r="J12" s="27">
        <f t="shared" si="1"/>
        <v>2</v>
      </c>
      <c r="K12" s="29">
        <f>(J12/E38)</f>
        <v>8.0321285140562242E-3</v>
      </c>
      <c r="L12" s="29">
        <f>J12/E39</f>
        <v>1.3793103448275862E-2</v>
      </c>
      <c r="M12" s="35">
        <f t="shared" si="2"/>
        <v>1.6666666666666665</v>
      </c>
      <c r="N12" s="36">
        <f t="shared" si="3"/>
        <v>1.6666666666666665</v>
      </c>
      <c r="O12" s="28">
        <v>1</v>
      </c>
      <c r="P12" s="30">
        <f>POWER(J12/$J$13,1/1)-1</f>
        <v>1.6666666666666665</v>
      </c>
    </row>
    <row r="13" spans="1:16" ht="14.5">
      <c r="A13" s="92">
        <v>41404</v>
      </c>
      <c r="B13" s="92" t="str">
        <f t="shared" si="0"/>
        <v>2013</v>
      </c>
      <c r="C13" s="92">
        <v>41473</v>
      </c>
      <c r="D13" s="1" t="s">
        <v>106</v>
      </c>
      <c r="E13" s="1">
        <v>50</v>
      </c>
      <c r="F13" s="1">
        <v>0.5</v>
      </c>
      <c r="G13" s="1" t="s">
        <v>347</v>
      </c>
      <c r="I13" s="37">
        <v>2014</v>
      </c>
      <c r="J13" s="27">
        <f t="shared" si="1"/>
        <v>0.75</v>
      </c>
      <c r="K13" s="29">
        <f>(J13/E36)</f>
        <v>3.0991735537190084E-3</v>
      </c>
      <c r="L13" s="29">
        <f>J13/E37</f>
        <v>7.4999999999999997E-3</v>
      </c>
      <c r="M13" s="39" t="s">
        <v>114</v>
      </c>
      <c r="N13" s="37">
        <f t="shared" si="3"/>
        <v>0</v>
      </c>
      <c r="O13" s="37">
        <v>0</v>
      </c>
      <c r="P13" s="37"/>
    </row>
    <row r="14" spans="1:16">
      <c r="A14" s="92">
        <v>41039</v>
      </c>
      <c r="B14" s="92" t="str">
        <f t="shared" si="0"/>
        <v>2012</v>
      </c>
      <c r="C14" s="92">
        <v>41120</v>
      </c>
      <c r="D14" s="1" t="s">
        <v>106</v>
      </c>
      <c r="E14" s="1">
        <v>50</v>
      </c>
      <c r="F14" s="1">
        <v>0.5</v>
      </c>
    </row>
    <row r="15" spans="1:16">
      <c r="A15" s="92">
        <v>40674</v>
      </c>
      <c r="B15" s="92" t="str">
        <f t="shared" si="0"/>
        <v>2011</v>
      </c>
      <c r="C15" s="92">
        <v>40750</v>
      </c>
      <c r="D15" s="1" t="s">
        <v>106</v>
      </c>
      <c r="E15" s="1">
        <v>50</v>
      </c>
      <c r="F15" s="1">
        <v>0.5</v>
      </c>
    </row>
    <row r="16" spans="1:16">
      <c r="A16" s="92">
        <v>40329</v>
      </c>
      <c r="B16" s="92" t="str">
        <f t="shared" si="0"/>
        <v>2010</v>
      </c>
      <c r="C16" s="92">
        <v>40373</v>
      </c>
      <c r="D16" s="1" t="s">
        <v>106</v>
      </c>
      <c r="E16" s="1">
        <v>75</v>
      </c>
      <c r="F16" s="1">
        <v>0.75</v>
      </c>
    </row>
    <row r="17" spans="1:7">
      <c r="A17" s="92">
        <v>39937</v>
      </c>
      <c r="B17" s="92" t="str">
        <f t="shared" si="0"/>
        <v>2009</v>
      </c>
      <c r="C17" s="92">
        <v>39993</v>
      </c>
      <c r="D17" s="1" t="s">
        <v>106</v>
      </c>
      <c r="E17" s="1">
        <v>45</v>
      </c>
      <c r="F17" s="1">
        <v>0.45</v>
      </c>
    </row>
    <row r="18" spans="1:7">
      <c r="A18" s="92">
        <v>39577</v>
      </c>
      <c r="B18" s="92" t="str">
        <f t="shared" si="0"/>
        <v>2008</v>
      </c>
      <c r="C18" s="92">
        <v>39626</v>
      </c>
      <c r="D18" s="1" t="s">
        <v>106</v>
      </c>
      <c r="E18" s="1">
        <v>50</v>
      </c>
      <c r="F18" s="1">
        <v>0.5</v>
      </c>
      <c r="G18" s="1" t="s">
        <v>152</v>
      </c>
    </row>
    <row r="19" spans="1:7">
      <c r="A19" s="92">
        <v>39153</v>
      </c>
      <c r="B19" s="92" t="str">
        <f t="shared" si="0"/>
        <v>2007</v>
      </c>
      <c r="C19" s="92">
        <v>39164</v>
      </c>
      <c r="D19" s="1" t="s">
        <v>96</v>
      </c>
      <c r="E19" s="1">
        <v>45</v>
      </c>
      <c r="F19" s="1">
        <v>4.5</v>
      </c>
    </row>
    <row r="20" spans="1:7">
      <c r="A20" s="92">
        <v>38842</v>
      </c>
      <c r="B20" s="92" t="str">
        <f t="shared" si="0"/>
        <v>2006</v>
      </c>
      <c r="C20" s="92">
        <v>38950</v>
      </c>
      <c r="D20" s="1" t="s">
        <v>106</v>
      </c>
      <c r="E20" s="1">
        <v>45</v>
      </c>
      <c r="F20" s="1">
        <v>4.5</v>
      </c>
      <c r="G20" s="1" t="s">
        <v>152</v>
      </c>
    </row>
    <row r="21" spans="1:7">
      <c r="A21" s="92">
        <v>38510</v>
      </c>
      <c r="B21" s="92" t="str">
        <f t="shared" si="0"/>
        <v>2005</v>
      </c>
      <c r="C21" s="92">
        <v>38532</v>
      </c>
      <c r="D21" s="1" t="s">
        <v>106</v>
      </c>
      <c r="E21" s="1">
        <v>45</v>
      </c>
      <c r="F21" s="1">
        <v>4.5</v>
      </c>
      <c r="G21" s="1" t="s">
        <v>152</v>
      </c>
    </row>
    <row r="22" spans="1:7">
      <c r="A22" s="92">
        <v>38126</v>
      </c>
      <c r="B22" s="92" t="str">
        <f t="shared" si="0"/>
        <v>2004</v>
      </c>
      <c r="C22" s="92">
        <v>38166</v>
      </c>
      <c r="D22" s="1" t="s">
        <v>106</v>
      </c>
      <c r="E22" s="1">
        <v>45</v>
      </c>
      <c r="F22" s="1">
        <v>4.5</v>
      </c>
      <c r="G22" s="1" t="s">
        <v>152</v>
      </c>
    </row>
    <row r="23" spans="1:7">
      <c r="A23" s="92">
        <v>37750</v>
      </c>
      <c r="B23" s="92" t="str">
        <f t="shared" si="0"/>
        <v>2003</v>
      </c>
      <c r="C23" s="92">
        <v>37802</v>
      </c>
      <c r="D23" s="1" t="s">
        <v>106</v>
      </c>
      <c r="E23" s="1">
        <v>45</v>
      </c>
      <c r="F23" s="1">
        <v>4.5</v>
      </c>
      <c r="G23" s="1" t="s">
        <v>152</v>
      </c>
    </row>
    <row r="24" spans="1:7">
      <c r="A24" s="92">
        <v>37434</v>
      </c>
      <c r="B24" s="92" t="str">
        <f t="shared" si="0"/>
        <v>2002</v>
      </c>
      <c r="C24" s="92">
        <v>37496</v>
      </c>
      <c r="D24" s="1" t="s">
        <v>106</v>
      </c>
      <c r="E24" s="1">
        <v>45</v>
      </c>
      <c r="F24" s="1">
        <v>0</v>
      </c>
      <c r="G24" s="1" t="s">
        <v>152</v>
      </c>
    </row>
    <row r="25" spans="1:7">
      <c r="A25" s="92">
        <v>37070</v>
      </c>
      <c r="B25" s="92" t="str">
        <f t="shared" si="0"/>
        <v>2001</v>
      </c>
      <c r="C25" s="92">
        <v>37117</v>
      </c>
      <c r="D25" s="1" t="s">
        <v>106</v>
      </c>
      <c r="E25" s="1">
        <v>40</v>
      </c>
      <c r="F25" s="1">
        <v>0</v>
      </c>
      <c r="G25" s="1" t="s">
        <v>152</v>
      </c>
    </row>
    <row r="26" spans="1:7">
      <c r="A26" s="92">
        <v>37070</v>
      </c>
      <c r="B26" s="92" t="str">
        <f t="shared" si="0"/>
        <v>2001</v>
      </c>
      <c r="C26" s="92">
        <v>37117</v>
      </c>
      <c r="D26" s="1" t="s">
        <v>106</v>
      </c>
      <c r="E26" s="1">
        <v>40</v>
      </c>
      <c r="F26" s="1">
        <v>0</v>
      </c>
      <c r="G26" s="1" t="s">
        <v>152</v>
      </c>
    </row>
    <row r="35" spans="1:5" ht="13.5" thickBot="1"/>
    <row r="36" spans="1:5">
      <c r="A36" s="140">
        <v>2014</v>
      </c>
      <c r="B36" s="40">
        <v>223.1</v>
      </c>
      <c r="C36" s="41">
        <v>1.0820000000000001</v>
      </c>
      <c r="D36" s="42" t="s">
        <v>348</v>
      </c>
      <c r="E36" s="113">
        <v>242</v>
      </c>
    </row>
    <row r="37" spans="1:5" ht="13.5" thickBot="1">
      <c r="A37" s="141"/>
      <c r="B37" s="43"/>
      <c r="C37" s="44"/>
      <c r="D37" s="45" t="s">
        <v>349</v>
      </c>
      <c r="E37" s="114">
        <v>100</v>
      </c>
    </row>
    <row r="38" spans="1:5">
      <c r="A38" s="146">
        <v>2015</v>
      </c>
      <c r="B38" s="46">
        <v>156.15</v>
      </c>
      <c r="C38" s="58">
        <v>-0.30099999999999999</v>
      </c>
      <c r="D38" s="48" t="s">
        <v>350</v>
      </c>
      <c r="E38" s="115">
        <v>249</v>
      </c>
    </row>
    <row r="39" spans="1:5" ht="13.5" thickBot="1">
      <c r="A39" s="147"/>
      <c r="B39" s="49"/>
      <c r="C39" s="59"/>
      <c r="D39" s="51" t="s">
        <v>351</v>
      </c>
      <c r="E39" s="100">
        <v>145</v>
      </c>
    </row>
    <row r="40" spans="1:5">
      <c r="A40" s="152">
        <v>2016</v>
      </c>
      <c r="B40" s="52">
        <v>184.95</v>
      </c>
      <c r="C40" s="53">
        <v>0.184</v>
      </c>
      <c r="D40" s="54" t="s">
        <v>352</v>
      </c>
      <c r="E40" s="116">
        <v>235</v>
      </c>
    </row>
    <row r="41" spans="1:5" ht="13.5" thickBot="1">
      <c r="A41" s="141"/>
      <c r="B41" s="43"/>
      <c r="C41" s="44"/>
      <c r="D41" s="45" t="s">
        <v>353</v>
      </c>
      <c r="E41" s="117">
        <v>127</v>
      </c>
    </row>
    <row r="42" spans="1:5">
      <c r="A42" s="146">
        <v>2017</v>
      </c>
      <c r="B42" s="46">
        <v>268.8</v>
      </c>
      <c r="C42" s="47">
        <v>0.45300000000000001</v>
      </c>
      <c r="D42" s="48" t="s">
        <v>354</v>
      </c>
      <c r="E42" s="115">
        <v>288</v>
      </c>
    </row>
    <row r="43" spans="1:5" ht="13.5" thickBot="1">
      <c r="A43" s="147"/>
      <c r="B43" s="49"/>
      <c r="C43" s="50"/>
      <c r="D43" s="51" t="s">
        <v>355</v>
      </c>
      <c r="E43" s="100">
        <v>171</v>
      </c>
    </row>
    <row r="44" spans="1:5">
      <c r="A44" s="152">
        <v>2018</v>
      </c>
      <c r="B44" s="52">
        <v>235.9</v>
      </c>
      <c r="C44" s="96">
        <v>-0.123</v>
      </c>
      <c r="D44" s="54" t="s">
        <v>356</v>
      </c>
      <c r="E44" s="116">
        <v>307</v>
      </c>
    </row>
    <row r="45" spans="1:5" ht="13.5" thickBot="1">
      <c r="A45" s="141"/>
      <c r="B45" s="43"/>
      <c r="C45" s="97"/>
      <c r="D45" s="45" t="s">
        <v>357</v>
      </c>
      <c r="E45" s="117">
        <v>192</v>
      </c>
    </row>
    <row r="46" spans="1:5">
      <c r="A46" s="146">
        <v>2019</v>
      </c>
      <c r="B46" s="46">
        <v>163.95</v>
      </c>
      <c r="C46" s="58">
        <v>-0.30599999999999999</v>
      </c>
      <c r="D46" s="48" t="s">
        <v>358</v>
      </c>
      <c r="E46" s="115">
        <v>236</v>
      </c>
    </row>
    <row r="47" spans="1:5" ht="13.5" thickBot="1">
      <c r="A47" s="147"/>
      <c r="B47" s="49"/>
      <c r="C47" s="59"/>
      <c r="D47" s="51" t="s">
        <v>359</v>
      </c>
      <c r="E47" s="100">
        <v>144</v>
      </c>
    </row>
    <row r="48" spans="1:5">
      <c r="A48" s="152">
        <v>2020</v>
      </c>
      <c r="B48" s="52">
        <v>178.05</v>
      </c>
      <c r="C48" s="53">
        <v>8.5999999999999993E-2</v>
      </c>
      <c r="D48" s="54" t="s">
        <v>360</v>
      </c>
      <c r="E48" s="116">
        <v>200</v>
      </c>
    </row>
    <row r="49" spans="1:5" ht="13.5" thickBot="1">
      <c r="A49" s="141"/>
      <c r="B49" s="43"/>
      <c r="C49" s="44"/>
      <c r="D49" s="45" t="s">
        <v>361</v>
      </c>
      <c r="E49" s="114">
        <v>73.55</v>
      </c>
    </row>
    <row r="50" spans="1:5">
      <c r="A50" s="146">
        <v>2021</v>
      </c>
      <c r="B50" s="46">
        <v>219.1</v>
      </c>
      <c r="C50" s="98">
        <v>0.23</v>
      </c>
      <c r="D50" s="48" t="s">
        <v>362</v>
      </c>
      <c r="E50" s="115">
        <v>261</v>
      </c>
    </row>
    <row r="51" spans="1:5" ht="13.5" thickBot="1">
      <c r="A51" s="147"/>
      <c r="B51" s="49"/>
      <c r="C51" s="99"/>
      <c r="D51" s="51" t="s">
        <v>363</v>
      </c>
      <c r="E51" s="100">
        <v>174</v>
      </c>
    </row>
    <row r="52" spans="1:5">
      <c r="A52" s="152">
        <v>2022</v>
      </c>
      <c r="B52" s="52">
        <v>324.45</v>
      </c>
      <c r="C52" s="118">
        <v>0.48</v>
      </c>
      <c r="D52" s="54" t="s">
        <v>364</v>
      </c>
      <c r="E52" s="116">
        <v>330</v>
      </c>
    </row>
    <row r="53" spans="1:5" ht="13.5" thickBot="1">
      <c r="A53" s="141"/>
      <c r="B53" s="43"/>
      <c r="C53" s="119"/>
      <c r="D53" s="45" t="s">
        <v>365</v>
      </c>
      <c r="E53" s="117">
        <v>165</v>
      </c>
    </row>
    <row r="54" spans="1:5">
      <c r="A54" s="146">
        <v>2023</v>
      </c>
      <c r="B54" s="46">
        <v>454.05</v>
      </c>
      <c r="C54" s="47">
        <v>0.39900000000000002</v>
      </c>
      <c r="D54" s="48" t="s">
        <v>366</v>
      </c>
      <c r="E54" s="115">
        <v>485</v>
      </c>
    </row>
    <row r="55" spans="1:5" ht="13.5" thickBot="1">
      <c r="A55" s="147"/>
      <c r="B55" s="49"/>
      <c r="C55" s="50"/>
      <c r="D55" s="51" t="s">
        <v>367</v>
      </c>
      <c r="E55" s="100">
        <v>303</v>
      </c>
    </row>
    <row r="56" spans="1:5">
      <c r="A56" s="155">
        <v>2024</v>
      </c>
      <c r="B56" s="55">
        <v>466.45</v>
      </c>
      <c r="C56" s="120">
        <v>2.7E-2</v>
      </c>
      <c r="D56" s="56" t="s">
        <v>368</v>
      </c>
      <c r="E56" s="121">
        <v>557</v>
      </c>
    </row>
    <row r="57" spans="1:5" ht="13.5" thickBot="1">
      <c r="A57" s="174"/>
      <c r="B57" s="101"/>
      <c r="C57" s="122"/>
      <c r="D57" s="102" t="s">
        <v>369</v>
      </c>
      <c r="E57" s="123">
        <v>441</v>
      </c>
    </row>
  </sheetData>
  <mergeCells count="11">
    <mergeCell ref="A48:A49"/>
    <mergeCell ref="A50:A51"/>
    <mergeCell ref="A52:A53"/>
    <mergeCell ref="A54:A55"/>
    <mergeCell ref="A56:A57"/>
    <mergeCell ref="A46:A47"/>
    <mergeCell ref="A36:A37"/>
    <mergeCell ref="A38:A39"/>
    <mergeCell ref="A40:A41"/>
    <mergeCell ref="A42:A43"/>
    <mergeCell ref="A44:A45"/>
  </mergeCells>
  <hyperlinks>
    <hyperlink ref="A36" r:id="rId1" display="https://stockpricearchive.com/yearly-data/APOLLOTYRE/2014/" xr:uid="{E10691F2-330E-474C-BC6C-5A6FD462CDE8}"/>
    <hyperlink ref="A38" r:id="rId2" display="https://stockpricearchive.com/yearly-data/APOLLOTYRE/2015/" xr:uid="{619EF61B-B068-4D16-AFA0-3EED824E7891}"/>
    <hyperlink ref="A40" r:id="rId3" display="https://stockpricearchive.com/yearly-data/APOLLOTYRE/2016/" xr:uid="{A3EE9092-69D8-4B3F-BBC7-BA07985FE2AD}"/>
    <hyperlink ref="A42" r:id="rId4" display="https://stockpricearchive.com/yearly-data/APOLLOTYRE/2017/" xr:uid="{EC6E8B9E-995D-429A-8DBE-6188E82CA541}"/>
    <hyperlink ref="A44" r:id="rId5" display="https://stockpricearchive.com/yearly-data/APOLLOTYRE/2018/" xr:uid="{196F1199-7190-4AE5-9E17-37A8BA2A107A}"/>
    <hyperlink ref="A46" r:id="rId6" display="https://stockpricearchive.com/yearly-data/APOLLOTYRE/2019/" xr:uid="{D3138B47-DAC0-4E58-8F63-98FB3D483A5A}"/>
    <hyperlink ref="A48" r:id="rId7" display="https://stockpricearchive.com/yearly-data/APOLLOTYRE/2020/" xr:uid="{5F2A5380-D4EE-478F-AE7B-FFA6895756CD}"/>
    <hyperlink ref="A50" r:id="rId8" display="https://stockpricearchive.com/yearly-data/APOLLOTYRE/2021/" xr:uid="{61F2ED58-13C2-4622-B0C3-D917219A4BDA}"/>
    <hyperlink ref="A52" r:id="rId9" display="https://stockpricearchive.com/yearly-data/APOLLOTYRE/2022/" xr:uid="{CC4BF197-0F57-4FF7-94C3-E5A8AADB8060}"/>
    <hyperlink ref="A54" r:id="rId10" display="https://stockpricearchive.com/yearly-data/APOLLOTYRE/2023/" xr:uid="{DAF674BB-3382-4960-B4E8-709359097722}"/>
    <hyperlink ref="A56" r:id="rId11" display="https://stockpricearchive.com/yearly-data/APOLLOTYRE/2024/" xr:uid="{A8249613-8A31-4083-B74D-3976D1F2AF9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9CB6C-0520-4F29-BE54-7582063D3337}">
  <dimension ref="A3:V57"/>
  <sheetViews>
    <sheetView topLeftCell="B1" zoomScale="88" workbookViewId="0">
      <selection activeCell="K8" sqref="K8"/>
    </sheetView>
  </sheetViews>
  <sheetFormatPr defaultRowHeight="13"/>
  <cols>
    <col min="1" max="1" width="72.6328125" style="1" bestFit="1" customWidth="1"/>
    <col min="2" max="2" width="8.08984375" style="1" bestFit="1" customWidth="1"/>
    <col min="3" max="12" width="8.7265625" style="1"/>
    <col min="13" max="13" width="9.26953125" style="1" bestFit="1" customWidth="1"/>
    <col min="14" max="16384" width="8.7265625" style="1"/>
  </cols>
  <sheetData>
    <row r="3" spans="1:15">
      <c r="B3" s="8" t="s">
        <v>1</v>
      </c>
      <c r="C3" s="8" t="s">
        <v>2</v>
      </c>
      <c r="D3" s="8" t="s">
        <v>3</v>
      </c>
      <c r="E3" s="8" t="s">
        <v>4</v>
      </c>
      <c r="F3" s="8" t="s">
        <v>5</v>
      </c>
      <c r="G3" s="8" t="s">
        <v>6</v>
      </c>
      <c r="H3" s="8" t="s">
        <v>7</v>
      </c>
      <c r="I3" s="8" t="s">
        <v>8</v>
      </c>
      <c r="J3" s="8" t="s">
        <v>9</v>
      </c>
      <c r="K3" s="8" t="s">
        <v>10</v>
      </c>
    </row>
    <row r="4" spans="1:15">
      <c r="A4" s="12"/>
      <c r="B4" s="8" t="s">
        <v>11</v>
      </c>
      <c r="C4" s="8" t="s">
        <v>11</v>
      </c>
      <c r="D4" s="8" t="s">
        <v>11</v>
      </c>
      <c r="E4" s="8" t="s">
        <v>11</v>
      </c>
      <c r="F4" s="8" t="s">
        <v>11</v>
      </c>
      <c r="G4" s="8" t="s">
        <v>12</v>
      </c>
      <c r="H4" s="8" t="s">
        <v>12</v>
      </c>
      <c r="I4" s="8" t="s">
        <v>13</v>
      </c>
      <c r="J4" s="8" t="s">
        <v>12</v>
      </c>
      <c r="K4" s="8" t="s">
        <v>12</v>
      </c>
    </row>
    <row r="5" spans="1:15" s="14" customFormat="1" ht="16">
      <c r="A5" s="13" t="s">
        <v>40</v>
      </c>
      <c r="B5" s="2"/>
      <c r="C5" s="2"/>
      <c r="D5" s="2"/>
      <c r="E5" s="2"/>
      <c r="F5" s="2"/>
      <c r="O5" s="15" t="s">
        <v>41</v>
      </c>
    </row>
    <row r="6" spans="1:15" s="14" customFormat="1">
      <c r="A6" s="2" t="s">
        <v>42</v>
      </c>
      <c r="B6" s="16">
        <v>22421.64</v>
      </c>
      <c r="C6" s="16">
        <v>18989.509999999998</v>
      </c>
      <c r="D6" s="16">
        <v>15835.13</v>
      </c>
      <c r="E6" s="16">
        <v>15914.25</v>
      </c>
      <c r="F6" s="16">
        <v>15769</v>
      </c>
      <c r="G6" s="16">
        <v>15134.22</v>
      </c>
      <c r="H6" s="16">
        <v>14683.66</v>
      </c>
      <c r="I6" s="16">
        <v>22066.92</v>
      </c>
      <c r="J6" s="16">
        <v>6704.87</v>
      </c>
      <c r="K6" s="16">
        <v>14640.94</v>
      </c>
    </row>
    <row r="7" spans="1:15" s="14" customFormat="1">
      <c r="A7" s="2" t="s">
        <v>43</v>
      </c>
      <c r="B7" s="16">
        <v>0</v>
      </c>
      <c r="C7" s="16">
        <v>0</v>
      </c>
      <c r="D7" s="16">
        <v>0</v>
      </c>
      <c r="E7" s="16">
        <v>0</v>
      </c>
      <c r="F7" s="16">
        <v>0</v>
      </c>
      <c r="G7" s="16">
        <v>405.15</v>
      </c>
      <c r="H7" s="16">
        <v>1497.18</v>
      </c>
      <c r="I7" s="16">
        <v>2274.8000000000002</v>
      </c>
      <c r="J7" s="16">
        <v>0</v>
      </c>
      <c r="K7" s="16">
        <v>1451.21</v>
      </c>
      <c r="O7" s="1"/>
    </row>
    <row r="8" spans="1:15" s="14" customFormat="1">
      <c r="A8" s="2" t="s">
        <v>44</v>
      </c>
      <c r="B8" s="16">
        <v>22421.64</v>
      </c>
      <c r="C8" s="16">
        <v>18989.509999999998</v>
      </c>
      <c r="D8" s="16">
        <v>15835.13</v>
      </c>
      <c r="E8" s="16">
        <v>15914.25</v>
      </c>
      <c r="F8" s="16">
        <v>15769</v>
      </c>
      <c r="G8" s="16">
        <v>14729.07</v>
      </c>
      <c r="H8" s="16">
        <v>13186.48</v>
      </c>
      <c r="I8" s="16">
        <v>19792.12</v>
      </c>
      <c r="J8" s="16">
        <v>6704.87</v>
      </c>
      <c r="K8" s="16">
        <v>13189.73</v>
      </c>
      <c r="O8" s="17" t="s">
        <v>45</v>
      </c>
    </row>
    <row r="9" spans="1:15" s="14" customFormat="1">
      <c r="A9" s="2" t="s">
        <v>46</v>
      </c>
      <c r="B9" s="16">
        <v>22578.23</v>
      </c>
      <c r="C9" s="16">
        <v>18989.509999999998</v>
      </c>
      <c r="D9" s="16">
        <v>15921.35</v>
      </c>
      <c r="E9" s="16">
        <v>15991.14</v>
      </c>
      <c r="F9" s="16">
        <v>15837</v>
      </c>
      <c r="G9" s="16">
        <v>14821.92</v>
      </c>
      <c r="H9" s="16">
        <v>13245.81</v>
      </c>
      <c r="I9" s="16">
        <v>19887.240000000002</v>
      </c>
      <c r="J9" s="16">
        <v>6750.53</v>
      </c>
      <c r="K9" s="16">
        <v>13197.58</v>
      </c>
    </row>
    <row r="10" spans="1:15" s="14" customFormat="1">
      <c r="A10" s="2" t="s">
        <v>47</v>
      </c>
      <c r="B10" s="16">
        <v>248.21</v>
      </c>
      <c r="C10" s="16">
        <v>314.92</v>
      </c>
      <c r="D10" s="16">
        <v>207.23</v>
      </c>
      <c r="E10" s="16">
        <v>330.5</v>
      </c>
      <c r="F10" s="16">
        <v>417.47</v>
      </c>
      <c r="G10" s="16">
        <v>282.48</v>
      </c>
      <c r="H10" s="16">
        <v>335.02</v>
      </c>
      <c r="I10" s="16">
        <v>321.17</v>
      </c>
      <c r="J10" s="16">
        <v>103.45</v>
      </c>
      <c r="K10" s="16">
        <v>65.62</v>
      </c>
    </row>
    <row r="11" spans="1:15" s="14" customFormat="1">
      <c r="A11" s="2" t="s">
        <v>48</v>
      </c>
      <c r="B11" s="16">
        <v>22826.44</v>
      </c>
      <c r="C11" s="16">
        <v>19304.43</v>
      </c>
      <c r="D11" s="16">
        <v>16128.58</v>
      </c>
      <c r="E11" s="16">
        <v>16321.64</v>
      </c>
      <c r="F11" s="16">
        <v>16254.47</v>
      </c>
      <c r="G11" s="16">
        <v>15104.4</v>
      </c>
      <c r="H11" s="16">
        <v>13580.83</v>
      </c>
      <c r="I11" s="16">
        <v>20208.41</v>
      </c>
      <c r="J11" s="16">
        <v>6853.98</v>
      </c>
      <c r="K11" s="16">
        <v>13263.2</v>
      </c>
    </row>
    <row r="12" spans="1:15" s="14" customFormat="1">
      <c r="A12" s="2" t="s">
        <v>49</v>
      </c>
      <c r="B12" s="16"/>
      <c r="C12" s="16"/>
      <c r="D12" s="16"/>
      <c r="E12" s="16"/>
      <c r="F12" s="16"/>
      <c r="G12" s="16"/>
      <c r="H12" s="16"/>
      <c r="I12" s="16"/>
      <c r="J12" s="16"/>
      <c r="K12" s="16"/>
    </row>
    <row r="13" spans="1:15" s="14" customFormat="1">
      <c r="A13" s="2" t="s">
        <v>50</v>
      </c>
      <c r="B13" s="16">
        <v>15526.9</v>
      </c>
      <c r="C13" s="16">
        <v>13254.45</v>
      </c>
      <c r="D13" s="16">
        <v>8853.6299999999992</v>
      </c>
      <c r="E13" s="16">
        <v>9461.73</v>
      </c>
      <c r="F13" s="16">
        <v>10220.4</v>
      </c>
      <c r="G13" s="16">
        <v>8946.93</v>
      </c>
      <c r="H13" s="16">
        <v>7679.19</v>
      </c>
      <c r="I13" s="16">
        <v>11162.91</v>
      </c>
      <c r="J13" s="16">
        <v>3698.11</v>
      </c>
      <c r="K13" s="16">
        <v>8298.9</v>
      </c>
    </row>
    <row r="14" spans="1:15" s="14" customFormat="1">
      <c r="A14" s="2" t="s">
        <v>51</v>
      </c>
      <c r="B14" s="16">
        <v>35.229999999999997</v>
      </c>
      <c r="C14" s="16">
        <v>17.010000000000002</v>
      </c>
      <c r="D14" s="16">
        <v>15.78</v>
      </c>
      <c r="E14" s="16">
        <v>22.3</v>
      </c>
      <c r="F14" s="16">
        <v>29.86</v>
      </c>
      <c r="G14" s="16">
        <v>44.89</v>
      </c>
      <c r="H14" s="16">
        <v>42.38</v>
      </c>
      <c r="I14" s="16">
        <v>38.89</v>
      </c>
      <c r="J14" s="16">
        <v>11.07</v>
      </c>
      <c r="K14" s="16">
        <v>61.22</v>
      </c>
    </row>
    <row r="15" spans="1:15" s="14" customFormat="1">
      <c r="A15" s="2" t="s">
        <v>52</v>
      </c>
      <c r="B15" s="16">
        <v>0</v>
      </c>
      <c r="C15" s="16">
        <v>0</v>
      </c>
      <c r="D15" s="16">
        <v>0</v>
      </c>
      <c r="E15" s="16">
        <v>0</v>
      </c>
      <c r="F15" s="16">
        <v>0</v>
      </c>
      <c r="G15" s="16">
        <v>0</v>
      </c>
      <c r="H15" s="16">
        <v>0</v>
      </c>
      <c r="I15" s="16">
        <v>0</v>
      </c>
      <c r="J15" s="16">
        <v>0</v>
      </c>
      <c r="K15" s="16">
        <v>0</v>
      </c>
    </row>
    <row r="16" spans="1:15" s="14" customFormat="1">
      <c r="A16" s="2" t="s">
        <v>53</v>
      </c>
      <c r="B16" s="16">
        <v>-339.63</v>
      </c>
      <c r="C16" s="16">
        <v>-844.92</v>
      </c>
      <c r="D16" s="16">
        <v>359.36</v>
      </c>
      <c r="E16" s="16">
        <v>24.88</v>
      </c>
      <c r="F16" s="16">
        <v>-608.6</v>
      </c>
      <c r="G16" s="16">
        <v>76.040000000000006</v>
      </c>
      <c r="H16" s="16">
        <v>-222.08</v>
      </c>
      <c r="I16" s="16">
        <v>-14.95</v>
      </c>
      <c r="J16" s="16">
        <v>16.22</v>
      </c>
      <c r="K16" s="16">
        <v>19.18</v>
      </c>
    </row>
    <row r="17" spans="1:15" s="14" customFormat="1">
      <c r="A17" s="2" t="s">
        <v>54</v>
      </c>
      <c r="B17" s="16">
        <v>1558.87</v>
      </c>
      <c r="C17" s="16">
        <v>1471.94</v>
      </c>
      <c r="D17" s="16">
        <v>1387.87</v>
      </c>
      <c r="E17" s="16">
        <v>1320.51</v>
      </c>
      <c r="F17" s="16">
        <v>1144.28</v>
      </c>
      <c r="G17" s="16">
        <v>1074.6500000000001</v>
      </c>
      <c r="H17" s="16">
        <v>983.14</v>
      </c>
      <c r="I17" s="16">
        <v>1258.9100000000001</v>
      </c>
      <c r="J17" s="16">
        <v>420.43</v>
      </c>
      <c r="K17" s="16">
        <v>732.69</v>
      </c>
    </row>
    <row r="18" spans="1:15" s="14" customFormat="1">
      <c r="A18" s="2" t="s">
        <v>55</v>
      </c>
      <c r="B18" s="16">
        <v>298.06</v>
      </c>
      <c r="C18" s="16">
        <v>247.01</v>
      </c>
      <c r="D18" s="16">
        <v>264.72000000000003</v>
      </c>
      <c r="E18" s="16">
        <v>274.26</v>
      </c>
      <c r="F18" s="16">
        <v>247.79</v>
      </c>
      <c r="G18" s="16">
        <v>245.17</v>
      </c>
      <c r="H18" s="16">
        <v>245.52</v>
      </c>
      <c r="I18" s="16">
        <v>345.44</v>
      </c>
      <c r="J18" s="16">
        <v>104.68</v>
      </c>
      <c r="K18" s="16">
        <v>231.58</v>
      </c>
    </row>
    <row r="19" spans="1:15" s="14" customFormat="1">
      <c r="A19" s="2" t="s">
        <v>56</v>
      </c>
      <c r="B19" s="16">
        <v>1248.5999999999999</v>
      </c>
      <c r="C19" s="16">
        <v>1201.4100000000001</v>
      </c>
      <c r="D19" s="16">
        <v>1136.92</v>
      </c>
      <c r="E19" s="16">
        <v>980.62</v>
      </c>
      <c r="F19" s="16">
        <v>806.27</v>
      </c>
      <c r="G19" s="16">
        <v>705.34</v>
      </c>
      <c r="H19" s="16">
        <v>609.15</v>
      </c>
      <c r="I19" s="16">
        <v>734.76</v>
      </c>
      <c r="J19" s="16">
        <v>242.01</v>
      </c>
      <c r="K19" s="16">
        <v>423.09</v>
      </c>
    </row>
    <row r="20" spans="1:15" s="14" customFormat="1">
      <c r="A20" s="2" t="s">
        <v>57</v>
      </c>
      <c r="B20" s="16">
        <v>3459.54</v>
      </c>
      <c r="C20" s="16">
        <v>3078.37</v>
      </c>
      <c r="D20" s="16">
        <v>2410.0300000000002</v>
      </c>
      <c r="E20" s="16">
        <v>2838.02</v>
      </c>
      <c r="F20" s="16">
        <v>2805.58</v>
      </c>
      <c r="G20" s="16">
        <v>2409.4699999999998</v>
      </c>
      <c r="H20" s="16">
        <v>2177.16</v>
      </c>
      <c r="I20" s="16">
        <v>3076.5</v>
      </c>
      <c r="J20" s="16">
        <v>989.86</v>
      </c>
      <c r="K20" s="16">
        <v>2157.65</v>
      </c>
    </row>
    <row r="21" spans="1:15" s="14" customFormat="1">
      <c r="A21" s="2" t="s">
        <v>58</v>
      </c>
      <c r="B21" s="16">
        <v>21787.57</v>
      </c>
      <c r="C21" s="16">
        <v>18425.27</v>
      </c>
      <c r="D21" s="16">
        <v>14428.31</v>
      </c>
      <c r="E21" s="16">
        <v>14922.32</v>
      </c>
      <c r="F21" s="16">
        <v>14645.58</v>
      </c>
      <c r="G21" s="16">
        <v>13502.49</v>
      </c>
      <c r="H21" s="16">
        <v>11514.46</v>
      </c>
      <c r="I21" s="16">
        <v>16602.46</v>
      </c>
      <c r="J21" s="16">
        <v>5482.38</v>
      </c>
      <c r="K21" s="16">
        <v>11924.31</v>
      </c>
    </row>
    <row r="22" spans="1:15" s="14" customFormat="1">
      <c r="A22" s="2" t="s">
        <v>59</v>
      </c>
      <c r="B22" s="16">
        <v>1038.8699999999999</v>
      </c>
      <c r="C22" s="16">
        <v>879.16</v>
      </c>
      <c r="D22" s="16">
        <v>1700.27</v>
      </c>
      <c r="E22" s="16">
        <v>1399.32</v>
      </c>
      <c r="F22" s="16">
        <v>1608.89</v>
      </c>
      <c r="G22" s="16">
        <v>1601.91</v>
      </c>
      <c r="H22" s="16">
        <v>2066.37</v>
      </c>
      <c r="I22" s="16">
        <v>3605.95</v>
      </c>
      <c r="J22" s="16">
        <v>1371.6</v>
      </c>
      <c r="K22" s="16">
        <v>1338.89</v>
      </c>
    </row>
    <row r="23" spans="1:15" s="14" customFormat="1">
      <c r="A23" s="2" t="s">
        <v>60</v>
      </c>
      <c r="B23" s="16">
        <v>80.33</v>
      </c>
      <c r="C23" s="16">
        <v>0</v>
      </c>
      <c r="D23" s="16">
        <v>0</v>
      </c>
      <c r="E23" s="16">
        <v>0</v>
      </c>
      <c r="F23" s="16">
        <v>0</v>
      </c>
      <c r="G23" s="16">
        <v>0</v>
      </c>
      <c r="H23" s="16">
        <v>0</v>
      </c>
      <c r="I23" s="16">
        <v>0</v>
      </c>
      <c r="J23" s="16">
        <v>0</v>
      </c>
      <c r="K23" s="16">
        <v>0</v>
      </c>
    </row>
    <row r="24" spans="1:15" s="14" customFormat="1">
      <c r="A24" s="2" t="s">
        <v>61</v>
      </c>
      <c r="B24" s="16">
        <v>1119.2</v>
      </c>
      <c r="C24" s="16">
        <v>879.16</v>
      </c>
      <c r="D24" s="16">
        <v>1700.27</v>
      </c>
      <c r="E24" s="16">
        <v>1399.32</v>
      </c>
      <c r="F24" s="16">
        <v>1608.89</v>
      </c>
      <c r="G24" s="16">
        <v>1601.91</v>
      </c>
      <c r="H24" s="16">
        <v>2066.37</v>
      </c>
      <c r="I24" s="16">
        <v>3605.95</v>
      </c>
      <c r="J24" s="16">
        <v>1371.6</v>
      </c>
      <c r="K24" s="16">
        <v>1338.89</v>
      </c>
    </row>
    <row r="25" spans="1:15" s="14" customFormat="1">
      <c r="A25" s="2" t="s">
        <v>62</v>
      </c>
      <c r="B25" s="16"/>
      <c r="C25" s="16"/>
      <c r="D25" s="16"/>
      <c r="E25" s="16"/>
      <c r="F25" s="16"/>
      <c r="G25" s="16"/>
      <c r="H25" s="16"/>
      <c r="I25" s="16"/>
      <c r="J25" s="16"/>
      <c r="K25" s="16"/>
    </row>
    <row r="26" spans="1:15" s="14" customFormat="1">
      <c r="A26" s="2" t="s">
        <v>63</v>
      </c>
      <c r="B26" s="16">
        <v>309.10000000000002</v>
      </c>
      <c r="C26" s="16">
        <v>221.95</v>
      </c>
      <c r="D26" s="16">
        <v>489.72</v>
      </c>
      <c r="E26" s="16">
        <v>401.8</v>
      </c>
      <c r="F26" s="16">
        <v>330</v>
      </c>
      <c r="G26" s="16">
        <v>390.77</v>
      </c>
      <c r="H26" s="16">
        <v>457</v>
      </c>
      <c r="I26" s="16">
        <v>1019</v>
      </c>
      <c r="J26" s="16">
        <v>442.13</v>
      </c>
      <c r="K26" s="16">
        <v>428</v>
      </c>
    </row>
    <row r="27" spans="1:15" s="14" customFormat="1">
      <c r="A27" s="2" t="s">
        <v>64</v>
      </c>
      <c r="B27" s="16">
        <v>0</v>
      </c>
      <c r="C27" s="16">
        <v>0</v>
      </c>
      <c r="D27" s="16">
        <v>0</v>
      </c>
      <c r="E27" s="16">
        <v>0</v>
      </c>
      <c r="F27" s="16">
        <v>0</v>
      </c>
      <c r="G27" s="16">
        <v>0</v>
      </c>
      <c r="H27" s="16">
        <v>0</v>
      </c>
      <c r="I27" s="16">
        <v>0</v>
      </c>
      <c r="J27" s="16">
        <v>0</v>
      </c>
      <c r="K27" s="16">
        <v>0</v>
      </c>
    </row>
    <row r="28" spans="1:15" s="14" customFormat="1">
      <c r="A28" s="2" t="s">
        <v>65</v>
      </c>
      <c r="B28" s="16">
        <v>-6.13</v>
      </c>
      <c r="C28" s="16">
        <v>9.8699999999999992</v>
      </c>
      <c r="D28" s="16">
        <v>-38.51</v>
      </c>
      <c r="E28" s="16">
        <v>-397.46</v>
      </c>
      <c r="F28" s="16">
        <v>182.02</v>
      </c>
      <c r="G28" s="16">
        <v>118.86</v>
      </c>
      <c r="H28" s="16">
        <v>158.29</v>
      </c>
      <c r="I28" s="16">
        <v>113.05</v>
      </c>
      <c r="J28" s="16">
        <v>0</v>
      </c>
      <c r="K28" s="16">
        <v>13</v>
      </c>
    </row>
    <row r="29" spans="1:15" s="14" customFormat="1">
      <c r="A29" s="2" t="s">
        <v>66</v>
      </c>
      <c r="B29" s="16">
        <v>0</v>
      </c>
      <c r="C29" s="16">
        <v>0</v>
      </c>
      <c r="D29" s="16">
        <v>0</v>
      </c>
      <c r="E29" s="16">
        <v>0</v>
      </c>
      <c r="F29" s="16">
        <v>0</v>
      </c>
      <c r="G29" s="16">
        <v>0</v>
      </c>
      <c r="H29" s="16">
        <v>0</v>
      </c>
      <c r="I29" s="16">
        <v>0</v>
      </c>
      <c r="J29" s="16">
        <v>0</v>
      </c>
      <c r="K29" s="16">
        <v>0</v>
      </c>
    </row>
    <row r="30" spans="1:15" s="14" customFormat="1">
      <c r="A30" s="2" t="s">
        <v>67</v>
      </c>
      <c r="B30" s="16">
        <v>302.97000000000003</v>
      </c>
      <c r="C30" s="16">
        <v>231.82</v>
      </c>
      <c r="D30" s="16">
        <v>451.21</v>
      </c>
      <c r="E30" s="16">
        <v>4.34</v>
      </c>
      <c r="F30" s="16">
        <v>512.02</v>
      </c>
      <c r="G30" s="16">
        <v>509.63</v>
      </c>
      <c r="H30" s="16">
        <v>615.29</v>
      </c>
      <c r="I30" s="16">
        <v>1132.05</v>
      </c>
      <c r="J30" s="16">
        <v>442.13</v>
      </c>
      <c r="K30" s="16">
        <v>441</v>
      </c>
    </row>
    <row r="31" spans="1:15" s="14" customFormat="1">
      <c r="A31" s="2" t="s">
        <v>68</v>
      </c>
      <c r="B31" s="16">
        <v>816.23</v>
      </c>
      <c r="C31" s="16">
        <v>647.34</v>
      </c>
      <c r="D31" s="16">
        <v>1249.06</v>
      </c>
      <c r="E31" s="16">
        <v>1394.98</v>
      </c>
      <c r="F31" s="16">
        <v>1096.8699999999999</v>
      </c>
      <c r="G31" s="16">
        <v>1092.28</v>
      </c>
      <c r="H31" s="16">
        <v>1451.08</v>
      </c>
      <c r="I31" s="16">
        <v>2473.9</v>
      </c>
      <c r="J31" s="16">
        <v>929.47</v>
      </c>
      <c r="K31" s="16">
        <v>897.89</v>
      </c>
      <c r="M31" s="14">
        <v>10000000</v>
      </c>
    </row>
    <row r="32" spans="1:15" s="14" customFormat="1">
      <c r="A32" s="2" t="s">
        <v>69</v>
      </c>
      <c r="B32" s="16">
        <v>816.23</v>
      </c>
      <c r="C32" s="16">
        <v>647.34</v>
      </c>
      <c r="D32" s="16">
        <v>1249.06</v>
      </c>
      <c r="E32" s="16">
        <v>1394.98</v>
      </c>
      <c r="F32" s="16">
        <v>1096.8699999999999</v>
      </c>
      <c r="G32" s="16">
        <v>1092.28</v>
      </c>
      <c r="H32" s="16">
        <v>1451.08</v>
      </c>
      <c r="I32" s="16">
        <v>2473.9</v>
      </c>
      <c r="J32" s="16">
        <v>929.47</v>
      </c>
      <c r="K32" s="16">
        <v>897.89</v>
      </c>
      <c r="O32" s="14" t="s">
        <v>70</v>
      </c>
    </row>
    <row r="33" spans="1:22" s="14" customFormat="1">
      <c r="A33" s="2" t="s">
        <v>71</v>
      </c>
      <c r="B33" s="16">
        <v>816.23</v>
      </c>
      <c r="C33" s="16">
        <v>647.34</v>
      </c>
      <c r="D33" s="16">
        <v>1249.06</v>
      </c>
      <c r="E33" s="16">
        <v>1394.98</v>
      </c>
      <c r="F33" s="16">
        <v>1096.8699999999999</v>
      </c>
      <c r="G33" s="16">
        <v>1092.28</v>
      </c>
      <c r="H33" s="16">
        <v>1451.08</v>
      </c>
      <c r="I33" s="16">
        <v>2473.9</v>
      </c>
      <c r="J33" s="16">
        <v>929.47</v>
      </c>
      <c r="K33" s="16">
        <v>897.89</v>
      </c>
      <c r="L33" s="18"/>
      <c r="M33" s="18">
        <f>(B33/B36)*$M$31</f>
        <v>4241125.2442116644</v>
      </c>
      <c r="N33" s="18">
        <f t="shared" ref="N33:V33" si="0">(C33/C36)*$M$31</f>
        <v>4241125.8304178631</v>
      </c>
      <c r="O33" s="18">
        <f t="shared" si="0"/>
        <v>4241160.7115572011</v>
      </c>
      <c r="P33" s="18">
        <f t="shared" si="0"/>
        <v>4241143.6354570771</v>
      </c>
      <c r="Q33" s="18">
        <f t="shared" si="0"/>
        <v>4241143.5818517851</v>
      </c>
      <c r="R33" s="18">
        <f t="shared" si="0"/>
        <v>4241155.8458199212</v>
      </c>
      <c r="S33" s="18">
        <f t="shared" si="0"/>
        <v>4241150.6299997373</v>
      </c>
      <c r="T33" s="18">
        <f t="shared" si="0"/>
        <v>4241141.074214397</v>
      </c>
      <c r="U33" s="18">
        <f t="shared" si="0"/>
        <v>4241153.5214802306</v>
      </c>
      <c r="V33" s="18">
        <f t="shared" si="0"/>
        <v>4241151.7696460709</v>
      </c>
    </row>
    <row r="34" spans="1:22" s="14" customFormat="1">
      <c r="A34" s="2" t="s">
        <v>72</v>
      </c>
      <c r="B34" s="16"/>
      <c r="C34" s="16"/>
      <c r="D34" s="16"/>
      <c r="E34" s="16"/>
      <c r="F34" s="16"/>
      <c r="G34" s="16"/>
      <c r="H34" s="16"/>
      <c r="I34" s="16"/>
      <c r="J34" s="16"/>
      <c r="K34" s="16"/>
      <c r="L34" s="18"/>
      <c r="M34" s="18">
        <f>M33-N33</f>
        <v>-0.58620619866997004</v>
      </c>
      <c r="N34" s="18">
        <f t="shared" ref="N34:V34" si="1">N33-O33</f>
        <v>-34.88113933801651</v>
      </c>
      <c r="O34" s="18">
        <f t="shared" si="1"/>
        <v>17.076100124046206</v>
      </c>
      <c r="P34" s="18">
        <f t="shared" si="1"/>
        <v>5.3605291992425919E-2</v>
      </c>
      <c r="Q34" s="18">
        <f t="shared" si="1"/>
        <v>-12.263968136161566</v>
      </c>
      <c r="R34" s="18">
        <f t="shared" si="1"/>
        <v>5.2158201839774847</v>
      </c>
      <c r="S34" s="18">
        <f t="shared" si="1"/>
        <v>9.555785340256989</v>
      </c>
      <c r="T34" s="18">
        <f t="shared" si="1"/>
        <v>-12.447265833616257</v>
      </c>
      <c r="U34" s="18">
        <f t="shared" si="1"/>
        <v>1.7518341597169638</v>
      </c>
      <c r="V34" s="18">
        <f t="shared" si="1"/>
        <v>4241151.7696460709</v>
      </c>
    </row>
    <row r="35" spans="1:22" s="14" customFormat="1">
      <c r="A35" s="2" t="s">
        <v>73</v>
      </c>
      <c r="B35" s="16"/>
      <c r="C35" s="16"/>
      <c r="D35" s="16"/>
      <c r="E35" s="16"/>
      <c r="F35" s="16"/>
      <c r="G35" s="16"/>
      <c r="H35" s="16"/>
      <c r="I35" s="16"/>
      <c r="J35" s="16"/>
      <c r="K35" s="16"/>
      <c r="L35" s="18"/>
      <c r="M35" s="18"/>
      <c r="N35" s="18"/>
      <c r="O35" s="18"/>
      <c r="P35" s="18"/>
      <c r="Q35" s="18"/>
      <c r="R35" s="18"/>
      <c r="S35" s="18"/>
      <c r="T35" s="18"/>
      <c r="U35" s="18"/>
      <c r="V35" s="18"/>
    </row>
    <row r="36" spans="1:22" s="14" customFormat="1">
      <c r="A36" s="19" t="s">
        <v>74</v>
      </c>
      <c r="B36" s="16">
        <v>1924.56</v>
      </c>
      <c r="C36" s="16">
        <v>1526.34</v>
      </c>
      <c r="D36" s="16">
        <v>2945.09</v>
      </c>
      <c r="E36" s="16">
        <v>3289.16</v>
      </c>
      <c r="F36" s="16">
        <v>2586.2600000000002</v>
      </c>
      <c r="G36" s="16">
        <v>2575.4299999999998</v>
      </c>
      <c r="H36" s="16">
        <v>3421.43</v>
      </c>
      <c r="I36" s="16">
        <v>5833.1</v>
      </c>
      <c r="J36" s="16">
        <v>2191.5500000000002</v>
      </c>
      <c r="K36" s="16">
        <v>2117.09</v>
      </c>
    </row>
    <row r="37" spans="1:22" s="14" customFormat="1">
      <c r="A37" s="19" t="s">
        <v>75</v>
      </c>
      <c r="B37" s="16">
        <v>1924.56</v>
      </c>
      <c r="C37" s="16">
        <v>1526.34</v>
      </c>
      <c r="D37" s="16">
        <v>2945.09</v>
      </c>
      <c r="E37" s="16">
        <v>3289.16</v>
      </c>
      <c r="F37" s="16">
        <v>2586.2600000000002</v>
      </c>
      <c r="G37" s="16">
        <v>2575.4299999999998</v>
      </c>
      <c r="H37" s="16">
        <v>3421.43</v>
      </c>
      <c r="I37" s="16">
        <v>5833.1</v>
      </c>
      <c r="J37" s="16">
        <v>2191.5500000000002</v>
      </c>
      <c r="K37" s="16">
        <v>2117.09</v>
      </c>
    </row>
    <row r="38" spans="1:22" s="14" customFormat="1" ht="23">
      <c r="A38" s="2" t="s">
        <v>76</v>
      </c>
      <c r="B38" s="16"/>
      <c r="C38" s="16"/>
      <c r="D38" s="16"/>
      <c r="E38" s="16"/>
      <c r="F38" s="16"/>
      <c r="G38" s="16"/>
      <c r="H38" s="16"/>
      <c r="I38" s="16"/>
      <c r="J38" s="16"/>
      <c r="K38" s="16"/>
    </row>
    <row r="39" spans="1:22" s="14" customFormat="1">
      <c r="A39" s="2" t="s">
        <v>77</v>
      </c>
      <c r="B39" s="16">
        <v>4720.46</v>
      </c>
      <c r="C39" s="16">
        <v>3965.34</v>
      </c>
      <c r="D39" s="16">
        <v>2670.09</v>
      </c>
      <c r="E39" s="16">
        <v>3847.81</v>
      </c>
      <c r="F39" s="16">
        <v>3787.25</v>
      </c>
      <c r="G39" s="16">
        <v>3097.74</v>
      </c>
      <c r="H39" s="16">
        <v>3154.23</v>
      </c>
      <c r="I39" s="16">
        <v>5337.16</v>
      </c>
      <c r="J39" s="16">
        <v>0</v>
      </c>
      <c r="K39" s="16">
        <v>3808.93</v>
      </c>
    </row>
    <row r="40" spans="1:22" s="14" customFormat="1">
      <c r="A40" s="2" t="s">
        <v>78</v>
      </c>
      <c r="B40" s="16">
        <v>10806.44</v>
      </c>
      <c r="C40" s="16">
        <v>9289.11</v>
      </c>
      <c r="D40" s="16">
        <v>6183.54</v>
      </c>
      <c r="E40" s="16">
        <v>5613.92</v>
      </c>
      <c r="F40" s="16">
        <v>6433.15</v>
      </c>
      <c r="G40" s="16">
        <v>5849.19</v>
      </c>
      <c r="H40" s="16">
        <v>4524.96</v>
      </c>
      <c r="I40" s="16">
        <v>5825.75</v>
      </c>
      <c r="J40" s="16">
        <v>0</v>
      </c>
      <c r="K40" s="16">
        <v>4489.97</v>
      </c>
    </row>
    <row r="41" spans="1:22" s="14" customFormat="1">
      <c r="A41" s="2" t="s">
        <v>79</v>
      </c>
      <c r="B41" s="16"/>
      <c r="C41" s="16"/>
      <c r="D41" s="16"/>
      <c r="E41" s="16"/>
      <c r="F41" s="16"/>
      <c r="G41" s="16"/>
      <c r="H41" s="16"/>
      <c r="I41" s="16"/>
      <c r="J41" s="16"/>
      <c r="K41" s="16"/>
    </row>
    <row r="42" spans="1:22" s="14" customFormat="1">
      <c r="A42" s="2" t="s">
        <v>80</v>
      </c>
      <c r="B42" s="16">
        <v>29.32</v>
      </c>
      <c r="C42" s="16">
        <v>34.21</v>
      </c>
      <c r="D42" s="16">
        <v>26.57</v>
      </c>
      <c r="E42" s="16">
        <v>33.049999999999997</v>
      </c>
      <c r="F42" s="16">
        <v>36.340000000000003</v>
      </c>
      <c r="G42" s="16">
        <v>31.57</v>
      </c>
      <c r="H42" s="16">
        <v>29.27</v>
      </c>
      <c r="I42" s="16">
        <v>38.369999999999997</v>
      </c>
      <c r="J42" s="16">
        <v>0</v>
      </c>
      <c r="K42" s="16">
        <v>19.71</v>
      </c>
    </row>
    <row r="43" spans="1:22" s="14" customFormat="1">
      <c r="A43" s="2" t="s">
        <v>81</v>
      </c>
      <c r="B43" s="16">
        <v>385.22</v>
      </c>
      <c r="C43" s="16">
        <v>351.99</v>
      </c>
      <c r="D43" s="16">
        <v>238.09</v>
      </c>
      <c r="E43" s="16">
        <v>339.19</v>
      </c>
      <c r="F43" s="16">
        <v>321</v>
      </c>
      <c r="G43" s="16">
        <v>280.73</v>
      </c>
      <c r="H43" s="16">
        <v>272.24</v>
      </c>
      <c r="I43" s="16">
        <v>420.46</v>
      </c>
      <c r="J43" s="16">
        <v>0</v>
      </c>
      <c r="K43" s="16">
        <v>255.23</v>
      </c>
    </row>
    <row r="44" spans="1:22" s="14" customFormat="1">
      <c r="A44" s="2" t="s">
        <v>82</v>
      </c>
      <c r="B44" s="16"/>
      <c r="C44" s="16"/>
      <c r="D44" s="16"/>
      <c r="E44" s="16"/>
      <c r="F44" s="16"/>
      <c r="G44" s="16"/>
      <c r="H44" s="16"/>
      <c r="I44" s="16"/>
      <c r="J44" s="16"/>
      <c r="K44" s="16"/>
    </row>
    <row r="45" spans="1:22" s="14" customFormat="1">
      <c r="A45" s="20" t="s">
        <v>83</v>
      </c>
      <c r="B45" s="21">
        <v>63.62</v>
      </c>
      <c r="C45" s="21">
        <v>63.6</v>
      </c>
      <c r="D45" s="21">
        <v>42.41</v>
      </c>
      <c r="E45" s="21">
        <v>25.45</v>
      </c>
      <c r="F45" s="21">
        <v>25.45</v>
      </c>
      <c r="G45" s="21">
        <v>25.45</v>
      </c>
      <c r="H45" s="21">
        <v>42.41</v>
      </c>
      <c r="I45" s="21">
        <v>21.2</v>
      </c>
      <c r="J45" s="21">
        <v>0</v>
      </c>
      <c r="K45" s="21">
        <v>21.2</v>
      </c>
    </row>
    <row r="46" spans="1:22" s="14" customFormat="1">
      <c r="A46" s="2" t="s">
        <v>84</v>
      </c>
      <c r="B46" s="16">
        <v>0</v>
      </c>
      <c r="C46" s="16">
        <v>0</v>
      </c>
      <c r="D46" s="16">
        <v>0</v>
      </c>
      <c r="E46" s="16">
        <v>5.21</v>
      </c>
      <c r="F46" s="16">
        <v>5.21</v>
      </c>
      <c r="G46" s="16">
        <v>5.16</v>
      </c>
      <c r="H46" s="16">
        <v>8.6199999999999992</v>
      </c>
      <c r="I46" s="16">
        <v>4.2300000000000004</v>
      </c>
      <c r="J46" s="16">
        <v>0</v>
      </c>
      <c r="K46" s="16">
        <v>4.1900000000000004</v>
      </c>
    </row>
    <row r="47" spans="1:22" s="14" customFormat="1">
      <c r="A47" s="2" t="s">
        <v>85</v>
      </c>
      <c r="B47" s="16">
        <v>1750</v>
      </c>
      <c r="C47" s="16">
        <v>1500</v>
      </c>
      <c r="D47" s="16">
        <v>1500</v>
      </c>
      <c r="E47" s="16">
        <v>1000</v>
      </c>
      <c r="F47" s="16">
        <v>600</v>
      </c>
      <c r="G47" s="16">
        <v>600</v>
      </c>
      <c r="H47" s="16">
        <v>600</v>
      </c>
      <c r="I47" s="16">
        <v>1000</v>
      </c>
      <c r="J47" s="16">
        <v>0</v>
      </c>
      <c r="K47" s="16">
        <v>500</v>
      </c>
    </row>
    <row r="48" spans="1:22">
      <c r="A48" s="12"/>
      <c r="B48" s="12"/>
      <c r="C48" s="12"/>
      <c r="D48" s="12"/>
      <c r="E48" s="12"/>
      <c r="F48" s="12"/>
      <c r="G48" s="12"/>
    </row>
    <row r="49" spans="1:11">
      <c r="A49" s="10" t="s">
        <v>86</v>
      </c>
      <c r="B49" s="22">
        <f>(B45/B33)</f>
        <v>7.7943716844516855E-2</v>
      </c>
      <c r="C49" s="22">
        <f t="shared" ref="C49:K49" si="2">(C45/C33)</f>
        <v>9.8248215775326719E-2</v>
      </c>
      <c r="D49" s="22">
        <f t="shared" si="2"/>
        <v>3.3953533056858755E-2</v>
      </c>
      <c r="E49" s="22">
        <f t="shared" si="2"/>
        <v>1.8243989161134927E-2</v>
      </c>
      <c r="F49" s="22">
        <f t="shared" si="2"/>
        <v>2.3202384968136609E-2</v>
      </c>
      <c r="G49" s="22">
        <f t="shared" si="2"/>
        <v>2.3299886475995166E-2</v>
      </c>
      <c r="H49" s="22">
        <f t="shared" si="2"/>
        <v>2.9226507153292718E-2</v>
      </c>
      <c r="I49" s="22">
        <f t="shared" si="2"/>
        <v>8.5694652168640598E-3</v>
      </c>
      <c r="J49" s="22">
        <f t="shared" si="2"/>
        <v>0</v>
      </c>
      <c r="K49" s="22">
        <f t="shared" si="2"/>
        <v>2.3610910022385814E-2</v>
      </c>
    </row>
    <row r="50" spans="1:11">
      <c r="A50" s="12"/>
      <c r="B50" s="12"/>
      <c r="C50" s="12"/>
      <c r="D50" s="12"/>
      <c r="E50" s="12"/>
      <c r="F50" s="12"/>
      <c r="G50" s="12"/>
    </row>
    <row r="51" spans="1:11">
      <c r="A51" s="12"/>
      <c r="B51" s="17" t="s">
        <v>87</v>
      </c>
      <c r="C51" s="12"/>
      <c r="D51" s="12"/>
      <c r="E51" s="12"/>
      <c r="F51" s="12"/>
      <c r="G51" s="12"/>
    </row>
    <row r="53" spans="1:11">
      <c r="B53" s="138" t="s">
        <v>88</v>
      </c>
      <c r="C53" s="139"/>
      <c r="D53" s="139"/>
      <c r="E53" s="139"/>
    </row>
    <row r="54" spans="1:11">
      <c r="B54" s="139"/>
      <c r="C54" s="139"/>
      <c r="D54" s="139"/>
      <c r="E54" s="139"/>
    </row>
    <row r="55" spans="1:11">
      <c r="B55" s="139"/>
      <c r="C55" s="139"/>
      <c r="D55" s="139"/>
      <c r="E55" s="139"/>
    </row>
    <row r="56" spans="1:11">
      <c r="B56" s="139"/>
      <c r="C56" s="139"/>
      <c r="D56" s="139"/>
      <c r="E56" s="139"/>
    </row>
    <row r="57" spans="1:11">
      <c r="B57" s="139"/>
      <c r="C57" s="139"/>
      <c r="D57" s="139"/>
      <c r="E57" s="139"/>
    </row>
  </sheetData>
  <mergeCells count="1">
    <mergeCell ref="B53:E5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24493-356E-4964-BF0F-77B875748FB5}">
  <dimension ref="A1:R63"/>
  <sheetViews>
    <sheetView zoomScale="101" zoomScaleNormal="115" workbookViewId="0">
      <selection activeCell="K8" sqref="K8"/>
    </sheetView>
  </sheetViews>
  <sheetFormatPr defaultRowHeight="13"/>
  <cols>
    <col min="1" max="1" width="15.1796875" style="1" bestFit="1" customWidth="1"/>
    <col min="2" max="2" width="15.1796875" style="1" customWidth="1"/>
    <col min="3" max="3" width="9.36328125" style="1" bestFit="1" customWidth="1"/>
    <col min="4" max="4" width="11.6328125" style="1" bestFit="1" customWidth="1"/>
    <col min="5" max="5" width="10.81640625" style="1" bestFit="1" customWidth="1"/>
    <col min="6" max="6" width="11.1796875" style="1" bestFit="1" customWidth="1"/>
    <col min="7" max="7" width="39.54296875" style="1" bestFit="1" customWidth="1"/>
    <col min="8" max="9" width="8.7265625" style="1"/>
    <col min="10" max="10" width="11.90625" style="1" bestFit="1" customWidth="1"/>
    <col min="11" max="11" width="9.6328125" style="1" bestFit="1" customWidth="1"/>
    <col min="12" max="12" width="9.08984375" style="1" customWidth="1"/>
    <col min="13" max="13" width="8.26953125" style="1" bestFit="1" customWidth="1"/>
    <col min="14" max="15" width="8.7265625" style="1"/>
    <col min="16" max="16" width="25.7265625" style="1" customWidth="1"/>
    <col min="17" max="16384" width="8.7265625" style="1"/>
  </cols>
  <sheetData>
    <row r="1" spans="1:18">
      <c r="A1" s="12" t="s">
        <v>89</v>
      </c>
      <c r="B1" s="12" t="s">
        <v>90</v>
      </c>
      <c r="C1" s="12" t="s">
        <v>91</v>
      </c>
      <c r="D1" s="12" t="s">
        <v>92</v>
      </c>
      <c r="E1" s="12" t="s">
        <v>93</v>
      </c>
      <c r="F1" s="12" t="s">
        <v>94</v>
      </c>
      <c r="G1" s="12" t="s">
        <v>95</v>
      </c>
    </row>
    <row r="2" spans="1:18">
      <c r="A2" s="23">
        <v>45316</v>
      </c>
      <c r="B2" s="23" t="str">
        <f>TEXT(A2,"yyyy")</f>
        <v>2024</v>
      </c>
      <c r="C2" s="23">
        <v>45343</v>
      </c>
      <c r="D2" s="12" t="s">
        <v>96</v>
      </c>
      <c r="E2" s="12">
        <v>30</v>
      </c>
      <c r="F2" s="12">
        <v>3</v>
      </c>
      <c r="G2" s="12" t="s">
        <v>97</v>
      </c>
      <c r="I2" s="24" t="s">
        <v>90</v>
      </c>
      <c r="J2" s="24" t="s">
        <v>98</v>
      </c>
      <c r="K2" s="24" t="s">
        <v>99</v>
      </c>
      <c r="L2" s="24" t="s">
        <v>100</v>
      </c>
      <c r="M2" s="25" t="s">
        <v>101</v>
      </c>
      <c r="N2" s="25" t="s">
        <v>102</v>
      </c>
      <c r="O2" s="25" t="s">
        <v>103</v>
      </c>
      <c r="P2" s="26" t="s">
        <v>104</v>
      </c>
    </row>
    <row r="3" spans="1:18">
      <c r="A3" s="23">
        <v>45222</v>
      </c>
      <c r="B3" s="23" t="str">
        <f t="shared" ref="B3:B31" si="0">TEXT(A3,"yyyy")</f>
        <v>2023</v>
      </c>
      <c r="C3" s="23">
        <v>45247</v>
      </c>
      <c r="D3" s="12" t="s">
        <v>96</v>
      </c>
      <c r="E3" s="12">
        <v>30</v>
      </c>
      <c r="F3" s="12">
        <v>3</v>
      </c>
      <c r="G3" s="12" t="s">
        <v>105</v>
      </c>
      <c r="I3" s="27"/>
      <c r="J3" s="27"/>
      <c r="K3" s="27"/>
      <c r="L3" s="27"/>
      <c r="M3" s="28"/>
      <c r="N3" s="28"/>
      <c r="O3" s="28"/>
      <c r="P3" s="28"/>
    </row>
    <row r="4" spans="1:18" ht="14.5">
      <c r="A4" s="23">
        <v>45049</v>
      </c>
      <c r="B4" s="23" t="str">
        <f t="shared" si="0"/>
        <v>2023</v>
      </c>
      <c r="C4" s="23">
        <v>45127</v>
      </c>
      <c r="D4" s="12" t="s">
        <v>106</v>
      </c>
      <c r="E4" s="12">
        <v>1690</v>
      </c>
      <c r="F4" s="12">
        <v>169</v>
      </c>
      <c r="G4" s="12" t="s">
        <v>107</v>
      </c>
      <c r="I4" s="27">
        <v>2023</v>
      </c>
      <c r="J4" s="27">
        <f t="shared" ref="J4:J13" si="1">SUMIF($B$2:$B$31,I4,$F$2:$F$31)</f>
        <v>175</v>
      </c>
      <c r="K4" s="29">
        <f>(J4/E54)</f>
        <v>1.3420348315554566E-3</v>
      </c>
      <c r="L4" s="29">
        <f>J4/E55</f>
        <v>2.1504055050380927E-3</v>
      </c>
      <c r="M4" s="30">
        <f>(J4/J5)-1</f>
        <v>0.16666666666666674</v>
      </c>
      <c r="N4" s="31">
        <f>(J4/$J$13)-1</f>
        <v>2.5</v>
      </c>
      <c r="O4" s="28">
        <v>9</v>
      </c>
      <c r="P4" s="30">
        <f>POWER(J4/$J$13,1/9)-1</f>
        <v>0.14934921867223361</v>
      </c>
      <c r="R4" s="32"/>
    </row>
    <row r="5" spans="1:18" ht="14.5">
      <c r="A5" s="23">
        <v>44953</v>
      </c>
      <c r="B5" s="23" t="str">
        <f t="shared" si="0"/>
        <v>2023</v>
      </c>
      <c r="C5" s="23">
        <v>44978</v>
      </c>
      <c r="D5" s="12" t="s">
        <v>96</v>
      </c>
      <c r="E5" s="12">
        <v>30</v>
      </c>
      <c r="F5" s="12">
        <v>3</v>
      </c>
      <c r="G5" s="12" t="s">
        <v>108</v>
      </c>
      <c r="I5" s="27">
        <v>2022</v>
      </c>
      <c r="J5" s="27">
        <f t="shared" si="1"/>
        <v>150</v>
      </c>
      <c r="K5" s="29">
        <f>J5/E52</f>
        <v>1.5632490568397357E-3</v>
      </c>
      <c r="L5" s="29">
        <f>J5/E53</f>
        <v>2.3830706659888155E-3</v>
      </c>
      <c r="M5" s="30">
        <f t="shared" ref="M5:M12" si="2">(J5/J6)-1</f>
        <v>0</v>
      </c>
      <c r="N5" s="31">
        <f t="shared" ref="N5:N13" si="3">(J5/$J$13)-1</f>
        <v>2</v>
      </c>
      <c r="O5" s="28">
        <v>8</v>
      </c>
      <c r="P5" s="30">
        <f>POWER(J5/$J$13,1/8)-1</f>
        <v>0.1472026904398771</v>
      </c>
    </row>
    <row r="6" spans="1:18" ht="14.5">
      <c r="A6" s="23">
        <v>44861</v>
      </c>
      <c r="B6" s="23" t="str">
        <f t="shared" si="0"/>
        <v>2022</v>
      </c>
      <c r="C6" s="23">
        <v>44882</v>
      </c>
      <c r="D6" s="12" t="s">
        <v>96</v>
      </c>
      <c r="E6" s="12">
        <v>30</v>
      </c>
      <c r="F6" s="12">
        <v>3</v>
      </c>
      <c r="G6" s="12" t="s">
        <v>105</v>
      </c>
      <c r="I6" s="27">
        <v>2021</v>
      </c>
      <c r="J6" s="27">
        <f t="shared" si="1"/>
        <v>150</v>
      </c>
      <c r="K6" s="29">
        <f>J6/E50</f>
        <v>1.5216839969566321E-3</v>
      </c>
      <c r="L6" s="29">
        <f>J6/E51</f>
        <v>2.1828024272762992E-3</v>
      </c>
      <c r="M6" s="30">
        <f t="shared" si="2"/>
        <v>0.5</v>
      </c>
      <c r="N6" s="31">
        <f t="shared" si="3"/>
        <v>2</v>
      </c>
      <c r="O6" s="28">
        <v>7</v>
      </c>
      <c r="P6" s="30">
        <f>POWER(J6/$J$13,1/7)-1</f>
        <v>0.16993081275868693</v>
      </c>
    </row>
    <row r="7" spans="1:18" ht="14.5">
      <c r="A7" s="23">
        <v>44691</v>
      </c>
      <c r="B7" s="23" t="str">
        <f t="shared" si="0"/>
        <v>2022</v>
      </c>
      <c r="C7" s="23">
        <v>44769</v>
      </c>
      <c r="D7" s="12" t="s">
        <v>106</v>
      </c>
      <c r="E7" s="12">
        <v>1440</v>
      </c>
      <c r="F7" s="12">
        <v>144</v>
      </c>
      <c r="G7" s="12" t="s">
        <v>109</v>
      </c>
      <c r="I7" s="27">
        <v>2020</v>
      </c>
      <c r="J7" s="27">
        <f t="shared" si="1"/>
        <v>100</v>
      </c>
      <c r="K7" s="29">
        <f>J7/E48</f>
        <v>1.2345679012345679E-3</v>
      </c>
      <c r="L7" s="29">
        <f>J7/E49</f>
        <v>2E-3</v>
      </c>
      <c r="M7" s="30">
        <f t="shared" si="2"/>
        <v>0.66666666666666674</v>
      </c>
      <c r="N7" s="31">
        <f t="shared" si="3"/>
        <v>1</v>
      </c>
      <c r="O7" s="28">
        <v>6</v>
      </c>
      <c r="P7" s="30">
        <f>POWER(J7/$J$13,1/6)-1</f>
        <v>0.12246204830937302</v>
      </c>
    </row>
    <row r="8" spans="1:18" ht="14.5">
      <c r="A8" s="23">
        <v>44589</v>
      </c>
      <c r="B8" s="23" t="str">
        <f t="shared" si="0"/>
        <v>2022</v>
      </c>
      <c r="C8" s="23">
        <v>44609</v>
      </c>
      <c r="D8" s="12" t="s">
        <v>96</v>
      </c>
      <c r="E8" s="12">
        <v>30</v>
      </c>
      <c r="F8" s="12">
        <v>3</v>
      </c>
      <c r="G8" s="12" t="s">
        <v>110</v>
      </c>
      <c r="I8" s="27">
        <v>2019</v>
      </c>
      <c r="J8" s="27">
        <f t="shared" si="1"/>
        <v>60</v>
      </c>
      <c r="K8" s="29">
        <f>J8/E46</f>
        <v>8.898776418242492E-4</v>
      </c>
      <c r="L8" s="29">
        <f>J8/E47</f>
        <v>1.1571841851494697E-3</v>
      </c>
      <c r="M8" s="30">
        <f t="shared" si="2"/>
        <v>0</v>
      </c>
      <c r="N8" s="31">
        <f t="shared" si="3"/>
        <v>0.19999999999999996</v>
      </c>
      <c r="O8" s="28">
        <v>5</v>
      </c>
      <c r="P8" s="30">
        <f>POWER(J8/$J$13,1/5)-1</f>
        <v>3.7137289336648172E-2</v>
      </c>
    </row>
    <row r="9" spans="1:18" ht="14.5">
      <c r="A9" s="23">
        <v>44496</v>
      </c>
      <c r="B9" s="23" t="str">
        <f t="shared" si="0"/>
        <v>2021</v>
      </c>
      <c r="C9" s="23">
        <v>44517</v>
      </c>
      <c r="D9" s="12" t="s">
        <v>96</v>
      </c>
      <c r="E9" s="12">
        <v>30</v>
      </c>
      <c r="F9" s="12">
        <v>3</v>
      </c>
      <c r="G9" s="12" t="s">
        <v>105</v>
      </c>
      <c r="I9" s="27">
        <v>2018</v>
      </c>
      <c r="J9" s="27">
        <f t="shared" si="1"/>
        <v>60</v>
      </c>
      <c r="K9" s="29">
        <f>J9/E44</f>
        <v>7.3689252422534169E-4</v>
      </c>
      <c r="L9" s="29">
        <f>J9/E45</f>
        <v>1.0085050593337144E-3</v>
      </c>
      <c r="M9" s="30">
        <f t="shared" si="2"/>
        <v>0</v>
      </c>
      <c r="N9" s="31">
        <f t="shared" si="3"/>
        <v>0.19999999999999996</v>
      </c>
      <c r="O9" s="28">
        <v>4</v>
      </c>
      <c r="P9" s="30">
        <f>POWER(J9/$J$13,1/4)-1</f>
        <v>4.6635139392105618E-2</v>
      </c>
    </row>
    <row r="10" spans="1:18" ht="14.5">
      <c r="A10" s="23">
        <v>44354</v>
      </c>
      <c r="B10" s="23" t="str">
        <f t="shared" si="0"/>
        <v>2021</v>
      </c>
      <c r="C10" s="23">
        <v>44412</v>
      </c>
      <c r="D10" s="12" t="s">
        <v>106</v>
      </c>
      <c r="E10" s="12">
        <v>940</v>
      </c>
      <c r="F10" s="12">
        <v>94</v>
      </c>
      <c r="G10" s="12" t="s">
        <v>111</v>
      </c>
      <c r="I10" s="27">
        <v>2017</v>
      </c>
      <c r="J10" s="27">
        <f t="shared" si="1"/>
        <v>60</v>
      </c>
      <c r="K10" s="29">
        <f>J10/E42</f>
        <v>8.053799379857448E-4</v>
      </c>
      <c r="L10" s="29">
        <f>J10/E43</f>
        <v>1.2300123001230013E-3</v>
      </c>
      <c r="M10" s="30">
        <f t="shared" si="2"/>
        <v>-0.38144329896907214</v>
      </c>
      <c r="N10" s="31">
        <f t="shared" si="3"/>
        <v>0.19999999999999996</v>
      </c>
      <c r="O10" s="28">
        <v>3</v>
      </c>
      <c r="P10" s="30">
        <f>POWER(J10/$J$13,1/3)-1</f>
        <v>6.2658569182611146E-2</v>
      </c>
    </row>
    <row r="11" spans="1:18" ht="14.5">
      <c r="A11" s="23">
        <v>44355</v>
      </c>
      <c r="B11" s="23" t="str">
        <f t="shared" si="0"/>
        <v>2021</v>
      </c>
      <c r="C11" s="23">
        <v>44412</v>
      </c>
      <c r="D11" s="12" t="s">
        <v>112</v>
      </c>
      <c r="E11" s="12">
        <v>500</v>
      </c>
      <c r="F11" s="12">
        <v>50</v>
      </c>
      <c r="G11" s="12" t="s">
        <v>113</v>
      </c>
      <c r="I11" s="27">
        <v>2016</v>
      </c>
      <c r="J11" s="27">
        <f t="shared" si="1"/>
        <v>97</v>
      </c>
      <c r="K11" s="29">
        <f>J11/E40</f>
        <v>1.7765567765567767E-3</v>
      </c>
      <c r="L11" s="29">
        <f t="shared" ref="L11" si="4">J11/E47</f>
        <v>1.8707810993249759E-3</v>
      </c>
      <c r="M11" s="30">
        <f t="shared" si="2"/>
        <v>15.166666666666668</v>
      </c>
      <c r="N11" s="31">
        <f t="shared" si="3"/>
        <v>0.94</v>
      </c>
      <c r="O11" s="28">
        <v>2</v>
      </c>
      <c r="P11" s="30">
        <f>POWER(J11/$J$13,1/2)-1</f>
        <v>0.39283882771841183</v>
      </c>
    </row>
    <row r="12" spans="1:18" ht="14.5">
      <c r="A12" s="23">
        <v>44224</v>
      </c>
      <c r="B12" s="23" t="str">
        <f t="shared" si="0"/>
        <v>2021</v>
      </c>
      <c r="C12" s="23">
        <v>44244</v>
      </c>
      <c r="D12" s="12" t="s">
        <v>96</v>
      </c>
      <c r="E12" s="12">
        <v>30</v>
      </c>
      <c r="F12" s="12">
        <v>3</v>
      </c>
      <c r="G12" s="12" t="s">
        <v>110</v>
      </c>
      <c r="I12" s="33">
        <v>2015</v>
      </c>
      <c r="J12" s="33">
        <f t="shared" si="1"/>
        <v>6</v>
      </c>
      <c r="K12" s="34">
        <f>J12/E38</f>
        <v>1.2929641202456631E-4</v>
      </c>
      <c r="L12" s="34">
        <f>J12/E39</f>
        <v>1.9124115509657678E-4</v>
      </c>
      <c r="M12" s="35">
        <f t="shared" si="2"/>
        <v>-0.88</v>
      </c>
      <c r="N12" s="36">
        <f t="shared" si="3"/>
        <v>-0.88</v>
      </c>
      <c r="O12" s="28">
        <v>1</v>
      </c>
      <c r="P12" s="30">
        <f>POWER(J12/$J$13,1/1)-1</f>
        <v>-0.88</v>
      </c>
    </row>
    <row r="13" spans="1:18" ht="14.5">
      <c r="A13" s="23">
        <v>44141</v>
      </c>
      <c r="B13" s="23" t="str">
        <f t="shared" si="0"/>
        <v>2020</v>
      </c>
      <c r="C13" s="23">
        <v>44153</v>
      </c>
      <c r="D13" s="12" t="s">
        <v>96</v>
      </c>
      <c r="E13" s="12">
        <v>30</v>
      </c>
      <c r="F13" s="12">
        <v>3</v>
      </c>
      <c r="G13" s="12" t="s">
        <v>105</v>
      </c>
      <c r="I13" s="37">
        <v>2014</v>
      </c>
      <c r="J13" s="37">
        <f t="shared" si="1"/>
        <v>50</v>
      </c>
      <c r="K13" s="38">
        <f>(J13/E36)</f>
        <v>1.2658227848101266E-3</v>
      </c>
      <c r="L13" s="38">
        <f>J13/E37</f>
        <v>2.6881720430107529E-3</v>
      </c>
      <c r="M13" s="39" t="s">
        <v>114</v>
      </c>
      <c r="N13" s="37">
        <f t="shared" si="3"/>
        <v>0</v>
      </c>
      <c r="O13" s="37">
        <v>0</v>
      </c>
      <c r="P13" s="37"/>
    </row>
    <row r="14" spans="1:18">
      <c r="A14" s="23">
        <v>44011</v>
      </c>
      <c r="B14" s="23" t="str">
        <f t="shared" si="0"/>
        <v>2020</v>
      </c>
      <c r="C14" s="23">
        <v>44088</v>
      </c>
      <c r="D14" s="12" t="s">
        <v>106</v>
      </c>
      <c r="E14" s="12">
        <v>940</v>
      </c>
      <c r="F14" s="12">
        <v>94</v>
      </c>
      <c r="G14" s="12" t="s">
        <v>111</v>
      </c>
    </row>
    <row r="15" spans="1:18">
      <c r="A15" s="23">
        <v>43871</v>
      </c>
      <c r="B15" s="23" t="str">
        <f t="shared" si="0"/>
        <v>2020</v>
      </c>
      <c r="C15" s="23">
        <v>43879</v>
      </c>
      <c r="D15" s="12" t="s">
        <v>96</v>
      </c>
      <c r="E15" s="12">
        <v>30</v>
      </c>
      <c r="F15" s="12">
        <v>3</v>
      </c>
      <c r="G15" s="12" t="s">
        <v>97</v>
      </c>
    </row>
    <row r="16" spans="1:18">
      <c r="A16" s="23">
        <v>43777</v>
      </c>
      <c r="B16" s="23" t="str">
        <f t="shared" si="0"/>
        <v>2019</v>
      </c>
      <c r="C16" s="23">
        <v>43790</v>
      </c>
      <c r="D16" s="12" t="s">
        <v>96</v>
      </c>
      <c r="E16" s="12">
        <v>30</v>
      </c>
      <c r="F16" s="12">
        <v>3</v>
      </c>
      <c r="G16" s="12" t="s">
        <v>105</v>
      </c>
      <c r="I16" s="138" t="s">
        <v>115</v>
      </c>
      <c r="J16" s="139"/>
      <c r="K16" s="139"/>
      <c r="L16" s="139"/>
    </row>
    <row r="17" spans="1:16">
      <c r="A17" s="23">
        <v>43587</v>
      </c>
      <c r="B17" s="23" t="str">
        <f t="shared" si="0"/>
        <v>2019</v>
      </c>
      <c r="C17" s="23">
        <v>43678</v>
      </c>
      <c r="D17" s="12" t="s">
        <v>106</v>
      </c>
      <c r="E17" s="12">
        <v>540</v>
      </c>
      <c r="F17" s="12">
        <v>54</v>
      </c>
      <c r="G17" s="12" t="s">
        <v>116</v>
      </c>
      <c r="I17" s="139"/>
      <c r="J17" s="139"/>
      <c r="K17" s="139"/>
      <c r="L17" s="139"/>
      <c r="N17" s="138" t="s">
        <v>117</v>
      </c>
      <c r="O17" s="139"/>
      <c r="P17" s="139"/>
    </row>
    <row r="18" spans="1:16">
      <c r="A18" s="23">
        <v>43503</v>
      </c>
      <c r="B18" s="23" t="str">
        <f t="shared" si="0"/>
        <v>2019</v>
      </c>
      <c r="C18" s="23">
        <v>43511</v>
      </c>
      <c r="D18" s="12" t="s">
        <v>96</v>
      </c>
      <c r="E18" s="12">
        <v>30</v>
      </c>
      <c r="F18" s="12">
        <v>3</v>
      </c>
      <c r="G18" s="12" t="s">
        <v>97</v>
      </c>
      <c r="I18" s="139"/>
      <c r="J18" s="139"/>
      <c r="K18" s="139"/>
      <c r="L18" s="139"/>
      <c r="N18" s="139"/>
      <c r="O18" s="139"/>
      <c r="P18" s="139"/>
    </row>
    <row r="19" spans="1:16">
      <c r="A19" s="23">
        <v>43413</v>
      </c>
      <c r="B19" s="23" t="str">
        <f t="shared" si="0"/>
        <v>2018</v>
      </c>
      <c r="C19" s="23">
        <v>43423</v>
      </c>
      <c r="D19" s="12" t="s">
        <v>96</v>
      </c>
      <c r="E19" s="12">
        <v>30</v>
      </c>
      <c r="F19" s="12">
        <v>3</v>
      </c>
      <c r="G19" s="12" t="s">
        <v>105</v>
      </c>
      <c r="I19" s="139"/>
      <c r="J19" s="139"/>
      <c r="K19" s="139"/>
      <c r="L19" s="139"/>
      <c r="N19" s="139"/>
      <c r="O19" s="139"/>
      <c r="P19" s="139"/>
    </row>
    <row r="20" spans="1:16">
      <c r="A20" s="23">
        <v>43223</v>
      </c>
      <c r="B20" s="23" t="str">
        <f t="shared" si="0"/>
        <v>2018</v>
      </c>
      <c r="C20" s="23">
        <v>43313</v>
      </c>
      <c r="D20" s="12" t="s">
        <v>106</v>
      </c>
      <c r="E20" s="12">
        <v>540</v>
      </c>
      <c r="F20" s="12">
        <v>54</v>
      </c>
      <c r="G20" s="12" t="s">
        <v>116</v>
      </c>
      <c r="I20" s="139"/>
      <c r="J20" s="139"/>
      <c r="K20" s="139"/>
      <c r="L20" s="139"/>
      <c r="N20" s="139"/>
      <c r="O20" s="139"/>
      <c r="P20" s="139"/>
    </row>
    <row r="21" spans="1:16">
      <c r="A21" s="23">
        <v>43132</v>
      </c>
      <c r="B21" s="23" t="str">
        <f t="shared" si="0"/>
        <v>2018</v>
      </c>
      <c r="C21" s="23">
        <v>43140</v>
      </c>
      <c r="D21" s="12" t="s">
        <v>96</v>
      </c>
      <c r="E21" s="12">
        <v>30</v>
      </c>
      <c r="F21" s="12">
        <v>3</v>
      </c>
      <c r="G21" s="12" t="s">
        <v>97</v>
      </c>
      <c r="I21" s="139"/>
      <c r="J21" s="139"/>
      <c r="K21" s="139"/>
      <c r="L21" s="139"/>
      <c r="N21" s="139"/>
      <c r="O21" s="139"/>
      <c r="P21" s="139"/>
    </row>
    <row r="22" spans="1:16">
      <c r="A22" s="23">
        <v>43049</v>
      </c>
      <c r="B22" s="23" t="str">
        <f t="shared" si="0"/>
        <v>2017</v>
      </c>
      <c r="C22" s="23">
        <v>43060</v>
      </c>
      <c r="D22" s="12" t="s">
        <v>96</v>
      </c>
      <c r="E22" s="12">
        <v>30</v>
      </c>
      <c r="F22" s="12">
        <v>3</v>
      </c>
      <c r="G22" s="12" t="s">
        <v>105</v>
      </c>
      <c r="I22" s="139" t="s">
        <v>118</v>
      </c>
      <c r="J22" s="139"/>
      <c r="K22" s="139"/>
      <c r="L22" s="139"/>
      <c r="N22" s="1" t="s">
        <v>119</v>
      </c>
    </row>
    <row r="23" spans="1:16">
      <c r="A23" s="23">
        <v>42860</v>
      </c>
      <c r="B23" s="23" t="str">
        <f t="shared" si="0"/>
        <v>2017</v>
      </c>
      <c r="C23" s="23">
        <v>42943</v>
      </c>
      <c r="D23" s="12" t="s">
        <v>106</v>
      </c>
      <c r="E23" s="12">
        <v>540</v>
      </c>
      <c r="F23" s="12">
        <v>54</v>
      </c>
      <c r="G23" s="12" t="s">
        <v>120</v>
      </c>
      <c r="I23" s="139"/>
      <c r="J23" s="139"/>
      <c r="K23" s="139"/>
      <c r="L23" s="139"/>
    </row>
    <row r="24" spans="1:16">
      <c r="A24" s="23">
        <v>42769</v>
      </c>
      <c r="B24" s="23" t="str">
        <f t="shared" si="0"/>
        <v>2017</v>
      </c>
      <c r="C24" s="23">
        <v>42780</v>
      </c>
      <c r="D24" s="12" t="s">
        <v>96</v>
      </c>
      <c r="E24" s="12">
        <v>30</v>
      </c>
      <c r="F24" s="12">
        <v>3</v>
      </c>
      <c r="G24" s="12" t="s">
        <v>121</v>
      </c>
      <c r="I24" s="139"/>
      <c r="J24" s="139"/>
      <c r="K24" s="139"/>
      <c r="L24" s="139"/>
    </row>
    <row r="25" spans="1:16">
      <c r="A25" s="23">
        <v>42670</v>
      </c>
      <c r="B25" s="23" t="str">
        <f t="shared" si="0"/>
        <v>2016</v>
      </c>
      <c r="C25" s="23">
        <v>42682</v>
      </c>
      <c r="D25" s="12" t="s">
        <v>96</v>
      </c>
      <c r="E25" s="12">
        <v>30</v>
      </c>
      <c r="F25" s="12">
        <v>3</v>
      </c>
      <c r="G25" s="12" t="s">
        <v>105</v>
      </c>
      <c r="I25" s="139"/>
      <c r="J25" s="139"/>
      <c r="K25" s="139"/>
      <c r="L25" s="139"/>
    </row>
    <row r="26" spans="1:16">
      <c r="A26" s="23">
        <v>42493</v>
      </c>
      <c r="B26" s="23" t="str">
        <f t="shared" si="0"/>
        <v>2016</v>
      </c>
      <c r="C26" s="23">
        <v>42585</v>
      </c>
      <c r="D26" s="12" t="s">
        <v>106</v>
      </c>
      <c r="E26" s="12">
        <v>940</v>
      </c>
      <c r="F26" s="12">
        <v>94</v>
      </c>
      <c r="G26" s="12" t="s">
        <v>111</v>
      </c>
      <c r="I26" s="139"/>
      <c r="J26" s="139"/>
      <c r="K26" s="139"/>
      <c r="L26" s="139"/>
    </row>
    <row r="27" spans="1:16">
      <c r="A27" s="23">
        <v>42306</v>
      </c>
      <c r="B27" s="23" t="str">
        <f t="shared" si="0"/>
        <v>2015</v>
      </c>
      <c r="C27" s="23">
        <v>42318</v>
      </c>
      <c r="D27" s="12" t="s">
        <v>96</v>
      </c>
      <c r="E27" s="12">
        <v>30</v>
      </c>
      <c r="F27" s="12">
        <v>3</v>
      </c>
      <c r="G27" s="12" t="s">
        <v>97</v>
      </c>
      <c r="I27" s="138" t="s">
        <v>122</v>
      </c>
      <c r="J27" s="139"/>
      <c r="K27" s="139"/>
      <c r="L27" s="139"/>
      <c r="M27" s="139"/>
    </row>
    <row r="28" spans="1:16">
      <c r="A28" s="23">
        <v>42212</v>
      </c>
      <c r="B28" s="23" t="str">
        <f t="shared" si="0"/>
        <v>2015</v>
      </c>
      <c r="C28" s="23">
        <v>42222</v>
      </c>
      <c r="D28" s="12" t="s">
        <v>96</v>
      </c>
      <c r="E28" s="12">
        <v>30</v>
      </c>
      <c r="F28" s="12">
        <v>3</v>
      </c>
      <c r="G28" s="12" t="s">
        <v>105</v>
      </c>
      <c r="I28" s="139"/>
      <c r="J28" s="139"/>
      <c r="K28" s="139"/>
      <c r="L28" s="139"/>
      <c r="M28" s="139"/>
    </row>
    <row r="29" spans="1:16">
      <c r="A29" s="23">
        <v>41969</v>
      </c>
      <c r="B29" s="23" t="str">
        <f t="shared" si="0"/>
        <v>2014</v>
      </c>
      <c r="C29" s="23">
        <v>42039</v>
      </c>
      <c r="D29" s="12" t="s">
        <v>106</v>
      </c>
      <c r="E29" s="12">
        <v>440</v>
      </c>
      <c r="F29" s="12">
        <v>44</v>
      </c>
      <c r="G29" s="12" t="s">
        <v>123</v>
      </c>
      <c r="I29" s="139"/>
      <c r="J29" s="139"/>
      <c r="K29" s="139"/>
      <c r="L29" s="139"/>
      <c r="M29" s="139"/>
    </row>
    <row r="30" spans="1:16">
      <c r="A30" s="23">
        <v>41942</v>
      </c>
      <c r="B30" s="23" t="str">
        <f t="shared" si="0"/>
        <v>2014</v>
      </c>
      <c r="C30" s="12">
        <v>41956</v>
      </c>
      <c r="D30" s="12" t="s">
        <v>96</v>
      </c>
      <c r="E30" s="12">
        <v>30</v>
      </c>
      <c r="F30" s="12">
        <v>3</v>
      </c>
      <c r="G30" s="12" t="s">
        <v>97</v>
      </c>
      <c r="I30" s="139"/>
      <c r="J30" s="139"/>
      <c r="K30" s="139"/>
      <c r="L30" s="139"/>
      <c r="M30" s="139"/>
    </row>
    <row r="31" spans="1:16">
      <c r="A31" s="23">
        <v>41843</v>
      </c>
      <c r="B31" s="23" t="str">
        <f t="shared" si="0"/>
        <v>2014</v>
      </c>
      <c r="C31" s="12">
        <v>41857</v>
      </c>
      <c r="D31" s="12" t="s">
        <v>96</v>
      </c>
      <c r="E31" s="12">
        <v>30</v>
      </c>
      <c r="F31" s="12">
        <v>3</v>
      </c>
      <c r="G31" s="12" t="s">
        <v>105</v>
      </c>
      <c r="I31" s="139"/>
      <c r="J31" s="139"/>
      <c r="K31" s="139"/>
      <c r="L31" s="139"/>
      <c r="M31" s="139"/>
    </row>
    <row r="32" spans="1:16">
      <c r="I32" s="139"/>
      <c r="J32" s="139"/>
      <c r="K32" s="139"/>
      <c r="L32" s="139"/>
      <c r="M32" s="139"/>
    </row>
    <row r="33" spans="1:13">
      <c r="I33" s="139"/>
      <c r="J33" s="139"/>
      <c r="K33" s="139"/>
      <c r="L33" s="139"/>
      <c r="M33" s="139"/>
    </row>
    <row r="34" spans="1:13">
      <c r="I34" s="139"/>
      <c r="J34" s="139"/>
      <c r="K34" s="139"/>
      <c r="L34" s="139"/>
      <c r="M34" s="139"/>
    </row>
    <row r="35" spans="1:13" ht="13.5" thickBot="1">
      <c r="I35" s="139"/>
      <c r="J35" s="139"/>
      <c r="K35" s="139"/>
      <c r="L35" s="139"/>
      <c r="M35" s="139"/>
    </row>
    <row r="36" spans="1:13" ht="13.5" thickBot="1">
      <c r="A36" s="140">
        <v>2014</v>
      </c>
      <c r="B36" s="142">
        <v>37882.9</v>
      </c>
      <c r="C36" s="144">
        <v>0.95499999999999996</v>
      </c>
      <c r="D36" s="42" t="s">
        <v>124</v>
      </c>
      <c r="E36" s="42">
        <v>39500</v>
      </c>
      <c r="I36" s="139"/>
      <c r="J36" s="139"/>
      <c r="K36" s="139"/>
      <c r="L36" s="139"/>
      <c r="M36" s="139"/>
    </row>
    <row r="37" spans="1:13" ht="13.5" thickBot="1">
      <c r="A37" s="141"/>
      <c r="B37" s="143"/>
      <c r="C37" s="145"/>
      <c r="D37" s="45" t="s">
        <v>125</v>
      </c>
      <c r="E37" s="42">
        <v>18600</v>
      </c>
      <c r="I37" s="139"/>
      <c r="J37" s="139"/>
      <c r="K37" s="139"/>
      <c r="L37" s="139"/>
      <c r="M37" s="139"/>
    </row>
    <row r="38" spans="1:13" ht="13.5" thickBot="1">
      <c r="A38" s="146">
        <v>2015</v>
      </c>
      <c r="B38" s="148">
        <v>39847.599999999999</v>
      </c>
      <c r="C38" s="150">
        <v>5.0999999999999997E-2</v>
      </c>
      <c r="D38" s="48" t="s">
        <v>126</v>
      </c>
      <c r="E38" s="42">
        <v>46405</v>
      </c>
      <c r="I38" s="139"/>
      <c r="J38" s="139"/>
      <c r="K38" s="139"/>
      <c r="L38" s="139"/>
      <c r="M38" s="139"/>
    </row>
    <row r="39" spans="1:13" ht="13.5" thickBot="1">
      <c r="A39" s="147"/>
      <c r="B39" s="149"/>
      <c r="C39" s="151"/>
      <c r="D39" s="51" t="s">
        <v>127</v>
      </c>
      <c r="E39" s="42">
        <v>31374</v>
      </c>
      <c r="I39" s="139"/>
      <c r="J39" s="139"/>
      <c r="K39" s="139"/>
      <c r="L39" s="139"/>
      <c r="M39" s="139"/>
    </row>
    <row r="40" spans="1:13" ht="13.5" thickBot="1">
      <c r="A40" s="152">
        <v>2016</v>
      </c>
      <c r="B40" s="153">
        <v>48781.15</v>
      </c>
      <c r="C40" s="154">
        <v>0.224</v>
      </c>
      <c r="D40" s="54" t="s">
        <v>128</v>
      </c>
      <c r="E40" s="42">
        <v>54600</v>
      </c>
      <c r="I40" s="139"/>
      <c r="J40" s="139"/>
      <c r="K40" s="139"/>
      <c r="L40" s="139"/>
      <c r="M40" s="139"/>
    </row>
    <row r="41" spans="1:13" ht="13.5" thickBot="1">
      <c r="A41" s="141"/>
      <c r="B41" s="143"/>
      <c r="C41" s="145"/>
      <c r="D41" s="45" t="s">
        <v>129</v>
      </c>
      <c r="E41" s="42">
        <v>30464</v>
      </c>
      <c r="I41" s="139"/>
      <c r="J41" s="139"/>
      <c r="K41" s="139"/>
      <c r="L41" s="139"/>
      <c r="M41" s="139"/>
    </row>
    <row r="42" spans="1:13" ht="13.5" thickBot="1">
      <c r="A42" s="146">
        <v>2017</v>
      </c>
      <c r="B42" s="148">
        <v>72348.149999999994</v>
      </c>
      <c r="C42" s="150">
        <v>0.48299999999999998</v>
      </c>
      <c r="D42" s="48" t="s">
        <v>130</v>
      </c>
      <c r="E42" s="42">
        <v>74499</v>
      </c>
      <c r="I42" s="139"/>
      <c r="J42" s="139"/>
      <c r="K42" s="139"/>
      <c r="L42" s="139"/>
      <c r="M42" s="139"/>
    </row>
    <row r="43" spans="1:13" ht="13.5" thickBot="1">
      <c r="A43" s="147"/>
      <c r="B43" s="149"/>
      <c r="C43" s="151"/>
      <c r="D43" s="51" t="s">
        <v>131</v>
      </c>
      <c r="E43" s="42">
        <v>48780</v>
      </c>
      <c r="I43" s="139"/>
      <c r="J43" s="139"/>
      <c r="K43" s="139"/>
      <c r="L43" s="139"/>
      <c r="M43" s="139"/>
    </row>
    <row r="44" spans="1:13" ht="13.5" thickBot="1">
      <c r="A44" s="155">
        <v>2018</v>
      </c>
      <c r="B44" s="157">
        <v>67088.25</v>
      </c>
      <c r="C44" s="159">
        <v>-7.2999999999999995E-2</v>
      </c>
      <c r="D44" s="56" t="s">
        <v>132</v>
      </c>
      <c r="E44" s="42">
        <v>81423</v>
      </c>
      <c r="I44" s="139"/>
      <c r="J44" s="139"/>
      <c r="K44" s="139"/>
      <c r="L44" s="139"/>
      <c r="M44" s="139"/>
    </row>
    <row r="45" spans="1:13" ht="13.5" thickBot="1">
      <c r="A45" s="156"/>
      <c r="B45" s="158"/>
      <c r="C45" s="160"/>
      <c r="D45" s="57" t="s">
        <v>133</v>
      </c>
      <c r="E45" s="42">
        <v>59494</v>
      </c>
      <c r="I45" s="139"/>
      <c r="J45" s="139"/>
      <c r="K45" s="139"/>
      <c r="L45" s="139"/>
      <c r="M45" s="139"/>
    </row>
    <row r="46" spans="1:13" ht="13.5" thickBot="1">
      <c r="A46" s="146">
        <v>2019</v>
      </c>
      <c r="B46" s="148">
        <v>66327.75</v>
      </c>
      <c r="C46" s="161">
        <v>-1.2E-2</v>
      </c>
      <c r="D46" s="48" t="s">
        <v>134</v>
      </c>
      <c r="E46" s="42">
        <v>67425</v>
      </c>
      <c r="I46" s="139"/>
      <c r="J46" s="139"/>
      <c r="K46" s="139"/>
      <c r="L46" s="139"/>
      <c r="M46" s="139"/>
    </row>
    <row r="47" spans="1:13" ht="13.5" thickBot="1">
      <c r="A47" s="147"/>
      <c r="B47" s="149"/>
      <c r="C47" s="162"/>
      <c r="D47" s="51" t="s">
        <v>135</v>
      </c>
      <c r="E47" s="42">
        <v>51850</v>
      </c>
    </row>
    <row r="48" spans="1:13" ht="13.5" thickBot="1">
      <c r="A48" s="152">
        <v>2020</v>
      </c>
      <c r="B48" s="153">
        <v>75712.399999999994</v>
      </c>
      <c r="C48" s="154">
        <v>0.14099999999999999</v>
      </c>
      <c r="D48" s="54" t="s">
        <v>136</v>
      </c>
      <c r="E48" s="42">
        <v>81000</v>
      </c>
    </row>
    <row r="49" spans="1:5" ht="13.5" thickBot="1">
      <c r="A49" s="141"/>
      <c r="B49" s="143"/>
      <c r="C49" s="145"/>
      <c r="D49" s="45" t="s">
        <v>137</v>
      </c>
      <c r="E49" s="42">
        <v>50000</v>
      </c>
    </row>
    <row r="50" spans="1:5" ht="13.5" thickBot="1">
      <c r="A50" s="146">
        <v>2021</v>
      </c>
      <c r="B50" s="148">
        <v>73293.55</v>
      </c>
      <c r="C50" s="161">
        <v>-3.2000000000000001E-2</v>
      </c>
      <c r="D50" s="48" t="s">
        <v>138</v>
      </c>
      <c r="E50" s="42">
        <v>98575</v>
      </c>
    </row>
    <row r="51" spans="1:5" ht="13.5" thickBot="1">
      <c r="A51" s="147"/>
      <c r="B51" s="149"/>
      <c r="C51" s="162"/>
      <c r="D51" s="51" t="s">
        <v>139</v>
      </c>
      <c r="E51" s="42">
        <v>68719</v>
      </c>
    </row>
    <row r="52" spans="1:5" ht="13.5" thickBot="1">
      <c r="A52" s="152">
        <v>2022</v>
      </c>
      <c r="B52" s="153">
        <v>88531.1</v>
      </c>
      <c r="C52" s="154">
        <v>0.20699999999999999</v>
      </c>
      <c r="D52" s="54" t="s">
        <v>140</v>
      </c>
      <c r="E52" s="42">
        <v>95954</v>
      </c>
    </row>
    <row r="53" spans="1:5" ht="13.5" thickBot="1">
      <c r="A53" s="141"/>
      <c r="B53" s="143"/>
      <c r="C53" s="145"/>
      <c r="D53" s="45" t="s">
        <v>141</v>
      </c>
      <c r="E53" s="42">
        <v>62944</v>
      </c>
    </row>
    <row r="54" spans="1:5" ht="13.5" thickBot="1">
      <c r="A54" s="146">
        <v>2023</v>
      </c>
      <c r="B54" s="148">
        <v>129579.25</v>
      </c>
      <c r="C54" s="150">
        <v>0.46300000000000002</v>
      </c>
      <c r="D54" s="48" t="s">
        <v>142</v>
      </c>
      <c r="E54" s="42">
        <v>130399</v>
      </c>
    </row>
    <row r="55" spans="1:5" ht="13.5" thickBot="1">
      <c r="A55" s="147"/>
      <c r="B55" s="149"/>
      <c r="C55" s="151"/>
      <c r="D55" s="51" t="s">
        <v>143</v>
      </c>
      <c r="E55" s="42">
        <v>81380</v>
      </c>
    </row>
    <row r="56" spans="1:5" ht="13.5" thickBot="1">
      <c r="A56" s="152">
        <v>2024</v>
      </c>
      <c r="B56" s="153">
        <v>133387.34</v>
      </c>
      <c r="C56" s="154">
        <v>2.9000000000000001E-2</v>
      </c>
      <c r="D56" s="54" t="s">
        <v>144</v>
      </c>
      <c r="E56" s="42">
        <v>151445</v>
      </c>
    </row>
    <row r="57" spans="1:5" ht="13.5" thickBot="1">
      <c r="A57" s="163"/>
      <c r="B57" s="164"/>
      <c r="C57" s="165"/>
      <c r="D57" s="60" t="s">
        <v>145</v>
      </c>
      <c r="E57" s="42">
        <v>127257</v>
      </c>
    </row>
    <row r="63" spans="1:5">
      <c r="B63" s="61" t="s">
        <v>146</v>
      </c>
    </row>
  </sheetData>
  <mergeCells count="37">
    <mergeCell ref="A56:A57"/>
    <mergeCell ref="B56:B57"/>
    <mergeCell ref="C56:C57"/>
    <mergeCell ref="A52:A53"/>
    <mergeCell ref="B52:B53"/>
    <mergeCell ref="C52:C53"/>
    <mergeCell ref="A54:A55"/>
    <mergeCell ref="B54:B55"/>
    <mergeCell ref="C54:C55"/>
    <mergeCell ref="A48:A49"/>
    <mergeCell ref="B48:B49"/>
    <mergeCell ref="C48:C49"/>
    <mergeCell ref="A50:A51"/>
    <mergeCell ref="B50:B51"/>
    <mergeCell ref="C50:C51"/>
    <mergeCell ref="A44:A45"/>
    <mergeCell ref="B44:B45"/>
    <mergeCell ref="C44:C45"/>
    <mergeCell ref="A46:A47"/>
    <mergeCell ref="B46:B47"/>
    <mergeCell ref="C46:C47"/>
    <mergeCell ref="I16:L21"/>
    <mergeCell ref="N17:P21"/>
    <mergeCell ref="I22:L26"/>
    <mergeCell ref="I27:M46"/>
    <mergeCell ref="A36:A37"/>
    <mergeCell ref="B36:B37"/>
    <mergeCell ref="C36:C37"/>
    <mergeCell ref="A38:A39"/>
    <mergeCell ref="B38:B39"/>
    <mergeCell ref="C38:C39"/>
    <mergeCell ref="A40:A41"/>
    <mergeCell ref="B40:B41"/>
    <mergeCell ref="C40:C41"/>
    <mergeCell ref="A42:A43"/>
    <mergeCell ref="B42:B43"/>
    <mergeCell ref="C42:C43"/>
  </mergeCells>
  <hyperlinks>
    <hyperlink ref="A36" r:id="rId1" display="https://stockpricearchive.com/yearly-data/MRF/2014/" xr:uid="{5C67DC57-B368-4793-984F-4A7FE84439FD}"/>
    <hyperlink ref="A38" r:id="rId2" display="https://stockpricearchive.com/yearly-data/MRF/2015/" xr:uid="{36627C27-7F9B-4635-9DDA-B7066F29579C}"/>
    <hyperlink ref="A40" r:id="rId3" display="https://stockpricearchive.com/yearly-data/MRF/2016/" xr:uid="{4ED6A242-03BF-48C5-90A3-13D0C8BDDD49}"/>
    <hyperlink ref="A42" r:id="rId4" display="https://stockpricearchive.com/yearly-data/MRF/2017/" xr:uid="{64DD2086-A866-4862-9EA4-91D2179D14C0}"/>
    <hyperlink ref="A44" r:id="rId5" display="https://stockpricearchive.com/yearly-data/MRF/2018/" xr:uid="{830FFBD6-9277-43F2-BA6E-95B3BAF7809B}"/>
    <hyperlink ref="A46" r:id="rId6" display="https://stockpricearchive.com/yearly-data/MRF/2019/" xr:uid="{7DBF44AF-F9D7-4075-B380-474115E99633}"/>
    <hyperlink ref="A48" r:id="rId7" display="https://stockpricearchive.com/yearly-data/MRF/2020/" xr:uid="{0A6C7734-2328-4981-956E-61144CB74FF7}"/>
    <hyperlink ref="A50" r:id="rId8" display="https://stockpricearchive.com/yearly-data/MRF/2021/" xr:uid="{E7B2BB09-DD39-463A-8623-4E426A8A32AF}"/>
    <hyperlink ref="A52" r:id="rId9" display="https://stockpricearchive.com/yearly-data/MRF/2022/" xr:uid="{09250888-99EA-412C-AB10-43E5363521FA}"/>
    <hyperlink ref="A54" r:id="rId10" display="https://stockpricearchive.com/yearly-data/MRF/2023/" xr:uid="{46CF48F4-86A8-4CF2-B179-A13D6F73543B}"/>
    <hyperlink ref="B63" r:id="rId11" location=":~:text=MRF%20Ltd.&amp;text=For%20the%20year%20ending%20March,a%20dividend%20yield%20of%200.13%25." xr:uid="{67E95B53-7439-4B0A-A4B6-E88BE911C4E7}"/>
    <hyperlink ref="A56" r:id="rId12" display="https://stockpricearchive.com/yearly-data/MRF/2024/" xr:uid="{DC905EC9-71B5-4F98-8955-D70DFA4690D2}"/>
  </hyperlinks>
  <pageMargins left="0.7" right="0.7" top="0.75" bottom="0.75" header="0.3" footer="0.3"/>
  <pageSetup orientation="portrait" r:id="rId13"/>
  <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C5624-F912-454F-A146-444A3A99C165}">
  <dimension ref="A1:K89"/>
  <sheetViews>
    <sheetView workbookViewId="0">
      <selection activeCell="K8" sqref="K8"/>
    </sheetView>
  </sheetViews>
  <sheetFormatPr defaultRowHeight="13"/>
  <cols>
    <col min="1" max="1" width="8.7265625" style="1"/>
    <col min="2" max="2" width="9.26953125" style="1" bestFit="1" customWidth="1"/>
    <col min="3" max="10" width="8.7265625" style="1"/>
    <col min="11" max="11" width="18" style="1" customWidth="1"/>
    <col min="12" max="16384" width="8.7265625" style="1"/>
  </cols>
  <sheetData>
    <row r="1" spans="1:11">
      <c r="A1" s="140">
        <v>2014</v>
      </c>
      <c r="B1" s="142">
        <v>37882.9</v>
      </c>
      <c r="C1" s="144">
        <v>0.95499999999999996</v>
      </c>
      <c r="D1" s="42" t="s">
        <v>124</v>
      </c>
      <c r="F1" s="62"/>
      <c r="G1" s="62"/>
      <c r="H1" s="62"/>
      <c r="I1" s="62"/>
      <c r="J1" s="62"/>
      <c r="K1" s="62"/>
    </row>
    <row r="2" spans="1:11" ht="18.5" thickBot="1">
      <c r="A2" s="141"/>
      <c r="B2" s="143"/>
      <c r="C2" s="145"/>
      <c r="D2" s="45" t="s">
        <v>125</v>
      </c>
      <c r="F2" s="63" t="s">
        <v>89</v>
      </c>
      <c r="G2" s="64" t="s">
        <v>91</v>
      </c>
      <c r="H2" s="64" t="s">
        <v>92</v>
      </c>
      <c r="I2" s="64" t="s">
        <v>93</v>
      </c>
      <c r="J2" s="64" t="s">
        <v>94</v>
      </c>
      <c r="K2" s="64" t="s">
        <v>95</v>
      </c>
    </row>
    <row r="3" spans="1:11" ht="27.5" thickBot="1">
      <c r="A3" s="146">
        <v>2015</v>
      </c>
      <c r="B3" s="148">
        <v>39847.599999999999</v>
      </c>
      <c r="C3" s="150">
        <v>5.0999999999999997E-2</v>
      </c>
      <c r="D3" s="48" t="s">
        <v>126</v>
      </c>
      <c r="F3" s="65">
        <v>45316</v>
      </c>
      <c r="G3" s="66">
        <v>45343</v>
      </c>
      <c r="H3" s="67" t="s">
        <v>96</v>
      </c>
      <c r="I3" s="67">
        <v>30</v>
      </c>
      <c r="J3" s="67">
        <v>3</v>
      </c>
      <c r="K3" s="67" t="s">
        <v>97</v>
      </c>
    </row>
    <row r="4" spans="1:11" ht="18.5" thickBot="1">
      <c r="A4" s="147"/>
      <c r="B4" s="149"/>
      <c r="C4" s="151"/>
      <c r="D4" s="51" t="s">
        <v>127</v>
      </c>
      <c r="F4" s="65">
        <v>45222</v>
      </c>
      <c r="G4" s="66">
        <v>45247</v>
      </c>
      <c r="H4" s="67" t="s">
        <v>96</v>
      </c>
      <c r="I4" s="67">
        <v>30</v>
      </c>
      <c r="J4" s="67">
        <v>3</v>
      </c>
      <c r="K4" s="67" t="s">
        <v>105</v>
      </c>
    </row>
    <row r="5" spans="1:11" ht="18.5" thickBot="1">
      <c r="A5" s="152">
        <v>2016</v>
      </c>
      <c r="B5" s="153">
        <v>48781.15</v>
      </c>
      <c r="C5" s="154">
        <v>0.224</v>
      </c>
      <c r="D5" s="54" t="s">
        <v>128</v>
      </c>
      <c r="F5" s="65">
        <v>45049</v>
      </c>
      <c r="G5" s="66">
        <v>45127</v>
      </c>
      <c r="H5" s="67" t="s">
        <v>106</v>
      </c>
      <c r="I5" s="67">
        <v>1690</v>
      </c>
      <c r="J5" s="67">
        <v>169</v>
      </c>
      <c r="K5" s="67" t="s">
        <v>107</v>
      </c>
    </row>
    <row r="6" spans="1:11" ht="18.5" thickBot="1">
      <c r="A6" s="141"/>
      <c r="B6" s="143"/>
      <c r="C6" s="145"/>
      <c r="D6" s="45" t="s">
        <v>129</v>
      </c>
      <c r="F6" s="65">
        <v>44953</v>
      </c>
      <c r="G6" s="66">
        <v>44978</v>
      </c>
      <c r="H6" s="67" t="s">
        <v>96</v>
      </c>
      <c r="I6" s="67">
        <v>30</v>
      </c>
      <c r="J6" s="67">
        <v>3</v>
      </c>
      <c r="K6" s="67" t="s">
        <v>108</v>
      </c>
    </row>
    <row r="7" spans="1:11" ht="18.5" thickBot="1">
      <c r="A7" s="146">
        <v>2017</v>
      </c>
      <c r="B7" s="148">
        <v>72348.149999999994</v>
      </c>
      <c r="C7" s="150">
        <v>0.48299999999999998</v>
      </c>
      <c r="D7" s="48" t="s">
        <v>130</v>
      </c>
      <c r="F7" s="65">
        <v>44861</v>
      </c>
      <c r="G7" s="66">
        <v>44882</v>
      </c>
      <c r="H7" s="67" t="s">
        <v>96</v>
      </c>
      <c r="I7" s="67">
        <v>30</v>
      </c>
      <c r="J7" s="67">
        <v>3</v>
      </c>
      <c r="K7" s="67" t="s">
        <v>105</v>
      </c>
    </row>
    <row r="8" spans="1:11" ht="18.5" thickBot="1">
      <c r="A8" s="147"/>
      <c r="B8" s="149"/>
      <c r="C8" s="151"/>
      <c r="D8" s="51" t="s">
        <v>131</v>
      </c>
      <c r="F8" s="65">
        <v>44691</v>
      </c>
      <c r="G8" s="66">
        <v>44769</v>
      </c>
      <c r="H8" s="67" t="s">
        <v>106</v>
      </c>
      <c r="I8" s="67">
        <v>1440</v>
      </c>
      <c r="J8" s="67">
        <v>144</v>
      </c>
      <c r="K8" s="67" t="s">
        <v>109</v>
      </c>
    </row>
    <row r="9" spans="1:11" ht="27.5" thickBot="1">
      <c r="A9" s="155">
        <v>2018</v>
      </c>
      <c r="B9" s="157">
        <v>67088.25</v>
      </c>
      <c r="C9" s="159">
        <v>-7.2999999999999995E-2</v>
      </c>
      <c r="D9" s="56" t="s">
        <v>132</v>
      </c>
      <c r="F9" s="65">
        <v>44589</v>
      </c>
      <c r="G9" s="66">
        <v>44609</v>
      </c>
      <c r="H9" s="67" t="s">
        <v>96</v>
      </c>
      <c r="I9" s="67">
        <v>30</v>
      </c>
      <c r="J9" s="67">
        <v>3</v>
      </c>
      <c r="K9" s="67" t="s">
        <v>110</v>
      </c>
    </row>
    <row r="10" spans="1:11" ht="18.5" thickBot="1">
      <c r="A10" s="156"/>
      <c r="B10" s="158"/>
      <c r="C10" s="160"/>
      <c r="D10" s="57" t="s">
        <v>133</v>
      </c>
      <c r="F10" s="65">
        <v>44496</v>
      </c>
      <c r="G10" s="66">
        <v>44517</v>
      </c>
      <c r="H10" s="67" t="s">
        <v>96</v>
      </c>
      <c r="I10" s="67">
        <v>30</v>
      </c>
      <c r="J10" s="67">
        <v>3</v>
      </c>
      <c r="K10" s="67" t="s">
        <v>105</v>
      </c>
    </row>
    <row r="11" spans="1:11" ht="18.5" thickBot="1">
      <c r="A11" s="146">
        <v>2019</v>
      </c>
      <c r="B11" s="148">
        <v>66327.75</v>
      </c>
      <c r="C11" s="161">
        <v>-1.2E-2</v>
      </c>
      <c r="D11" s="48" t="s">
        <v>134</v>
      </c>
      <c r="F11" s="65">
        <v>44354</v>
      </c>
      <c r="G11" s="66">
        <v>44412</v>
      </c>
      <c r="H11" s="67" t="s">
        <v>106</v>
      </c>
      <c r="I11" s="67">
        <v>940</v>
      </c>
      <c r="J11" s="67">
        <v>94</v>
      </c>
      <c r="K11" s="67" t="s">
        <v>111</v>
      </c>
    </row>
    <row r="12" spans="1:11" ht="18.5" thickBot="1">
      <c r="A12" s="147"/>
      <c r="B12" s="149"/>
      <c r="C12" s="162"/>
      <c r="D12" s="51" t="s">
        <v>135</v>
      </c>
      <c r="F12" s="65">
        <v>44355</v>
      </c>
      <c r="G12" s="66">
        <v>44412</v>
      </c>
      <c r="H12" s="67" t="s">
        <v>112</v>
      </c>
      <c r="I12" s="67">
        <v>500</v>
      </c>
      <c r="J12" s="67">
        <v>50</v>
      </c>
      <c r="K12" s="67" t="s">
        <v>113</v>
      </c>
    </row>
    <row r="13" spans="1:11" ht="27.5" thickBot="1">
      <c r="A13" s="152">
        <v>2020</v>
      </c>
      <c r="B13" s="153">
        <v>75712.399999999994</v>
      </c>
      <c r="C13" s="154">
        <v>0.14099999999999999</v>
      </c>
      <c r="D13" s="54" t="s">
        <v>136</v>
      </c>
      <c r="F13" s="65">
        <v>44224</v>
      </c>
      <c r="G13" s="66">
        <v>44244</v>
      </c>
      <c r="H13" s="67" t="s">
        <v>96</v>
      </c>
      <c r="I13" s="67">
        <v>30</v>
      </c>
      <c r="J13" s="67">
        <v>3</v>
      </c>
      <c r="K13" s="67" t="s">
        <v>110</v>
      </c>
    </row>
    <row r="14" spans="1:11" ht="18.5" thickBot="1">
      <c r="A14" s="141"/>
      <c r="B14" s="143"/>
      <c r="C14" s="145"/>
      <c r="D14" s="45" t="s">
        <v>137</v>
      </c>
      <c r="F14" s="65">
        <v>44141</v>
      </c>
      <c r="G14" s="66">
        <v>44153</v>
      </c>
      <c r="H14" s="67" t="s">
        <v>96</v>
      </c>
      <c r="I14" s="67">
        <v>30</v>
      </c>
      <c r="J14" s="67">
        <v>3</v>
      </c>
      <c r="K14" s="67" t="s">
        <v>105</v>
      </c>
    </row>
    <row r="15" spans="1:11" ht="18.5" thickBot="1">
      <c r="A15" s="146">
        <v>2021</v>
      </c>
      <c r="B15" s="148">
        <v>73293.55</v>
      </c>
      <c r="C15" s="161">
        <v>-3.2000000000000001E-2</v>
      </c>
      <c r="D15" s="48" t="s">
        <v>138</v>
      </c>
      <c r="F15" s="65">
        <v>44011</v>
      </c>
      <c r="G15" s="66">
        <v>44088</v>
      </c>
      <c r="H15" s="67" t="s">
        <v>106</v>
      </c>
      <c r="I15" s="67">
        <v>940</v>
      </c>
      <c r="J15" s="67">
        <v>94</v>
      </c>
      <c r="K15" s="67" t="s">
        <v>111</v>
      </c>
    </row>
    <row r="16" spans="1:11" ht="27.5" thickBot="1">
      <c r="A16" s="147"/>
      <c r="B16" s="149"/>
      <c r="C16" s="162"/>
      <c r="D16" s="51" t="s">
        <v>139</v>
      </c>
      <c r="F16" s="65">
        <v>43871</v>
      </c>
      <c r="G16" s="66">
        <v>43879</v>
      </c>
      <c r="H16" s="67" t="s">
        <v>96</v>
      </c>
      <c r="I16" s="67">
        <v>30</v>
      </c>
      <c r="J16" s="67">
        <v>3</v>
      </c>
      <c r="K16" s="67" t="s">
        <v>97</v>
      </c>
    </row>
    <row r="17" spans="1:11" ht="18.5" thickBot="1">
      <c r="A17" s="152">
        <v>2022</v>
      </c>
      <c r="B17" s="153">
        <v>88531.1</v>
      </c>
      <c r="C17" s="154">
        <v>0.20699999999999999</v>
      </c>
      <c r="D17" s="54" t="s">
        <v>140</v>
      </c>
      <c r="F17" s="65">
        <v>43777</v>
      </c>
      <c r="G17" s="66">
        <v>43790</v>
      </c>
      <c r="H17" s="67" t="s">
        <v>96</v>
      </c>
      <c r="I17" s="67">
        <v>30</v>
      </c>
      <c r="J17" s="67">
        <v>3</v>
      </c>
      <c r="K17" s="67" t="s">
        <v>105</v>
      </c>
    </row>
    <row r="18" spans="1:11" ht="18.5" thickBot="1">
      <c r="A18" s="141"/>
      <c r="B18" s="143"/>
      <c r="C18" s="145"/>
      <c r="D18" s="45" t="s">
        <v>141</v>
      </c>
      <c r="F18" s="65">
        <v>43587</v>
      </c>
      <c r="G18" s="66">
        <v>43678</v>
      </c>
      <c r="H18" s="67" t="s">
        <v>106</v>
      </c>
      <c r="I18" s="67">
        <v>540</v>
      </c>
      <c r="J18" s="67">
        <v>54</v>
      </c>
      <c r="K18" s="67" t="s">
        <v>116</v>
      </c>
    </row>
    <row r="19" spans="1:11" ht="27.5" thickBot="1">
      <c r="A19" s="146">
        <v>2023</v>
      </c>
      <c r="B19" s="148">
        <v>129579.25</v>
      </c>
      <c r="C19" s="150">
        <v>0.46300000000000002</v>
      </c>
      <c r="D19" s="48" t="s">
        <v>142</v>
      </c>
      <c r="F19" s="65">
        <v>43503</v>
      </c>
      <c r="G19" s="66">
        <v>43511</v>
      </c>
      <c r="H19" s="67" t="s">
        <v>96</v>
      </c>
      <c r="I19" s="67">
        <v>30</v>
      </c>
      <c r="J19" s="67">
        <v>3</v>
      </c>
      <c r="K19" s="67" t="s">
        <v>97</v>
      </c>
    </row>
    <row r="20" spans="1:11" ht="18.5" thickBot="1">
      <c r="A20" s="147"/>
      <c r="B20" s="149"/>
      <c r="C20" s="151"/>
      <c r="D20" s="51" t="s">
        <v>143</v>
      </c>
      <c r="F20" s="65">
        <v>43413</v>
      </c>
      <c r="G20" s="66">
        <v>43423</v>
      </c>
      <c r="H20" s="67" t="s">
        <v>96</v>
      </c>
      <c r="I20" s="67">
        <v>30</v>
      </c>
      <c r="J20" s="67">
        <v>3</v>
      </c>
      <c r="K20" s="67" t="s">
        <v>105</v>
      </c>
    </row>
    <row r="21" spans="1:11" ht="18.5" thickBot="1">
      <c r="A21" s="152">
        <v>2024</v>
      </c>
      <c r="B21" s="153">
        <v>133387.34</v>
      </c>
      <c r="C21" s="154">
        <v>2.9000000000000001E-2</v>
      </c>
      <c r="D21" s="54" t="s">
        <v>144</v>
      </c>
      <c r="F21" s="65">
        <v>43223</v>
      </c>
      <c r="G21" s="66">
        <v>43313</v>
      </c>
      <c r="H21" s="67" t="s">
        <v>106</v>
      </c>
      <c r="I21" s="67">
        <v>540</v>
      </c>
      <c r="J21" s="67">
        <v>54</v>
      </c>
      <c r="K21" s="67" t="s">
        <v>116</v>
      </c>
    </row>
    <row r="22" spans="1:11" ht="27.5" thickBot="1">
      <c r="A22" s="163"/>
      <c r="B22" s="164"/>
      <c r="C22" s="165"/>
      <c r="D22" s="60" t="s">
        <v>145</v>
      </c>
      <c r="F22" s="65">
        <v>43132</v>
      </c>
      <c r="G22" s="66">
        <v>43140</v>
      </c>
      <c r="H22" s="67" t="s">
        <v>96</v>
      </c>
      <c r="I22" s="67">
        <v>30</v>
      </c>
      <c r="J22" s="67">
        <v>3</v>
      </c>
      <c r="K22" s="67" t="s">
        <v>97</v>
      </c>
    </row>
    <row r="23" spans="1:11" ht="18.5" thickBot="1">
      <c r="F23" s="65">
        <v>43049</v>
      </c>
      <c r="G23" s="66">
        <v>43060</v>
      </c>
      <c r="H23" s="67" t="s">
        <v>96</v>
      </c>
      <c r="I23" s="67">
        <v>30</v>
      </c>
      <c r="J23" s="67">
        <v>3</v>
      </c>
      <c r="K23" s="67" t="s">
        <v>105</v>
      </c>
    </row>
    <row r="24" spans="1:11" ht="18.5" thickBot="1">
      <c r="F24" s="65">
        <v>42860</v>
      </c>
      <c r="G24" s="66">
        <v>42943</v>
      </c>
      <c r="H24" s="67" t="s">
        <v>106</v>
      </c>
      <c r="I24" s="67">
        <v>540</v>
      </c>
      <c r="J24" s="67">
        <v>54</v>
      </c>
      <c r="K24" s="67" t="s">
        <v>120</v>
      </c>
    </row>
    <row r="25" spans="1:11" ht="27.5" thickBot="1">
      <c r="F25" s="65">
        <v>42769</v>
      </c>
      <c r="G25" s="66">
        <v>42780</v>
      </c>
      <c r="H25" s="67" t="s">
        <v>96</v>
      </c>
      <c r="I25" s="67">
        <v>30</v>
      </c>
      <c r="J25" s="67">
        <v>3</v>
      </c>
      <c r="K25" s="67" t="s">
        <v>121</v>
      </c>
    </row>
    <row r="26" spans="1:11" ht="18.5" thickBot="1">
      <c r="F26" s="65">
        <v>42670</v>
      </c>
      <c r="G26" s="66">
        <v>42682</v>
      </c>
      <c r="H26" s="67" t="s">
        <v>96</v>
      </c>
      <c r="I26" s="67">
        <v>30</v>
      </c>
      <c r="J26" s="67">
        <v>3</v>
      </c>
      <c r="K26" s="67" t="s">
        <v>105</v>
      </c>
    </row>
    <row r="27" spans="1:11" ht="18.5" thickBot="1">
      <c r="F27" s="65">
        <v>42493</v>
      </c>
      <c r="G27" s="66">
        <v>42585</v>
      </c>
      <c r="H27" s="67" t="s">
        <v>106</v>
      </c>
      <c r="I27" s="67">
        <v>940</v>
      </c>
      <c r="J27" s="67">
        <v>94</v>
      </c>
      <c r="K27" s="67" t="s">
        <v>111</v>
      </c>
    </row>
    <row r="28" spans="1:11" ht="27.5" thickBot="1">
      <c r="F28" s="65">
        <v>42306</v>
      </c>
      <c r="G28" s="66">
        <v>42318</v>
      </c>
      <c r="H28" s="67" t="s">
        <v>96</v>
      </c>
      <c r="I28" s="67">
        <v>30</v>
      </c>
      <c r="J28" s="67">
        <v>3</v>
      </c>
      <c r="K28" s="67" t="s">
        <v>97</v>
      </c>
    </row>
    <row r="29" spans="1:11" ht="18.5" thickBot="1">
      <c r="F29" s="65">
        <v>42212</v>
      </c>
      <c r="G29" s="66">
        <v>42222</v>
      </c>
      <c r="H29" s="67" t="s">
        <v>96</v>
      </c>
      <c r="I29" s="67">
        <v>30</v>
      </c>
      <c r="J29" s="67">
        <v>3</v>
      </c>
      <c r="K29" s="67" t="s">
        <v>105</v>
      </c>
    </row>
    <row r="30" spans="1:11" ht="18.5" thickBot="1">
      <c r="F30" s="65">
        <v>41969</v>
      </c>
      <c r="G30" s="66">
        <v>42039</v>
      </c>
      <c r="H30" s="67" t="s">
        <v>106</v>
      </c>
      <c r="I30" s="67">
        <v>440</v>
      </c>
      <c r="J30" s="67">
        <v>44</v>
      </c>
      <c r="K30" s="67" t="s">
        <v>123</v>
      </c>
    </row>
    <row r="31" spans="1:11" ht="27.5" thickBot="1">
      <c r="F31" s="65">
        <v>41942</v>
      </c>
      <c r="G31" s="66">
        <v>41956</v>
      </c>
      <c r="H31" s="67" t="s">
        <v>96</v>
      </c>
      <c r="I31" s="67">
        <v>30</v>
      </c>
      <c r="J31" s="67">
        <v>3</v>
      </c>
      <c r="K31" s="67" t="s">
        <v>97</v>
      </c>
    </row>
    <row r="32" spans="1:11" ht="18.5" thickBot="1">
      <c r="F32" s="65">
        <v>41843</v>
      </c>
      <c r="G32" s="66">
        <v>41857</v>
      </c>
      <c r="H32" s="67" t="s">
        <v>96</v>
      </c>
      <c r="I32" s="67">
        <v>30</v>
      </c>
      <c r="J32" s="67">
        <v>3</v>
      </c>
      <c r="K32" s="67" t="s">
        <v>105</v>
      </c>
    </row>
    <row r="33" spans="6:11" ht="18.5" thickBot="1">
      <c r="F33" s="65">
        <v>41606</v>
      </c>
      <c r="G33" s="66">
        <v>41669</v>
      </c>
      <c r="H33" s="67" t="s">
        <v>106</v>
      </c>
      <c r="I33" s="67">
        <v>240</v>
      </c>
      <c r="J33" s="67">
        <v>24</v>
      </c>
      <c r="K33" s="67" t="s">
        <v>147</v>
      </c>
    </row>
    <row r="34" spans="6:11" ht="27.5" thickBot="1">
      <c r="F34" s="65">
        <v>41571</v>
      </c>
      <c r="G34" s="66">
        <v>41583</v>
      </c>
      <c r="H34" s="67" t="s">
        <v>96</v>
      </c>
      <c r="I34" s="67">
        <v>30</v>
      </c>
      <c r="J34" s="67">
        <v>3</v>
      </c>
      <c r="K34" s="67" t="s">
        <v>97</v>
      </c>
    </row>
    <row r="35" spans="6:11" ht="18.5" thickBot="1">
      <c r="F35" s="65">
        <v>41480</v>
      </c>
      <c r="G35" s="66">
        <v>41492</v>
      </c>
      <c r="H35" s="67" t="s">
        <v>96</v>
      </c>
      <c r="I35" s="67">
        <v>30</v>
      </c>
      <c r="J35" s="67">
        <v>3</v>
      </c>
      <c r="K35" s="67" t="s">
        <v>105</v>
      </c>
    </row>
    <row r="36" spans="6:11" ht="18.5" thickBot="1">
      <c r="F36" s="65">
        <v>41242</v>
      </c>
      <c r="G36" s="66">
        <v>41304</v>
      </c>
      <c r="H36" s="67" t="s">
        <v>106</v>
      </c>
      <c r="I36" s="67">
        <v>190</v>
      </c>
      <c r="J36" s="67">
        <v>19</v>
      </c>
      <c r="K36" s="67" t="s">
        <v>148</v>
      </c>
    </row>
    <row r="37" spans="6:11" ht="27.5" thickBot="1">
      <c r="F37" s="65">
        <v>41207</v>
      </c>
      <c r="G37" s="66">
        <v>41220</v>
      </c>
      <c r="H37" s="67" t="s">
        <v>96</v>
      </c>
      <c r="I37" s="67">
        <v>30</v>
      </c>
      <c r="J37" s="67">
        <v>3</v>
      </c>
      <c r="K37" s="67" t="s">
        <v>97</v>
      </c>
    </row>
    <row r="38" spans="6:11" ht="18.5" thickBot="1">
      <c r="F38" s="65">
        <v>41115</v>
      </c>
      <c r="G38" s="66">
        <v>41127</v>
      </c>
      <c r="H38" s="67" t="s">
        <v>96</v>
      </c>
      <c r="I38" s="67">
        <v>30</v>
      </c>
      <c r="J38" s="67">
        <v>3</v>
      </c>
      <c r="K38" s="67" t="s">
        <v>149</v>
      </c>
    </row>
    <row r="39" spans="6:11" ht="13.5" thickBot="1">
      <c r="F39" s="65">
        <v>40876</v>
      </c>
      <c r="G39" s="66">
        <v>40938</v>
      </c>
      <c r="H39" s="67" t="s">
        <v>106</v>
      </c>
      <c r="I39" s="67">
        <v>190</v>
      </c>
      <c r="J39" s="67">
        <v>19</v>
      </c>
      <c r="K39" s="67"/>
    </row>
    <row r="40" spans="6:11" ht="13.5" thickBot="1">
      <c r="F40" s="65">
        <v>40836</v>
      </c>
      <c r="G40" s="66">
        <v>40849</v>
      </c>
      <c r="H40" s="67" t="s">
        <v>96</v>
      </c>
      <c r="I40" s="67">
        <v>30</v>
      </c>
      <c r="J40" s="67">
        <v>3</v>
      </c>
      <c r="K40" s="67" t="s">
        <v>150</v>
      </c>
    </row>
    <row r="41" spans="6:11" ht="13.5" thickBot="1">
      <c r="F41" s="65">
        <v>40752</v>
      </c>
      <c r="G41" s="66">
        <v>40764</v>
      </c>
      <c r="H41" s="67" t="s">
        <v>96</v>
      </c>
      <c r="I41" s="67">
        <v>30</v>
      </c>
      <c r="J41" s="67">
        <v>3</v>
      </c>
      <c r="K41" s="67"/>
    </row>
    <row r="42" spans="6:11" ht="36.5" thickBot="1">
      <c r="F42" s="65">
        <v>40507</v>
      </c>
      <c r="G42" s="66">
        <v>40571</v>
      </c>
      <c r="H42" s="67" t="s">
        <v>106</v>
      </c>
      <c r="I42" s="67">
        <v>440</v>
      </c>
      <c r="J42" s="67">
        <v>44</v>
      </c>
      <c r="K42" s="67" t="s">
        <v>151</v>
      </c>
    </row>
    <row r="43" spans="6:11" ht="13.5" thickBot="1">
      <c r="F43" s="65">
        <v>40472</v>
      </c>
      <c r="G43" s="66">
        <v>40484</v>
      </c>
      <c r="H43" s="67" t="s">
        <v>96</v>
      </c>
      <c r="I43" s="67">
        <v>30</v>
      </c>
      <c r="J43" s="67">
        <v>3</v>
      </c>
      <c r="K43" s="67" t="s">
        <v>150</v>
      </c>
    </row>
    <row r="44" spans="6:11" ht="13.5" thickBot="1">
      <c r="F44" s="65">
        <v>40387</v>
      </c>
      <c r="G44" s="66">
        <v>40396</v>
      </c>
      <c r="H44" s="67" t="s">
        <v>96</v>
      </c>
      <c r="I44" s="67">
        <v>30</v>
      </c>
      <c r="J44" s="67">
        <v>3</v>
      </c>
      <c r="K44" s="67"/>
    </row>
    <row r="45" spans="6:11" ht="13.5" thickBot="1">
      <c r="F45" s="65">
        <v>40168</v>
      </c>
      <c r="G45" s="66">
        <v>40234</v>
      </c>
      <c r="H45" s="67" t="s">
        <v>106</v>
      </c>
      <c r="I45" s="67">
        <v>190</v>
      </c>
      <c r="J45" s="67">
        <v>19</v>
      </c>
      <c r="K45" s="67"/>
    </row>
    <row r="46" spans="6:11" ht="13.5" thickBot="1">
      <c r="F46" s="65">
        <v>40113</v>
      </c>
      <c r="G46" s="66">
        <v>40122</v>
      </c>
      <c r="H46" s="67" t="s">
        <v>96</v>
      </c>
      <c r="I46" s="67">
        <v>30</v>
      </c>
      <c r="J46" s="67">
        <v>3</v>
      </c>
      <c r="K46" s="67" t="s">
        <v>150</v>
      </c>
    </row>
    <row r="47" spans="6:11" ht="13.5" thickBot="1">
      <c r="F47" s="65">
        <v>40021</v>
      </c>
      <c r="G47" s="66">
        <v>40031</v>
      </c>
      <c r="H47" s="67" t="s">
        <v>96</v>
      </c>
      <c r="I47" s="67">
        <v>30</v>
      </c>
      <c r="J47" s="67">
        <v>3</v>
      </c>
      <c r="K47" s="67"/>
    </row>
    <row r="48" spans="6:11" ht="13.5" thickBot="1">
      <c r="F48" s="65">
        <v>39801</v>
      </c>
      <c r="G48" s="66">
        <v>39878</v>
      </c>
      <c r="H48" s="67" t="s">
        <v>106</v>
      </c>
      <c r="I48" s="67">
        <v>140</v>
      </c>
      <c r="J48" s="67">
        <v>14</v>
      </c>
      <c r="K48" s="67" t="s">
        <v>152</v>
      </c>
    </row>
    <row r="49" spans="6:11" ht="13.5" thickBot="1">
      <c r="F49" s="65">
        <v>39742</v>
      </c>
      <c r="G49" s="66">
        <v>39758</v>
      </c>
      <c r="H49" s="67" t="s">
        <v>96</v>
      </c>
      <c r="I49" s="67">
        <v>30</v>
      </c>
      <c r="J49" s="67">
        <v>3</v>
      </c>
      <c r="K49" s="67" t="s">
        <v>150</v>
      </c>
    </row>
    <row r="50" spans="6:11" ht="13.5" thickBot="1">
      <c r="F50" s="65">
        <v>39654</v>
      </c>
      <c r="G50" s="66">
        <v>39668</v>
      </c>
      <c r="H50" s="67" t="s">
        <v>96</v>
      </c>
      <c r="I50" s="67">
        <v>30</v>
      </c>
      <c r="J50" s="67">
        <v>3</v>
      </c>
      <c r="K50" s="67"/>
    </row>
    <row r="51" spans="6:11" ht="13.5" thickBot="1">
      <c r="F51" s="65">
        <v>39430</v>
      </c>
      <c r="G51" s="66">
        <v>39512</v>
      </c>
      <c r="H51" s="67" t="s">
        <v>106</v>
      </c>
      <c r="I51" s="67">
        <v>140</v>
      </c>
      <c r="J51" s="67">
        <v>14</v>
      </c>
      <c r="K51" s="67"/>
    </row>
    <row r="52" spans="6:11" ht="13.5" thickBot="1">
      <c r="F52" s="65">
        <v>39380</v>
      </c>
      <c r="G52" s="66">
        <v>39393</v>
      </c>
      <c r="H52" s="67" t="s">
        <v>96</v>
      </c>
      <c r="I52" s="67">
        <v>30</v>
      </c>
      <c r="J52" s="67">
        <v>3</v>
      </c>
      <c r="K52" s="67" t="s">
        <v>150</v>
      </c>
    </row>
    <row r="53" spans="6:11" ht="13.5" thickBot="1">
      <c r="F53" s="65">
        <v>39289</v>
      </c>
      <c r="G53" s="66">
        <v>39304</v>
      </c>
      <c r="H53" s="67" t="s">
        <v>96</v>
      </c>
      <c r="I53" s="67">
        <v>30</v>
      </c>
      <c r="J53" s="67">
        <v>3</v>
      </c>
      <c r="K53" s="67"/>
    </row>
    <row r="54" spans="6:11" ht="13.5" thickBot="1">
      <c r="F54" s="65">
        <v>39071</v>
      </c>
      <c r="G54" s="66">
        <v>39150</v>
      </c>
      <c r="H54" s="67" t="s">
        <v>106</v>
      </c>
      <c r="I54" s="67">
        <v>140</v>
      </c>
      <c r="J54" s="67">
        <v>14</v>
      </c>
      <c r="K54" s="67"/>
    </row>
    <row r="55" spans="6:11" ht="13.5" thickBot="1">
      <c r="F55" s="65">
        <v>39020</v>
      </c>
      <c r="G55" s="66">
        <v>39035</v>
      </c>
      <c r="H55" s="67" t="s">
        <v>96</v>
      </c>
      <c r="I55" s="67">
        <v>30</v>
      </c>
      <c r="J55" s="67">
        <v>3</v>
      </c>
      <c r="K55" s="67" t="s">
        <v>150</v>
      </c>
    </row>
    <row r="56" spans="6:11" ht="13.5" thickBot="1">
      <c r="F56" s="65">
        <v>38909</v>
      </c>
      <c r="G56" s="66">
        <v>38932</v>
      </c>
      <c r="H56" s="67" t="s">
        <v>96</v>
      </c>
      <c r="I56" s="67">
        <v>30</v>
      </c>
      <c r="J56" s="67">
        <v>3</v>
      </c>
      <c r="K56" s="67"/>
    </row>
    <row r="57" spans="6:11" ht="13.5" thickBot="1">
      <c r="F57" s="65">
        <v>38706</v>
      </c>
      <c r="G57" s="66">
        <v>38786</v>
      </c>
      <c r="H57" s="67" t="s">
        <v>106</v>
      </c>
      <c r="I57" s="67">
        <v>140</v>
      </c>
      <c r="J57" s="67">
        <v>14</v>
      </c>
      <c r="K57" s="67" t="s">
        <v>152</v>
      </c>
    </row>
    <row r="58" spans="6:11" ht="13.5" thickBot="1">
      <c r="F58" s="65">
        <v>38643</v>
      </c>
      <c r="G58" s="66">
        <v>38656</v>
      </c>
      <c r="H58" s="67" t="s">
        <v>96</v>
      </c>
      <c r="I58" s="67">
        <v>30</v>
      </c>
      <c r="J58" s="67">
        <v>3</v>
      </c>
      <c r="K58" s="67" t="s">
        <v>150</v>
      </c>
    </row>
    <row r="59" spans="6:11" ht="13.5" thickBot="1">
      <c r="F59" s="65">
        <v>38547</v>
      </c>
      <c r="G59" s="66">
        <v>38565</v>
      </c>
      <c r="H59" s="67" t="s">
        <v>96</v>
      </c>
      <c r="I59" s="67">
        <v>30</v>
      </c>
      <c r="J59" s="67">
        <v>3</v>
      </c>
      <c r="K59" s="67"/>
    </row>
    <row r="60" spans="6:11" ht="13.5" thickBot="1">
      <c r="F60" s="65">
        <v>38344</v>
      </c>
      <c r="G60" s="66">
        <v>38414</v>
      </c>
      <c r="H60" s="67" t="s">
        <v>106</v>
      </c>
      <c r="I60" s="67">
        <v>140</v>
      </c>
      <c r="J60" s="67">
        <v>14</v>
      </c>
      <c r="K60" s="67" t="s">
        <v>152</v>
      </c>
    </row>
    <row r="61" spans="6:11" ht="13.5" thickBot="1">
      <c r="F61" s="65">
        <v>38244</v>
      </c>
      <c r="G61" s="66">
        <v>38292</v>
      </c>
      <c r="H61" s="67" t="s">
        <v>96</v>
      </c>
      <c r="I61" s="67">
        <v>30</v>
      </c>
      <c r="J61" s="67">
        <v>3</v>
      </c>
      <c r="K61" s="67" t="s">
        <v>150</v>
      </c>
    </row>
    <row r="62" spans="6:11" ht="13.5" thickBot="1">
      <c r="F62" s="65">
        <v>38175</v>
      </c>
      <c r="G62" s="66">
        <v>38203</v>
      </c>
      <c r="H62" s="67" t="s">
        <v>96</v>
      </c>
      <c r="I62" s="67">
        <v>30</v>
      </c>
      <c r="J62" s="67">
        <v>3</v>
      </c>
      <c r="K62" s="67"/>
    </row>
    <row r="63" spans="6:11" ht="13.5" thickBot="1">
      <c r="F63" s="65">
        <v>37974</v>
      </c>
      <c r="G63" s="66">
        <v>38043</v>
      </c>
      <c r="H63" s="67" t="s">
        <v>106</v>
      </c>
      <c r="I63" s="67">
        <v>140</v>
      </c>
      <c r="J63" s="67">
        <v>14</v>
      </c>
      <c r="K63" s="67" t="s">
        <v>152</v>
      </c>
    </row>
    <row r="64" spans="6:11" ht="13.5" thickBot="1">
      <c r="F64" s="65">
        <v>37804</v>
      </c>
      <c r="G64" s="66">
        <v>37839</v>
      </c>
      <c r="H64" s="67" t="s">
        <v>96</v>
      </c>
      <c r="I64" s="67">
        <v>30</v>
      </c>
      <c r="J64" s="67">
        <v>3</v>
      </c>
      <c r="K64" s="67" t="s">
        <v>150</v>
      </c>
    </row>
    <row r="65" spans="6:11" ht="13.5" thickBot="1">
      <c r="F65" s="65">
        <v>37712</v>
      </c>
      <c r="G65" s="66">
        <v>37746</v>
      </c>
      <c r="H65" s="67" t="s">
        <v>96</v>
      </c>
      <c r="I65" s="67">
        <v>30</v>
      </c>
      <c r="J65" s="67">
        <v>3</v>
      </c>
      <c r="K65" s="67"/>
    </row>
    <row r="66" spans="6:11" ht="13.5" thickBot="1">
      <c r="F66" s="65">
        <v>37610</v>
      </c>
      <c r="G66" s="66">
        <v>37684</v>
      </c>
      <c r="H66" s="67" t="s">
        <v>106</v>
      </c>
      <c r="I66" s="67">
        <v>140</v>
      </c>
      <c r="J66" s="67">
        <v>14</v>
      </c>
      <c r="K66" s="67"/>
    </row>
    <row r="67" spans="6:11" ht="13.5" thickBot="1">
      <c r="F67" s="65">
        <v>37524</v>
      </c>
      <c r="G67" s="66">
        <v>37573</v>
      </c>
      <c r="H67" s="67" t="s">
        <v>96</v>
      </c>
      <c r="I67" s="67">
        <v>30</v>
      </c>
      <c r="J67" s="67">
        <v>3</v>
      </c>
      <c r="K67" s="67" t="s">
        <v>150</v>
      </c>
    </row>
    <row r="68" spans="6:11" ht="13.5" thickBot="1">
      <c r="F68" s="65">
        <v>37436</v>
      </c>
      <c r="G68" s="66">
        <v>37477</v>
      </c>
      <c r="H68" s="67" t="s">
        <v>96</v>
      </c>
      <c r="I68" s="67">
        <v>30</v>
      </c>
      <c r="J68" s="67">
        <v>3</v>
      </c>
      <c r="K68" s="67"/>
    </row>
    <row r="69" spans="6:11" ht="13.5" thickBot="1">
      <c r="F69" s="68">
        <v>37246</v>
      </c>
      <c r="G69" s="69">
        <v>37302</v>
      </c>
      <c r="H69" s="70" t="s">
        <v>106</v>
      </c>
      <c r="I69" s="70">
        <v>90</v>
      </c>
      <c r="J69" s="70">
        <v>0</v>
      </c>
      <c r="K69" s="70" t="s">
        <v>152</v>
      </c>
    </row>
    <row r="70" spans="6:11" ht="13.5" thickBot="1">
      <c r="F70" s="68">
        <v>37145</v>
      </c>
      <c r="G70" s="69">
        <v>37181</v>
      </c>
      <c r="H70" s="70" t="s">
        <v>96</v>
      </c>
      <c r="I70" s="70">
        <v>30</v>
      </c>
      <c r="J70" s="70">
        <v>0</v>
      </c>
      <c r="K70" s="70" t="s">
        <v>150</v>
      </c>
    </row>
    <row r="71" spans="6:11" ht="13.5" thickBot="1">
      <c r="F71" s="68">
        <v>37069</v>
      </c>
      <c r="G71" s="69">
        <v>37105</v>
      </c>
      <c r="H71" s="70" t="s">
        <v>96</v>
      </c>
      <c r="I71" s="70">
        <v>30</v>
      </c>
      <c r="J71" s="70">
        <v>0</v>
      </c>
      <c r="K71" s="70"/>
    </row>
    <row r="72" spans="6:11" ht="13.5" thickBot="1">
      <c r="F72" s="68">
        <v>36882</v>
      </c>
      <c r="G72" s="69">
        <v>36935</v>
      </c>
      <c r="H72" s="70" t="s">
        <v>106</v>
      </c>
      <c r="I72" s="70">
        <v>90</v>
      </c>
      <c r="J72" s="70">
        <v>0</v>
      </c>
      <c r="K72" s="70"/>
    </row>
    <row r="73" spans="6:11" ht="13.5" thickBot="1">
      <c r="F73" s="68">
        <v>36786</v>
      </c>
      <c r="G73" s="69">
        <v>36846</v>
      </c>
      <c r="H73" s="70" t="s">
        <v>96</v>
      </c>
      <c r="I73" s="70">
        <v>30</v>
      </c>
      <c r="J73" s="70">
        <v>0</v>
      </c>
      <c r="K73" s="70"/>
    </row>
    <row r="74" spans="6:11" ht="13.5" thickBot="1">
      <c r="F74" s="68">
        <v>36688</v>
      </c>
      <c r="G74" s="69">
        <v>36740</v>
      </c>
      <c r="H74" s="70" t="s">
        <v>96</v>
      </c>
      <c r="I74" s="70">
        <v>30</v>
      </c>
      <c r="J74" s="70">
        <v>0</v>
      </c>
      <c r="K74" s="11"/>
    </row>
    <row r="76" spans="6:11">
      <c r="F76" s="138" t="s">
        <v>153</v>
      </c>
      <c r="G76" s="166"/>
      <c r="H76" s="166"/>
      <c r="I76" s="166"/>
      <c r="J76" s="166"/>
      <c r="K76" s="166"/>
    </row>
    <row r="77" spans="6:11">
      <c r="F77" s="166"/>
      <c r="G77" s="166"/>
      <c r="H77" s="166"/>
      <c r="I77" s="166"/>
      <c r="J77" s="166"/>
      <c r="K77" s="166"/>
    </row>
    <row r="78" spans="6:11">
      <c r="F78" s="166"/>
      <c r="G78" s="166"/>
      <c r="H78" s="166"/>
      <c r="I78" s="166"/>
      <c r="J78" s="166"/>
      <c r="K78" s="166"/>
    </row>
    <row r="79" spans="6:11">
      <c r="F79" s="166"/>
      <c r="G79" s="166"/>
      <c r="H79" s="166"/>
      <c r="I79" s="166"/>
      <c r="J79" s="166"/>
      <c r="K79" s="166"/>
    </row>
    <row r="80" spans="6:11">
      <c r="F80" s="166"/>
      <c r="G80" s="166"/>
      <c r="H80" s="166"/>
      <c r="I80" s="166"/>
      <c r="J80" s="166"/>
      <c r="K80" s="166"/>
    </row>
    <row r="81" spans="6:11">
      <c r="F81" s="166"/>
      <c r="G81" s="166"/>
      <c r="H81" s="166"/>
      <c r="I81" s="166"/>
      <c r="J81" s="166"/>
      <c r="K81" s="166"/>
    </row>
    <row r="82" spans="6:11">
      <c r="F82" s="166"/>
      <c r="G82" s="166"/>
      <c r="H82" s="166"/>
      <c r="I82" s="166"/>
      <c r="J82" s="166"/>
      <c r="K82" s="166"/>
    </row>
    <row r="83" spans="6:11">
      <c r="F83" s="138" t="s">
        <v>154</v>
      </c>
      <c r="G83" s="139"/>
      <c r="H83" s="139"/>
      <c r="I83" s="139"/>
      <c r="J83" s="139"/>
      <c r="K83" s="139"/>
    </row>
    <row r="84" spans="6:11">
      <c r="F84" s="139"/>
      <c r="G84" s="139"/>
      <c r="H84" s="139"/>
      <c r="I84" s="139"/>
      <c r="J84" s="139"/>
      <c r="K84" s="139"/>
    </row>
    <row r="85" spans="6:11">
      <c r="F85" s="139"/>
      <c r="G85" s="139"/>
      <c r="H85" s="139"/>
      <c r="I85" s="139"/>
      <c r="J85" s="139"/>
      <c r="K85" s="139"/>
    </row>
    <row r="86" spans="6:11">
      <c r="F86" s="139"/>
      <c r="G86" s="139"/>
      <c r="H86" s="139"/>
      <c r="I86" s="139"/>
      <c r="J86" s="139"/>
      <c r="K86" s="139"/>
    </row>
    <row r="87" spans="6:11">
      <c r="F87" s="139"/>
      <c r="G87" s="139"/>
      <c r="H87" s="139"/>
      <c r="I87" s="139"/>
      <c r="J87" s="139"/>
      <c r="K87" s="139"/>
    </row>
    <row r="88" spans="6:11">
      <c r="F88" s="139"/>
      <c r="G88" s="139"/>
      <c r="H88" s="139"/>
      <c r="I88" s="139"/>
      <c r="J88" s="139"/>
      <c r="K88" s="139"/>
    </row>
    <row r="89" spans="6:11">
      <c r="F89" s="139"/>
      <c r="G89" s="139"/>
      <c r="H89" s="139"/>
      <c r="I89" s="139"/>
      <c r="J89" s="139"/>
      <c r="K89" s="139"/>
    </row>
  </sheetData>
  <mergeCells count="35">
    <mergeCell ref="A21:A22"/>
    <mergeCell ref="B21:B22"/>
    <mergeCell ref="C21:C22"/>
    <mergeCell ref="F76:K82"/>
    <mergeCell ref="F83:K89"/>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A1:A2"/>
    <mergeCell ref="B1:B2"/>
    <mergeCell ref="C1:C2"/>
    <mergeCell ref="A3:A4"/>
    <mergeCell ref="B3:B4"/>
    <mergeCell ref="C3:C4"/>
  </mergeCells>
  <hyperlinks>
    <hyperlink ref="A1" r:id="rId1" display="https://stockpricearchive.com/yearly-data/MRF/2014/" xr:uid="{6692FB2C-F247-4226-8408-E7C5AF7C2E19}"/>
    <hyperlink ref="A3" r:id="rId2" display="https://stockpricearchive.com/yearly-data/MRF/2015/" xr:uid="{E26F727E-6C7C-45AB-BC8E-9CAA0019D79C}"/>
    <hyperlink ref="A5" r:id="rId3" display="https://stockpricearchive.com/yearly-data/MRF/2016/" xr:uid="{98E7C3C3-84F0-41F9-B139-066104A81577}"/>
    <hyperlink ref="A7" r:id="rId4" display="https://stockpricearchive.com/yearly-data/MRF/2017/" xr:uid="{5B212E4D-4491-462A-891C-7E51C9FBF0BF}"/>
    <hyperlink ref="A9" r:id="rId5" display="https://stockpricearchive.com/yearly-data/MRF/2018/" xr:uid="{D4218761-EDDE-4098-9D89-AF09AC65FF2E}"/>
    <hyperlink ref="A11" r:id="rId6" display="https://stockpricearchive.com/yearly-data/MRF/2019/" xr:uid="{2808D545-8D59-4DA3-973F-B436A64BC989}"/>
    <hyperlink ref="A13" r:id="rId7" display="https://stockpricearchive.com/yearly-data/MRF/2020/" xr:uid="{E6306A89-BA27-4165-B5CC-DD80ABB09D99}"/>
    <hyperlink ref="A15" r:id="rId8" display="https://stockpricearchive.com/yearly-data/MRF/2021/" xr:uid="{B15BD21C-1BA7-4C61-B349-E4BE4B08C480}"/>
    <hyperlink ref="A17" r:id="rId9" display="https://stockpricearchive.com/yearly-data/MRF/2022/" xr:uid="{3FCB6317-D136-4F10-AA81-520400446BF2}"/>
    <hyperlink ref="A19" r:id="rId10" display="https://stockpricearchive.com/yearly-data/MRF/2023/" xr:uid="{4E2A8C99-DF0E-43B3-B2A7-7AA4E0E7D825}"/>
    <hyperlink ref="A21" r:id="rId11" display="https://stockpricearchive.com/yearly-data/MRF/2024/" xr:uid="{DDEFF9E4-C98A-46F0-9CD4-C81930E2831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79893-2366-45A6-9E83-C5A79F506BAD}">
  <dimension ref="A2:K55"/>
  <sheetViews>
    <sheetView workbookViewId="0">
      <selection activeCell="K8" sqref="K8"/>
    </sheetView>
  </sheetViews>
  <sheetFormatPr defaultRowHeight="13"/>
  <cols>
    <col min="1" max="1" width="19.08984375" style="1" bestFit="1" customWidth="1"/>
    <col min="2" max="3" width="8.08984375" style="1" bestFit="1" customWidth="1"/>
    <col min="4" max="6" width="7.90625" style="1" bestFit="1" customWidth="1"/>
    <col min="7" max="11" width="6.7265625" style="1" bestFit="1" customWidth="1"/>
    <col min="12" max="16384" width="8.7265625" style="1"/>
  </cols>
  <sheetData>
    <row r="2" spans="1:11">
      <c r="A2" s="167" t="s">
        <v>155</v>
      </c>
      <c r="B2" s="166"/>
      <c r="C2" s="166"/>
      <c r="D2" s="166"/>
      <c r="E2" s="166"/>
      <c r="F2" s="166"/>
    </row>
    <row r="3" spans="1:11" ht="23">
      <c r="A3" s="71"/>
      <c r="B3" s="72" t="s">
        <v>156</v>
      </c>
      <c r="C3" s="72" t="s">
        <v>157</v>
      </c>
      <c r="D3" s="72" t="s">
        <v>158</v>
      </c>
      <c r="E3" s="72" t="s">
        <v>159</v>
      </c>
      <c r="F3" s="72" t="s">
        <v>160</v>
      </c>
      <c r="G3" s="73" t="s">
        <v>161</v>
      </c>
      <c r="H3" s="73" t="s">
        <v>162</v>
      </c>
      <c r="I3" s="73" t="s">
        <v>163</v>
      </c>
      <c r="J3" s="73" t="s">
        <v>164</v>
      </c>
      <c r="K3" s="73" t="s">
        <v>165</v>
      </c>
    </row>
    <row r="4" spans="1:11" ht="46">
      <c r="A4" s="74" t="s">
        <v>14</v>
      </c>
      <c r="B4" s="75"/>
      <c r="C4" s="72"/>
      <c r="D4" s="72"/>
      <c r="E4" s="72"/>
      <c r="F4" s="72"/>
      <c r="H4" s="76"/>
    </row>
    <row r="5" spans="1:11">
      <c r="A5" s="4" t="s">
        <v>15</v>
      </c>
      <c r="B5" s="3">
        <v>38.659999999999997</v>
      </c>
      <c r="C5" s="3">
        <v>38.659999999999997</v>
      </c>
      <c r="D5" s="3">
        <v>38.659999999999997</v>
      </c>
      <c r="E5" s="3">
        <v>38.659999999999997</v>
      </c>
      <c r="F5" s="3">
        <v>38.659999999999997</v>
      </c>
      <c r="G5" s="3">
        <v>38.659999999999997</v>
      </c>
      <c r="H5" s="3">
        <v>19.329999999999998</v>
      </c>
      <c r="I5" s="3">
        <v>19.329999999999998</v>
      </c>
      <c r="J5" s="3">
        <v>19.329999999999998</v>
      </c>
      <c r="K5" s="3">
        <v>19.329999999999998</v>
      </c>
    </row>
    <row r="6" spans="1:11">
      <c r="A6" s="4" t="s">
        <v>16</v>
      </c>
      <c r="B6" s="3">
        <v>38.659999999999997</v>
      </c>
      <c r="C6" s="3">
        <v>38.659999999999997</v>
      </c>
      <c r="D6" s="3">
        <v>38.659999999999997</v>
      </c>
      <c r="E6" s="3">
        <v>38.659999999999997</v>
      </c>
      <c r="F6" s="3">
        <v>38.659999999999997</v>
      </c>
      <c r="G6" s="3">
        <v>38.659999999999997</v>
      </c>
      <c r="H6" s="3">
        <v>19.329999999999998</v>
      </c>
      <c r="I6" s="3">
        <v>19.329999999999998</v>
      </c>
      <c r="J6" s="3">
        <v>19.329999999999998</v>
      </c>
      <c r="K6" s="3">
        <v>19.329999999999998</v>
      </c>
    </row>
    <row r="7" spans="1:11">
      <c r="A7" s="4" t="s">
        <v>17</v>
      </c>
      <c r="B7" s="5">
        <v>7550.48</v>
      </c>
      <c r="C7" s="5">
        <v>6885.89</v>
      </c>
      <c r="D7" s="5">
        <v>5968.55</v>
      </c>
      <c r="E7" s="5">
        <v>4989.4399999999996</v>
      </c>
      <c r="F7" s="5">
        <v>4640.05</v>
      </c>
      <c r="G7" s="3">
        <v>4056.57</v>
      </c>
      <c r="H7" s="3">
        <v>3531.9</v>
      </c>
      <c r="I7" s="3">
        <v>2775.96</v>
      </c>
      <c r="J7" s="3">
        <v>2272.34</v>
      </c>
      <c r="K7" s="3">
        <v>1865.47</v>
      </c>
    </row>
    <row r="8" spans="1:11" ht="23">
      <c r="A8" s="4" t="s">
        <v>18</v>
      </c>
      <c r="B8" s="5">
        <v>7550.48</v>
      </c>
      <c r="C8" s="5">
        <v>6885.89</v>
      </c>
      <c r="D8" s="5">
        <v>5968.55</v>
      </c>
      <c r="E8" s="5">
        <v>4989.4399999999996</v>
      </c>
      <c r="F8" s="5">
        <v>4640.05</v>
      </c>
      <c r="G8" s="3">
        <v>4056.57</v>
      </c>
      <c r="H8" s="3">
        <v>3531.9</v>
      </c>
      <c r="I8" s="3">
        <v>2775.96</v>
      </c>
      <c r="J8" s="3">
        <v>2272.34</v>
      </c>
      <c r="K8" s="3">
        <v>1865.47</v>
      </c>
    </row>
    <row r="9" spans="1:11" ht="23">
      <c r="A9" s="4" t="s">
        <v>19</v>
      </c>
      <c r="B9" s="5">
        <v>7589.14</v>
      </c>
      <c r="C9" s="5">
        <v>6924.55</v>
      </c>
      <c r="D9" s="5">
        <v>6007.21</v>
      </c>
      <c r="E9" s="5">
        <v>5028.1000000000004</v>
      </c>
      <c r="F9" s="5">
        <v>4678.71</v>
      </c>
      <c r="G9" s="3">
        <v>4095.23</v>
      </c>
      <c r="H9" s="3">
        <v>3551.23</v>
      </c>
      <c r="I9" s="3">
        <v>2795.29</v>
      </c>
      <c r="J9" s="3">
        <v>2291.6799999999998</v>
      </c>
      <c r="K9" s="3">
        <v>1884.8</v>
      </c>
    </row>
    <row r="10" spans="1:11" ht="23">
      <c r="A10" s="4" t="s">
        <v>166</v>
      </c>
      <c r="B10" s="5"/>
      <c r="C10" s="5"/>
      <c r="D10" s="5"/>
      <c r="E10" s="5"/>
      <c r="F10" s="5"/>
      <c r="G10" s="3"/>
      <c r="H10" s="3"/>
      <c r="I10" s="3"/>
      <c r="J10" s="3"/>
      <c r="K10" s="3"/>
    </row>
    <row r="11" spans="1:11">
      <c r="A11" s="77" t="s">
        <v>167</v>
      </c>
      <c r="B11" s="78">
        <v>1038.0899999999999</v>
      </c>
      <c r="C11" s="79">
        <v>500.79</v>
      </c>
      <c r="D11" s="79">
        <v>1.25</v>
      </c>
      <c r="E11" s="79">
        <v>1.79</v>
      </c>
      <c r="F11" s="79">
        <v>2.23</v>
      </c>
      <c r="G11" s="3">
        <v>2.5</v>
      </c>
      <c r="H11" s="3">
        <v>218.84</v>
      </c>
      <c r="I11" s="3">
        <v>832.28</v>
      </c>
      <c r="J11" s="3">
        <v>1359.28</v>
      </c>
      <c r="K11" s="3">
        <v>1655.89</v>
      </c>
    </row>
    <row r="12" spans="1:11" ht="23">
      <c r="A12" s="4" t="s">
        <v>20</v>
      </c>
      <c r="B12" s="3">
        <v>241.29</v>
      </c>
      <c r="C12" s="3">
        <v>250.91</v>
      </c>
      <c r="D12" s="3">
        <v>203.5</v>
      </c>
      <c r="E12" s="3">
        <v>178.31</v>
      </c>
      <c r="F12" s="3">
        <v>325.54000000000002</v>
      </c>
      <c r="G12" s="3">
        <v>328.88</v>
      </c>
      <c r="H12" s="3">
        <v>352.87</v>
      </c>
      <c r="I12" s="3">
        <v>238.17</v>
      </c>
      <c r="J12" s="3">
        <v>188.65</v>
      </c>
      <c r="K12" s="3">
        <v>172.18</v>
      </c>
    </row>
    <row r="13" spans="1:11" ht="23">
      <c r="A13" s="4" t="s">
        <v>21</v>
      </c>
      <c r="B13" s="3">
        <v>126.24</v>
      </c>
      <c r="C13" s="3">
        <v>31.28</v>
      </c>
      <c r="D13" s="3">
        <v>32.659999999999997</v>
      </c>
      <c r="E13" s="3">
        <v>34.43</v>
      </c>
      <c r="F13" s="3">
        <v>23.7</v>
      </c>
      <c r="G13" s="3">
        <v>8.7799999999999994</v>
      </c>
      <c r="H13" s="3">
        <v>15.08</v>
      </c>
      <c r="I13" s="3">
        <v>0.01</v>
      </c>
      <c r="J13" s="3">
        <v>0.01</v>
      </c>
      <c r="K13" s="3">
        <v>41.21</v>
      </c>
    </row>
    <row r="14" spans="1:11">
      <c r="A14" s="4" t="s">
        <v>22</v>
      </c>
      <c r="B14" s="3">
        <v>26.45</v>
      </c>
      <c r="C14" s="3">
        <v>23.95</v>
      </c>
      <c r="D14" s="3">
        <v>24.82</v>
      </c>
      <c r="E14" s="3">
        <v>23.54</v>
      </c>
      <c r="F14" s="3">
        <v>17.34</v>
      </c>
      <c r="G14" s="3">
        <v>12.97</v>
      </c>
      <c r="H14" s="3">
        <v>12.6</v>
      </c>
      <c r="I14" s="3">
        <v>3.64</v>
      </c>
      <c r="J14" s="3">
        <v>1.37</v>
      </c>
      <c r="K14" s="3">
        <v>-0.75</v>
      </c>
    </row>
    <row r="15" spans="1:11" ht="23">
      <c r="A15" s="80" t="s">
        <v>23</v>
      </c>
      <c r="B15" s="5">
        <v>1432.07</v>
      </c>
      <c r="C15" s="3">
        <v>806.93</v>
      </c>
      <c r="D15" s="3">
        <v>262.23</v>
      </c>
      <c r="E15" s="3">
        <v>238.07</v>
      </c>
      <c r="F15" s="3">
        <v>368.81</v>
      </c>
      <c r="G15" s="3">
        <v>353.13</v>
      </c>
      <c r="H15" s="3">
        <v>599.39</v>
      </c>
      <c r="I15" s="3">
        <v>1074.1099999999999</v>
      </c>
      <c r="J15" s="3">
        <v>1549.31</v>
      </c>
      <c r="K15" s="3">
        <v>1868.52</v>
      </c>
    </row>
    <row r="16" spans="1:11" ht="26">
      <c r="A16" s="81" t="s">
        <v>168</v>
      </c>
      <c r="B16" s="5"/>
      <c r="C16" s="3"/>
      <c r="D16" s="3"/>
      <c r="E16" s="3"/>
      <c r="F16" s="3"/>
      <c r="G16" s="3"/>
      <c r="H16" s="3"/>
      <c r="I16" s="3"/>
      <c r="J16" s="3"/>
      <c r="K16" s="3"/>
    </row>
    <row r="17" spans="1:11">
      <c r="A17" s="82" t="s">
        <v>169</v>
      </c>
      <c r="B17" s="82">
        <v>2215.84</v>
      </c>
      <c r="C17" s="82">
        <v>1941.79</v>
      </c>
      <c r="D17" s="82">
        <v>892.1</v>
      </c>
      <c r="E17" s="82">
        <v>859.42</v>
      </c>
      <c r="F17" s="82">
        <v>827.1</v>
      </c>
      <c r="G17" s="3">
        <v>616.07000000000005</v>
      </c>
      <c r="H17" s="3">
        <v>548.46</v>
      </c>
      <c r="I17" s="3">
        <v>456.03</v>
      </c>
      <c r="J17" s="3">
        <v>633.45000000000005</v>
      </c>
      <c r="K17" s="3">
        <v>688.11</v>
      </c>
    </row>
    <row r="18" spans="1:11">
      <c r="A18" s="4" t="s">
        <v>24</v>
      </c>
      <c r="B18" s="3">
        <v>486.55</v>
      </c>
      <c r="C18" s="3">
        <v>807.53</v>
      </c>
      <c r="D18" s="3">
        <v>633.45000000000005</v>
      </c>
      <c r="E18" s="3">
        <v>361</v>
      </c>
      <c r="F18" s="3">
        <v>356.54</v>
      </c>
      <c r="G18" s="3">
        <v>397.39</v>
      </c>
      <c r="H18" s="3">
        <v>363.34</v>
      </c>
      <c r="I18" s="3">
        <v>336.72</v>
      </c>
      <c r="J18" s="3">
        <v>379.91</v>
      </c>
      <c r="K18" s="3">
        <v>343.08</v>
      </c>
    </row>
    <row r="19" spans="1:11">
      <c r="A19" s="4" t="s">
        <v>25</v>
      </c>
      <c r="B19" s="3">
        <v>544.47</v>
      </c>
      <c r="C19" s="3">
        <v>371.82</v>
      </c>
      <c r="D19" s="3">
        <v>240.06</v>
      </c>
      <c r="E19" s="3">
        <v>240.44</v>
      </c>
      <c r="F19" s="3">
        <v>190.88</v>
      </c>
      <c r="G19" s="3">
        <v>375.45</v>
      </c>
      <c r="H19" s="3">
        <v>687.6</v>
      </c>
      <c r="I19" s="3">
        <v>702.9</v>
      </c>
      <c r="J19" s="3">
        <v>424.87</v>
      </c>
      <c r="K19" s="3">
        <v>61.13</v>
      </c>
    </row>
    <row r="20" spans="1:11">
      <c r="A20" s="4" t="s">
        <v>26</v>
      </c>
      <c r="B20" s="3">
        <v>4.26</v>
      </c>
      <c r="C20" s="3">
        <v>4.47</v>
      </c>
      <c r="D20" s="3">
        <v>5.1100000000000003</v>
      </c>
      <c r="E20" s="3">
        <v>4.21</v>
      </c>
      <c r="F20" s="3">
        <v>7.73</v>
      </c>
      <c r="G20" s="3">
        <v>7.42</v>
      </c>
      <c r="H20" s="3">
        <v>5.62</v>
      </c>
      <c r="I20" s="3">
        <v>8.65</v>
      </c>
      <c r="J20" s="3">
        <v>35.39</v>
      </c>
      <c r="K20" s="3">
        <v>28.37</v>
      </c>
    </row>
    <row r="21" spans="1:11">
      <c r="A21" s="4" t="s">
        <v>27</v>
      </c>
      <c r="B21" s="5">
        <v>3251.12</v>
      </c>
      <c r="C21" s="5">
        <v>3125.61</v>
      </c>
      <c r="D21" s="5">
        <v>1770.72</v>
      </c>
      <c r="E21" s="5">
        <v>1465.07</v>
      </c>
      <c r="F21" s="5">
        <v>1382.25</v>
      </c>
      <c r="G21" s="3">
        <v>1396.33</v>
      </c>
      <c r="H21" s="3">
        <v>1605.02</v>
      </c>
      <c r="I21" s="3">
        <v>1504.3</v>
      </c>
      <c r="J21" s="3">
        <v>1473.61</v>
      </c>
      <c r="K21" s="3">
        <v>1120.69</v>
      </c>
    </row>
    <row r="22" spans="1:11" ht="23">
      <c r="A22" s="83" t="s">
        <v>170</v>
      </c>
      <c r="B22" s="84" t="s">
        <v>171</v>
      </c>
      <c r="C22" s="84" t="s">
        <v>172</v>
      </c>
      <c r="D22" s="9" t="s">
        <v>173</v>
      </c>
      <c r="E22" s="9" t="s">
        <v>174</v>
      </c>
      <c r="F22" s="9" t="s">
        <v>175</v>
      </c>
      <c r="G22" s="3">
        <v>5844.69</v>
      </c>
      <c r="H22" s="3">
        <v>5755.64</v>
      </c>
      <c r="I22" s="3">
        <v>5373.71</v>
      </c>
      <c r="J22" s="3">
        <v>5314.6</v>
      </c>
      <c r="K22" s="3">
        <v>4874.0200000000004</v>
      </c>
    </row>
    <row r="23" spans="1:11">
      <c r="A23" s="85" t="s">
        <v>176</v>
      </c>
      <c r="B23" s="9"/>
      <c r="C23" s="9"/>
      <c r="D23" s="9"/>
      <c r="E23" s="9"/>
      <c r="F23" s="9"/>
      <c r="G23" s="3"/>
      <c r="H23" s="3"/>
      <c r="I23" s="3"/>
      <c r="J23" s="3"/>
      <c r="K23" s="3"/>
    </row>
    <row r="24" spans="1:11" ht="23">
      <c r="A24" s="83" t="s">
        <v>177</v>
      </c>
      <c r="B24" s="9"/>
      <c r="C24" s="9"/>
      <c r="D24" s="9"/>
      <c r="E24" s="9"/>
      <c r="F24" s="9"/>
      <c r="G24" s="3"/>
      <c r="H24" s="3"/>
      <c r="I24" s="3"/>
      <c r="J24" s="3"/>
      <c r="K24" s="3"/>
    </row>
    <row r="25" spans="1:11">
      <c r="A25" s="9" t="s">
        <v>178</v>
      </c>
      <c r="B25" s="86">
        <v>5278.18</v>
      </c>
      <c r="C25" s="87">
        <v>3906.5</v>
      </c>
      <c r="D25" s="87">
        <v>3247.23</v>
      </c>
      <c r="E25" s="87">
        <v>3190.1</v>
      </c>
      <c r="F25" s="87">
        <v>2706.65</v>
      </c>
      <c r="G25" s="3">
        <v>2794.53</v>
      </c>
      <c r="H25" s="3">
        <v>2792.81</v>
      </c>
      <c r="I25" s="3">
        <v>2849.6</v>
      </c>
      <c r="J25" s="3">
        <v>2413.48</v>
      </c>
      <c r="K25" s="3">
        <v>2328.5700000000002</v>
      </c>
    </row>
    <row r="26" spans="1:11">
      <c r="A26" s="4" t="s">
        <v>28</v>
      </c>
      <c r="B26" s="3">
        <v>0.23</v>
      </c>
      <c r="C26" s="3">
        <v>0.26</v>
      </c>
      <c r="D26" s="3">
        <v>0.56000000000000005</v>
      </c>
      <c r="E26" s="3">
        <v>1.26</v>
      </c>
      <c r="F26" s="3">
        <v>2.29</v>
      </c>
      <c r="G26" s="3">
        <v>3.44</v>
      </c>
      <c r="H26" s="3">
        <v>3.99</v>
      </c>
      <c r="I26" s="3">
        <v>4.16</v>
      </c>
      <c r="J26" s="3">
        <v>1.28</v>
      </c>
      <c r="K26" s="3">
        <v>0.88</v>
      </c>
    </row>
    <row r="27" spans="1:11" ht="23">
      <c r="A27" s="4" t="s">
        <v>29</v>
      </c>
      <c r="B27" s="5">
        <v>1391.6</v>
      </c>
      <c r="C27" s="5">
        <v>1258.4000000000001</v>
      </c>
      <c r="D27" s="3">
        <v>855.52</v>
      </c>
      <c r="E27" s="3">
        <v>585.55999999999995</v>
      </c>
      <c r="F27" s="3">
        <v>585.41999999999996</v>
      </c>
      <c r="G27" s="3">
        <v>118.28</v>
      </c>
      <c r="H27" s="3">
        <v>109.67</v>
      </c>
      <c r="I27" s="3">
        <v>231.07</v>
      </c>
      <c r="J27" s="3">
        <v>634.04</v>
      </c>
      <c r="K27" s="3">
        <v>476.34</v>
      </c>
    </row>
    <row r="28" spans="1:11">
      <c r="A28" s="4" t="s">
        <v>179</v>
      </c>
      <c r="B28" s="3">
        <v>70.760000000000005</v>
      </c>
      <c r="C28" s="3">
        <v>79.34</v>
      </c>
      <c r="D28" s="3">
        <v>86.39</v>
      </c>
      <c r="E28" s="3">
        <v>85.71</v>
      </c>
      <c r="F28" s="3">
        <v>77.150000000000006</v>
      </c>
      <c r="G28" s="3">
        <v>51.07</v>
      </c>
      <c r="H28" s="3">
        <v>51.79</v>
      </c>
      <c r="I28" s="3">
        <v>0</v>
      </c>
      <c r="J28" s="3">
        <v>0</v>
      </c>
      <c r="K28" s="3">
        <v>0</v>
      </c>
    </row>
    <row r="29" spans="1:11">
      <c r="A29" s="4" t="s">
        <v>30</v>
      </c>
      <c r="B29" s="5">
        <v>6740.77</v>
      </c>
      <c r="C29" s="5">
        <v>5244.5</v>
      </c>
      <c r="D29" s="5">
        <v>4189.7</v>
      </c>
      <c r="E29" s="5">
        <v>3862.63</v>
      </c>
      <c r="F29" s="5">
        <v>3371.51</v>
      </c>
      <c r="G29" s="3">
        <v>2967.32</v>
      </c>
      <c r="H29" s="3">
        <v>2958.26</v>
      </c>
      <c r="I29" s="3">
        <v>3084.83</v>
      </c>
      <c r="J29" s="3">
        <v>3048.8</v>
      </c>
      <c r="K29" s="3">
        <v>2805.78</v>
      </c>
    </row>
    <row r="30" spans="1:11">
      <c r="A30" s="4" t="s">
        <v>31</v>
      </c>
      <c r="B30" s="5">
        <v>1262.69</v>
      </c>
      <c r="C30" s="5">
        <v>1212.74</v>
      </c>
      <c r="D30" s="5">
        <v>1026.21</v>
      </c>
      <c r="E30" s="3">
        <v>711.97</v>
      </c>
      <c r="F30" s="3">
        <v>319.60000000000002</v>
      </c>
      <c r="G30" s="3">
        <v>620.04999999999995</v>
      </c>
      <c r="H30" s="3">
        <v>887.94</v>
      </c>
      <c r="I30" s="3">
        <v>562.05999999999995</v>
      </c>
      <c r="J30" s="3">
        <v>58.36</v>
      </c>
      <c r="K30" s="3">
        <v>426.51</v>
      </c>
    </row>
    <row r="31" spans="1:11" ht="23">
      <c r="A31" s="4" t="s">
        <v>32</v>
      </c>
      <c r="B31" s="3">
        <v>381.9</v>
      </c>
      <c r="C31" s="3">
        <v>596.96</v>
      </c>
      <c r="D31" s="3">
        <v>432.85</v>
      </c>
      <c r="E31" s="3">
        <v>279.62</v>
      </c>
      <c r="F31" s="3">
        <v>303.33999999999997</v>
      </c>
      <c r="G31" s="3">
        <v>273.83999999999997</v>
      </c>
      <c r="H31" s="3">
        <v>197.22</v>
      </c>
      <c r="I31" s="3">
        <v>0</v>
      </c>
      <c r="J31" s="3">
        <v>1.46</v>
      </c>
      <c r="K31" s="3">
        <v>0.44</v>
      </c>
    </row>
    <row r="32" spans="1:11" ht="23">
      <c r="A32" s="4" t="s">
        <v>180</v>
      </c>
      <c r="B32" s="5">
        <v>8385.36</v>
      </c>
      <c r="C32" s="5">
        <v>7054.2</v>
      </c>
      <c r="D32" s="5">
        <v>5648.76</v>
      </c>
      <c r="E32" s="5">
        <v>4854.22</v>
      </c>
      <c r="F32" s="5">
        <v>3994.45</v>
      </c>
      <c r="G32" s="3">
        <v>3861.21</v>
      </c>
      <c r="H32" s="3">
        <v>4043.42</v>
      </c>
      <c r="I32" s="3">
        <v>3783.41</v>
      </c>
      <c r="J32" s="3">
        <v>3275.03</v>
      </c>
      <c r="K32" s="3">
        <v>3442.55</v>
      </c>
    </row>
    <row r="33" spans="1:11" ht="23">
      <c r="A33" s="7" t="s">
        <v>181</v>
      </c>
      <c r="B33" s="5"/>
      <c r="C33" s="5"/>
      <c r="D33" s="5"/>
      <c r="E33" s="5"/>
      <c r="F33" s="5"/>
      <c r="G33" s="3"/>
      <c r="H33" s="3"/>
      <c r="I33" s="3"/>
      <c r="J33" s="3"/>
      <c r="K33" s="3"/>
    </row>
    <row r="34" spans="1:11">
      <c r="A34" s="77" t="s">
        <v>182</v>
      </c>
      <c r="B34" s="88">
        <v>774.6</v>
      </c>
      <c r="C34" s="88">
        <v>684.53</v>
      </c>
      <c r="D34" s="88">
        <v>392.03</v>
      </c>
      <c r="E34" s="88">
        <v>351.12</v>
      </c>
      <c r="F34" s="88">
        <v>763.46</v>
      </c>
      <c r="G34" s="3">
        <v>483.18</v>
      </c>
      <c r="H34" s="3">
        <v>461.8</v>
      </c>
      <c r="I34" s="3">
        <v>270.39999999999998</v>
      </c>
      <c r="J34" s="3">
        <v>386.5</v>
      </c>
      <c r="K34" s="3">
        <v>0</v>
      </c>
    </row>
    <row r="35" spans="1:11">
      <c r="A35" s="4" t="s">
        <v>34</v>
      </c>
      <c r="B35" s="5">
        <v>1592.35</v>
      </c>
      <c r="C35" s="5">
        <v>1639.4</v>
      </c>
      <c r="D35" s="3">
        <v>909.27</v>
      </c>
      <c r="E35" s="3">
        <v>580.35</v>
      </c>
      <c r="F35" s="3">
        <v>713</v>
      </c>
      <c r="G35" s="3">
        <v>594.19000000000005</v>
      </c>
      <c r="H35" s="3">
        <v>459.69</v>
      </c>
      <c r="I35" s="3">
        <v>286.39999999999998</v>
      </c>
      <c r="J35" s="3">
        <v>392.01</v>
      </c>
      <c r="K35" s="3">
        <v>529.08000000000004</v>
      </c>
    </row>
    <row r="36" spans="1:11">
      <c r="A36" s="4" t="s">
        <v>35</v>
      </c>
      <c r="B36" s="5">
        <v>1253.54</v>
      </c>
      <c r="C36" s="5">
        <v>1097.68</v>
      </c>
      <c r="D36" s="3">
        <v>730.13</v>
      </c>
      <c r="E36" s="3">
        <v>649.24</v>
      </c>
      <c r="F36" s="3">
        <v>568.12</v>
      </c>
      <c r="G36" s="3">
        <v>501.93</v>
      </c>
      <c r="H36" s="3">
        <v>412.19</v>
      </c>
      <c r="I36" s="3">
        <v>553.33000000000004</v>
      </c>
      <c r="J36" s="3">
        <v>601.83000000000004</v>
      </c>
      <c r="K36" s="3">
        <v>618.47</v>
      </c>
    </row>
    <row r="37" spans="1:11" ht="23">
      <c r="A37" s="4" t="s">
        <v>36</v>
      </c>
      <c r="B37" s="3">
        <v>37.78</v>
      </c>
      <c r="C37" s="3">
        <v>35.25</v>
      </c>
      <c r="D37" s="3">
        <v>57.12</v>
      </c>
      <c r="E37" s="3">
        <v>45.5</v>
      </c>
      <c r="F37" s="3">
        <v>55.61</v>
      </c>
      <c r="G37" s="3">
        <v>24.58</v>
      </c>
      <c r="H37" s="3">
        <v>13.7</v>
      </c>
      <c r="I37" s="3">
        <v>302.83999999999997</v>
      </c>
      <c r="J37" s="3">
        <v>431.13</v>
      </c>
      <c r="K37" s="3">
        <v>9.8000000000000007</v>
      </c>
    </row>
    <row r="38" spans="1:11" ht="23">
      <c r="A38" s="4" t="s">
        <v>37</v>
      </c>
      <c r="B38" s="3">
        <v>3.79</v>
      </c>
      <c r="C38" s="3">
        <v>3.41</v>
      </c>
      <c r="D38" s="3">
        <v>4.17</v>
      </c>
      <c r="E38" s="3">
        <v>4.33</v>
      </c>
      <c r="F38" s="3">
        <v>4.63</v>
      </c>
      <c r="G38" s="3">
        <v>14.08</v>
      </c>
      <c r="H38" s="3">
        <v>23.91</v>
      </c>
      <c r="I38" s="3">
        <v>174.85</v>
      </c>
      <c r="J38" s="3">
        <v>226.85</v>
      </c>
      <c r="K38" s="3">
        <v>273.94</v>
      </c>
    </row>
    <row r="39" spans="1:11">
      <c r="A39" s="4" t="s">
        <v>38</v>
      </c>
      <c r="B39" s="3">
        <v>224.91</v>
      </c>
      <c r="C39" s="3">
        <v>342.62</v>
      </c>
      <c r="D39" s="3">
        <v>298.68</v>
      </c>
      <c r="E39" s="3">
        <v>246.48</v>
      </c>
      <c r="F39" s="3">
        <v>330.5</v>
      </c>
      <c r="G39" s="3">
        <v>365.52</v>
      </c>
      <c r="H39" s="3">
        <v>340.93</v>
      </c>
      <c r="I39" s="3">
        <v>2.4700000000000002</v>
      </c>
      <c r="J39" s="3">
        <v>1.25</v>
      </c>
      <c r="K39" s="3">
        <v>0.19</v>
      </c>
    </row>
    <row r="40" spans="1:11">
      <c r="A40" s="4" t="s">
        <v>183</v>
      </c>
      <c r="B40" s="5">
        <v>3886.97</v>
      </c>
      <c r="C40" s="5">
        <v>3802.89</v>
      </c>
      <c r="D40" s="5">
        <v>2391.4</v>
      </c>
      <c r="E40" s="5">
        <v>1877.02</v>
      </c>
      <c r="F40" s="5">
        <v>2435.3200000000002</v>
      </c>
      <c r="G40" s="3">
        <v>1983.48</v>
      </c>
      <c r="H40" s="3">
        <v>1712.22</v>
      </c>
      <c r="I40" s="3">
        <v>1590.3</v>
      </c>
      <c r="J40" s="3">
        <v>2039.57</v>
      </c>
      <c r="K40" s="3">
        <v>1431.47</v>
      </c>
    </row>
    <row r="41" spans="1:11">
      <c r="A41" s="12" t="s">
        <v>184</v>
      </c>
      <c r="B41" s="5">
        <f>B40+B32</f>
        <v>12272.33</v>
      </c>
      <c r="C41" s="5">
        <f t="shared" ref="C41:F41" si="0">C40+C32</f>
        <v>10857.09</v>
      </c>
      <c r="D41" s="5">
        <f t="shared" si="0"/>
        <v>8040.16</v>
      </c>
      <c r="E41" s="5">
        <f t="shared" si="0"/>
        <v>6731.24</v>
      </c>
      <c r="F41" s="5">
        <f t="shared" si="0"/>
        <v>6429.77</v>
      </c>
      <c r="G41" s="3">
        <v>5844.69</v>
      </c>
      <c r="H41" s="3">
        <v>5755.64</v>
      </c>
      <c r="I41" s="3">
        <v>5373.71</v>
      </c>
      <c r="J41" s="3">
        <v>5314.6</v>
      </c>
      <c r="K41" s="3">
        <v>4874.0200000000004</v>
      </c>
    </row>
    <row r="51" spans="4:7">
      <c r="D51" s="6"/>
      <c r="E51" s="6"/>
      <c r="F51" s="6"/>
      <c r="G51" s="6"/>
    </row>
    <row r="52" spans="4:7">
      <c r="D52" s="6"/>
      <c r="E52" s="6"/>
      <c r="F52" s="6"/>
      <c r="G52" s="6"/>
    </row>
    <row r="53" spans="4:7">
      <c r="D53" s="6"/>
      <c r="E53" s="6"/>
      <c r="F53" s="6"/>
      <c r="G53" s="6"/>
    </row>
    <row r="54" spans="4:7">
      <c r="D54" s="6"/>
      <c r="E54" s="6"/>
      <c r="F54" s="6"/>
      <c r="G54" s="6"/>
    </row>
    <row r="55" spans="4:7">
      <c r="D55" s="6"/>
      <c r="E55" s="6"/>
      <c r="F55" s="6"/>
      <c r="G55" s="6"/>
    </row>
  </sheetData>
  <mergeCells count="1">
    <mergeCell ref="A2:F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73EF-3E20-4382-BAB7-E93773416A71}">
  <dimension ref="A4:Q56"/>
  <sheetViews>
    <sheetView topLeftCell="A37" workbookViewId="0">
      <selection activeCell="K8" sqref="K8"/>
    </sheetView>
  </sheetViews>
  <sheetFormatPr defaultRowHeight="13"/>
  <cols>
    <col min="1" max="1" width="50.7265625" style="1" bestFit="1" customWidth="1"/>
    <col min="2" max="2" width="8.54296875" style="1" bestFit="1" customWidth="1"/>
    <col min="3" max="16384" width="8.7265625" style="1"/>
  </cols>
  <sheetData>
    <row r="4" spans="1:17">
      <c r="A4" s="12" t="s">
        <v>185</v>
      </c>
      <c r="B4" s="12" t="s">
        <v>186</v>
      </c>
      <c r="C4" s="12"/>
      <c r="D4" s="12"/>
      <c r="E4" s="12"/>
      <c r="F4" s="12"/>
      <c r="G4" s="12"/>
      <c r="H4" s="12"/>
      <c r="I4" s="12"/>
      <c r="J4" s="12"/>
    </row>
    <row r="5" spans="1:17" ht="36.5" customHeight="1">
      <c r="A5" s="12"/>
      <c r="B5" s="75" t="s">
        <v>156</v>
      </c>
      <c r="C5" s="72" t="s">
        <v>157</v>
      </c>
      <c r="D5" s="72" t="s">
        <v>158</v>
      </c>
      <c r="E5" s="72" t="s">
        <v>159</v>
      </c>
      <c r="F5" s="72" t="s">
        <v>160</v>
      </c>
      <c r="G5" s="73" t="s">
        <v>161</v>
      </c>
      <c r="H5" s="73" t="s">
        <v>162</v>
      </c>
      <c r="I5" s="73" t="s">
        <v>163</v>
      </c>
      <c r="J5" s="73" t="s">
        <v>164</v>
      </c>
      <c r="K5" s="73" t="s">
        <v>165</v>
      </c>
    </row>
    <row r="6" spans="1:17">
      <c r="A6" s="12" t="s">
        <v>187</v>
      </c>
      <c r="B6" s="12">
        <v>9697.1200000000008</v>
      </c>
      <c r="C6" s="12">
        <v>8180.56</v>
      </c>
      <c r="D6" s="12">
        <v>5650.03</v>
      </c>
      <c r="E6" s="12">
        <v>4674.82</v>
      </c>
      <c r="F6" s="12">
        <v>5068.01</v>
      </c>
      <c r="G6" s="12">
        <v>4369.88</v>
      </c>
      <c r="H6" s="12">
        <v>3718.4</v>
      </c>
      <c r="I6" s="12">
        <v>3262.45</v>
      </c>
      <c r="J6" s="12">
        <v>3796.28</v>
      </c>
      <c r="K6" s="12">
        <v>3574.14</v>
      </c>
      <c r="L6" s="12"/>
      <c r="M6" s="12"/>
      <c r="N6" s="12"/>
      <c r="O6" s="12"/>
      <c r="P6" s="12"/>
    </row>
    <row r="7" spans="1:17">
      <c r="A7" s="12" t="s">
        <v>188</v>
      </c>
      <c r="B7" s="12">
        <v>9697.1200000000008</v>
      </c>
      <c r="C7" s="12">
        <v>8180.56</v>
      </c>
      <c r="D7" s="12">
        <v>5650.03</v>
      </c>
      <c r="E7" s="12">
        <v>4674.82</v>
      </c>
      <c r="F7" s="12">
        <v>5068.01</v>
      </c>
      <c r="G7" s="12">
        <v>4352.7</v>
      </c>
      <c r="H7" s="12">
        <v>3661.59</v>
      </c>
      <c r="I7" s="12">
        <v>3212.44</v>
      </c>
      <c r="J7" s="12">
        <v>3742.35</v>
      </c>
      <c r="K7" s="12">
        <v>3535.69</v>
      </c>
      <c r="L7" s="12"/>
      <c r="M7" s="12"/>
      <c r="N7" s="12"/>
      <c r="O7" s="12"/>
      <c r="P7" s="12"/>
    </row>
    <row r="8" spans="1:17">
      <c r="A8" s="12" t="s">
        <v>189</v>
      </c>
      <c r="B8" s="12">
        <v>113.4</v>
      </c>
      <c r="C8" s="12">
        <v>86.15</v>
      </c>
      <c r="D8" s="12">
        <v>107.89</v>
      </c>
      <c r="E8" s="12">
        <v>107.67</v>
      </c>
      <c r="F8" s="12">
        <v>176.49</v>
      </c>
      <c r="G8" s="12">
        <v>94.58</v>
      </c>
      <c r="H8" s="12">
        <v>66.260000000000005</v>
      </c>
      <c r="I8" s="12">
        <v>29.33</v>
      </c>
      <c r="J8" s="12">
        <v>37.549999999999997</v>
      </c>
      <c r="K8" s="12">
        <v>41.03</v>
      </c>
      <c r="L8" s="12"/>
      <c r="M8" s="12"/>
      <c r="N8" s="12"/>
      <c r="O8" s="12"/>
      <c r="P8" s="12"/>
    </row>
    <row r="9" spans="1:17">
      <c r="A9" s="12" t="s">
        <v>190</v>
      </c>
      <c r="B9" s="12">
        <v>9810.52</v>
      </c>
      <c r="C9" s="12">
        <v>8266.7099999999991</v>
      </c>
      <c r="D9" s="12">
        <v>5757.92</v>
      </c>
      <c r="E9" s="12">
        <v>4782.49</v>
      </c>
      <c r="F9" s="12">
        <v>5244.5</v>
      </c>
      <c r="G9" s="12">
        <v>4447.28</v>
      </c>
      <c r="H9" s="12">
        <v>3727.85</v>
      </c>
      <c r="I9" s="12">
        <v>3241.77</v>
      </c>
      <c r="J9" s="12">
        <v>3779.91</v>
      </c>
      <c r="K9" s="12">
        <v>3576.71</v>
      </c>
      <c r="L9" s="12"/>
      <c r="M9" s="12"/>
      <c r="N9" s="12"/>
      <c r="O9" s="12"/>
      <c r="P9" s="12"/>
    </row>
    <row r="10" spans="1:17">
      <c r="A10" s="12" t="s">
        <v>47</v>
      </c>
      <c r="B10" s="12">
        <v>337.79</v>
      </c>
      <c r="C10" s="12">
        <v>430.6</v>
      </c>
      <c r="D10" s="12">
        <v>161.44999999999999</v>
      </c>
      <c r="E10" s="12">
        <v>248.77</v>
      </c>
      <c r="F10" s="12">
        <v>214.21</v>
      </c>
      <c r="G10" s="12">
        <v>336.21</v>
      </c>
      <c r="H10" s="12">
        <v>249.61</v>
      </c>
      <c r="I10" s="12">
        <v>295.39</v>
      </c>
      <c r="J10" s="12">
        <v>279.8</v>
      </c>
      <c r="K10" s="12">
        <v>13.84</v>
      </c>
      <c r="L10" s="12"/>
      <c r="M10" s="12">
        <v>17.18</v>
      </c>
      <c r="N10" s="12">
        <v>56.81</v>
      </c>
      <c r="O10" s="12">
        <v>50.01</v>
      </c>
      <c r="P10" s="12">
        <v>53.93</v>
      </c>
      <c r="Q10" s="12">
        <v>38.46</v>
      </c>
    </row>
    <row r="11" spans="1:17">
      <c r="A11" s="12" t="s">
        <v>191</v>
      </c>
      <c r="B11" s="12">
        <v>10148.31</v>
      </c>
      <c r="C11" s="12">
        <v>8697.31</v>
      </c>
      <c r="D11" s="12">
        <v>5919.37</v>
      </c>
      <c r="E11" s="12">
        <v>5031.26</v>
      </c>
      <c r="F11" s="12">
        <v>5458.71</v>
      </c>
      <c r="G11" s="12">
        <v>4783.49</v>
      </c>
      <c r="H11" s="12">
        <v>3977.46</v>
      </c>
      <c r="I11" s="12">
        <v>3537.16</v>
      </c>
      <c r="J11" s="12">
        <v>4059.71</v>
      </c>
      <c r="K11" s="12">
        <v>3590.55</v>
      </c>
      <c r="L11" s="12"/>
      <c r="M11" s="12"/>
      <c r="N11" s="12"/>
      <c r="O11" s="12"/>
      <c r="P11" s="12"/>
    </row>
    <row r="12" spans="1:17">
      <c r="A12" s="12" t="s">
        <v>49</v>
      </c>
      <c r="B12" s="12"/>
      <c r="C12" s="12"/>
      <c r="D12" s="12"/>
      <c r="E12" s="12"/>
      <c r="F12" s="12"/>
      <c r="L12" s="12"/>
      <c r="M12" s="12"/>
      <c r="N12" s="12"/>
      <c r="O12" s="12"/>
      <c r="P12" s="12"/>
    </row>
    <row r="13" spans="1:17">
      <c r="A13" s="12" t="s">
        <v>50</v>
      </c>
      <c r="B13" s="12">
        <v>4804.1899999999996</v>
      </c>
      <c r="C13" s="12">
        <v>3957.76</v>
      </c>
      <c r="D13" s="12">
        <v>2379.46</v>
      </c>
      <c r="E13" s="12">
        <v>2023.21</v>
      </c>
      <c r="F13" s="12">
        <v>2440.9699999999998</v>
      </c>
      <c r="G13" s="12">
        <v>2165.21</v>
      </c>
      <c r="H13" s="12">
        <v>1573.05</v>
      </c>
      <c r="I13" s="12">
        <v>1389.35</v>
      </c>
      <c r="J13" s="12">
        <v>1944.83</v>
      </c>
      <c r="K13" s="12">
        <v>1711.99</v>
      </c>
      <c r="L13" s="12"/>
      <c r="M13" s="12"/>
      <c r="N13" s="12"/>
      <c r="O13" s="12"/>
      <c r="P13" s="12"/>
    </row>
    <row r="14" spans="1:17">
      <c r="A14" s="12" t="s">
        <v>51</v>
      </c>
      <c r="B14" s="12">
        <v>104.38</v>
      </c>
      <c r="C14" s="12">
        <v>76.12</v>
      </c>
      <c r="D14" s="12">
        <v>72.19</v>
      </c>
      <c r="E14" s="12">
        <v>54.77</v>
      </c>
      <c r="F14" s="12">
        <v>60.37</v>
      </c>
      <c r="G14" s="12">
        <v>27.62</v>
      </c>
      <c r="H14" s="12">
        <v>7.8</v>
      </c>
      <c r="I14" s="12">
        <v>5.14</v>
      </c>
      <c r="J14" s="12">
        <v>7.28</v>
      </c>
      <c r="K14" s="12">
        <v>5.54</v>
      </c>
      <c r="L14" s="12"/>
      <c r="M14" s="12"/>
      <c r="N14" s="12"/>
      <c r="O14" s="12"/>
      <c r="P14" s="12"/>
    </row>
    <row r="15" spans="1:17">
      <c r="A15" s="12" t="s">
        <v>53</v>
      </c>
      <c r="B15" s="12">
        <v>47.19</v>
      </c>
      <c r="C15" s="12">
        <v>-255.33</v>
      </c>
      <c r="D15" s="12">
        <v>-148.83000000000001</v>
      </c>
      <c r="E15" s="12">
        <v>48.81</v>
      </c>
      <c r="F15" s="12">
        <v>-38.520000000000003</v>
      </c>
      <c r="G15" s="12">
        <v>-42.98</v>
      </c>
      <c r="H15" s="12">
        <v>0.47</v>
      </c>
      <c r="I15" s="12">
        <v>17.88</v>
      </c>
      <c r="J15" s="12">
        <v>15.78</v>
      </c>
      <c r="K15" s="12">
        <v>3.48</v>
      </c>
      <c r="L15" s="12"/>
      <c r="M15" s="12"/>
      <c r="N15" s="12"/>
      <c r="O15" s="12"/>
      <c r="P15" s="12"/>
    </row>
    <row r="16" spans="1:17">
      <c r="A16" s="12" t="s">
        <v>54</v>
      </c>
      <c r="B16" s="12">
        <v>404.16</v>
      </c>
      <c r="C16" s="12">
        <v>380.43</v>
      </c>
      <c r="D16" s="12">
        <v>325.94</v>
      </c>
      <c r="E16" s="12">
        <v>285.82</v>
      </c>
      <c r="F16" s="12">
        <v>263.63</v>
      </c>
      <c r="G16" s="12">
        <v>248.78</v>
      </c>
      <c r="H16" s="12">
        <v>224.29</v>
      </c>
      <c r="I16" s="12">
        <v>209.1</v>
      </c>
      <c r="J16" s="12">
        <v>194.35</v>
      </c>
      <c r="K16" s="12">
        <v>138.58000000000001</v>
      </c>
      <c r="L16" s="12"/>
      <c r="M16" s="12"/>
      <c r="N16" s="12"/>
      <c r="O16" s="12"/>
      <c r="P16" s="12"/>
    </row>
    <row r="17" spans="1:16">
      <c r="A17" s="12" t="s">
        <v>55</v>
      </c>
      <c r="B17" s="12">
        <v>45.64</v>
      </c>
      <c r="C17" s="12">
        <v>7.86</v>
      </c>
      <c r="D17" s="12">
        <v>9.82</v>
      </c>
      <c r="E17" s="12">
        <v>7.27</v>
      </c>
      <c r="F17" s="12">
        <v>9.7899999999999991</v>
      </c>
      <c r="G17" s="12">
        <v>13.06</v>
      </c>
      <c r="H17" s="12">
        <v>21.44</v>
      </c>
      <c r="I17" s="12">
        <v>34.28</v>
      </c>
      <c r="J17" s="12">
        <v>46.4</v>
      </c>
      <c r="K17" s="12">
        <v>24.97</v>
      </c>
      <c r="L17" s="12"/>
      <c r="M17" s="12"/>
      <c r="N17" s="12"/>
      <c r="O17" s="12"/>
      <c r="P17" s="12"/>
    </row>
    <row r="18" spans="1:16">
      <c r="A18" s="12" t="s">
        <v>56</v>
      </c>
      <c r="B18" s="12">
        <v>556.63</v>
      </c>
      <c r="C18" s="12">
        <v>443.77</v>
      </c>
      <c r="D18" s="12">
        <v>406.15</v>
      </c>
      <c r="E18" s="12">
        <v>368.01</v>
      </c>
      <c r="F18" s="12">
        <v>332.55</v>
      </c>
      <c r="G18" s="12">
        <v>311.33999999999997</v>
      </c>
      <c r="H18" s="12">
        <v>303.83</v>
      </c>
      <c r="I18" s="12">
        <v>281.14</v>
      </c>
      <c r="J18" s="12">
        <v>240.2</v>
      </c>
      <c r="K18" s="12">
        <v>164.96</v>
      </c>
      <c r="L18" s="12"/>
      <c r="M18" s="12"/>
      <c r="N18" s="12"/>
      <c r="O18" s="12"/>
      <c r="P18" s="12"/>
    </row>
    <row r="19" spans="1:16">
      <c r="A19" s="12" t="s">
        <v>57</v>
      </c>
      <c r="B19" s="12">
        <v>2734.96</v>
      </c>
      <c r="C19" s="12">
        <v>2132.23</v>
      </c>
      <c r="D19" s="12">
        <v>1343.65</v>
      </c>
      <c r="E19" s="12">
        <v>1120.53</v>
      </c>
      <c r="F19" s="12">
        <v>1206.9100000000001</v>
      </c>
      <c r="G19" s="12">
        <v>941.97</v>
      </c>
      <c r="H19" s="12">
        <v>790.31</v>
      </c>
      <c r="I19" s="12">
        <v>753.39</v>
      </c>
      <c r="J19" s="12">
        <v>883.31</v>
      </c>
      <c r="K19" s="12">
        <v>823.33</v>
      </c>
      <c r="L19" s="12"/>
      <c r="M19" s="12"/>
      <c r="N19" s="12"/>
      <c r="O19" s="12"/>
      <c r="P19" s="12"/>
    </row>
    <row r="20" spans="1:16">
      <c r="A20" s="12" t="s">
        <v>0</v>
      </c>
      <c r="B20" s="12">
        <v>8697.15</v>
      </c>
      <c r="C20" s="12">
        <v>6742.84</v>
      </c>
      <c r="D20" s="12">
        <v>4388.38</v>
      </c>
      <c r="E20" s="12">
        <v>3908.42</v>
      </c>
      <c r="F20" s="12">
        <v>4275.7</v>
      </c>
      <c r="G20" s="12">
        <v>3665</v>
      </c>
      <c r="H20" s="12">
        <v>2921.19</v>
      </c>
      <c r="I20" s="12">
        <v>2690.27</v>
      </c>
      <c r="J20" s="12">
        <v>3332.15</v>
      </c>
      <c r="K20" s="12">
        <v>2872.86</v>
      </c>
      <c r="L20" s="12"/>
      <c r="M20" s="12"/>
      <c r="N20" s="12"/>
      <c r="O20" s="12"/>
      <c r="P20" s="12"/>
    </row>
    <row r="21" spans="1:16">
      <c r="A21" s="12"/>
      <c r="B21" s="12">
        <v>44986</v>
      </c>
      <c r="C21" s="12">
        <v>44621</v>
      </c>
      <c r="D21" s="12">
        <v>44256</v>
      </c>
      <c r="E21" s="12">
        <v>43891</v>
      </c>
      <c r="F21" s="12">
        <v>43525</v>
      </c>
      <c r="G21" s="12">
        <v>43160</v>
      </c>
      <c r="H21" s="12">
        <v>42795</v>
      </c>
      <c r="I21" s="12">
        <v>42430</v>
      </c>
      <c r="J21" s="12">
        <v>42064</v>
      </c>
      <c r="K21" s="12">
        <v>41699</v>
      </c>
      <c r="L21" s="12"/>
      <c r="M21" s="12"/>
      <c r="N21" s="12"/>
      <c r="O21" s="12"/>
      <c r="P21" s="12"/>
    </row>
    <row r="22" spans="1:16">
      <c r="A22" s="12"/>
      <c r="B22" s="12"/>
      <c r="C22" s="12"/>
      <c r="D22" s="12"/>
      <c r="E22" s="12"/>
      <c r="F22" s="12"/>
      <c r="L22" s="12"/>
      <c r="M22" s="12"/>
      <c r="N22" s="12"/>
      <c r="O22" s="12"/>
      <c r="P22" s="12"/>
    </row>
    <row r="23" spans="1:16">
      <c r="A23" s="12"/>
      <c r="B23" s="12"/>
      <c r="C23" s="12"/>
      <c r="D23" s="12"/>
      <c r="E23" s="12"/>
      <c r="F23" s="12"/>
      <c r="G23" s="12"/>
      <c r="H23" s="12"/>
      <c r="I23" s="12"/>
      <c r="J23" s="12"/>
      <c r="K23" s="12"/>
      <c r="L23" s="12"/>
      <c r="M23" s="12"/>
      <c r="N23" s="12"/>
      <c r="O23" s="12"/>
      <c r="P23" s="12"/>
    </row>
    <row r="24" spans="1:16">
      <c r="A24" s="12"/>
      <c r="B24" s="12"/>
      <c r="C24" s="12"/>
      <c r="D24" s="12"/>
      <c r="E24" s="12"/>
      <c r="F24" s="12"/>
      <c r="G24" s="12"/>
      <c r="H24" s="12"/>
      <c r="I24" s="12"/>
      <c r="J24" s="12"/>
      <c r="K24" s="12"/>
      <c r="L24" s="12"/>
      <c r="M24" s="12"/>
      <c r="N24" s="12"/>
      <c r="O24" s="12"/>
      <c r="P24" s="12"/>
    </row>
    <row r="25" spans="1:16">
      <c r="A25" s="12" t="s">
        <v>192</v>
      </c>
      <c r="B25" s="12">
        <v>1451.16</v>
      </c>
      <c r="C25" s="12">
        <v>1954.47</v>
      </c>
      <c r="D25" s="12">
        <v>1530.99</v>
      </c>
      <c r="E25" s="12">
        <v>1122.8399999999999</v>
      </c>
      <c r="F25" s="12">
        <v>1183.01</v>
      </c>
      <c r="G25" s="12">
        <v>1118.49</v>
      </c>
      <c r="H25" s="12">
        <v>1056.27</v>
      </c>
      <c r="I25" s="12">
        <v>846.89</v>
      </c>
      <c r="J25" s="12">
        <v>727.55</v>
      </c>
      <c r="K25" s="12">
        <v>717.7</v>
      </c>
      <c r="L25" s="12"/>
      <c r="M25" s="12"/>
      <c r="N25" s="12"/>
      <c r="O25" s="12"/>
      <c r="P25" s="12"/>
    </row>
    <row r="26" spans="1:16">
      <c r="A26" s="12" t="s">
        <v>193</v>
      </c>
      <c r="B26" s="12">
        <v>1451.16</v>
      </c>
      <c r="C26" s="12">
        <v>1954.47</v>
      </c>
      <c r="D26" s="12">
        <v>1530.99</v>
      </c>
      <c r="E26" s="12">
        <v>1122.8399999999999</v>
      </c>
      <c r="F26" s="12">
        <v>1183.01</v>
      </c>
      <c r="G26" s="12">
        <v>1118.49</v>
      </c>
      <c r="H26" s="12">
        <v>1056.27</v>
      </c>
      <c r="I26" s="12">
        <v>846.89</v>
      </c>
      <c r="J26" s="12">
        <v>727.55</v>
      </c>
      <c r="K26" s="12">
        <v>717.7</v>
      </c>
      <c r="L26" s="12"/>
      <c r="M26" s="12"/>
      <c r="N26" s="12"/>
      <c r="O26" s="12"/>
      <c r="P26" s="12"/>
    </row>
    <row r="27" spans="1:16">
      <c r="A27" s="12" t="s">
        <v>194</v>
      </c>
      <c r="B27" s="12"/>
      <c r="C27" s="12"/>
      <c r="D27" s="12"/>
      <c r="E27" s="12"/>
      <c r="F27" s="12"/>
      <c r="G27" s="12"/>
      <c r="H27" s="12"/>
      <c r="I27" s="12"/>
      <c r="J27" s="12"/>
      <c r="K27" s="12"/>
      <c r="L27" s="12"/>
      <c r="M27" s="12"/>
      <c r="N27" s="12"/>
      <c r="O27" s="12"/>
      <c r="P27" s="12"/>
    </row>
    <row r="28" spans="1:16">
      <c r="A28" s="12" t="s">
        <v>63</v>
      </c>
      <c r="B28" s="12">
        <v>344.57</v>
      </c>
      <c r="C28" s="12">
        <v>457.46</v>
      </c>
      <c r="D28" s="12">
        <v>371</v>
      </c>
      <c r="E28" s="12">
        <v>292.3</v>
      </c>
      <c r="F28" s="12">
        <v>391.6</v>
      </c>
      <c r="G28" s="12">
        <v>369.03</v>
      </c>
      <c r="H28" s="12">
        <v>295.52999999999997</v>
      </c>
      <c r="I28" s="12">
        <v>229.7</v>
      </c>
      <c r="J28" s="12">
        <v>215.1</v>
      </c>
      <c r="K28" s="12">
        <v>157</v>
      </c>
      <c r="L28" s="12"/>
      <c r="M28" s="12"/>
      <c r="N28" s="12"/>
      <c r="O28" s="12"/>
      <c r="P28" s="12"/>
    </row>
    <row r="29" spans="1:16">
      <c r="A29" s="12" t="s">
        <v>65</v>
      </c>
      <c r="B29" s="12">
        <v>25.63</v>
      </c>
      <c r="C29" s="12">
        <v>24.78</v>
      </c>
      <c r="D29" s="12">
        <v>6.45</v>
      </c>
      <c r="E29" s="12">
        <v>-114.44</v>
      </c>
      <c r="F29" s="12">
        <v>9.41</v>
      </c>
      <c r="G29" s="12">
        <v>10.210000000000001</v>
      </c>
      <c r="H29" s="12">
        <v>45.16</v>
      </c>
      <c r="I29" s="12">
        <v>49.52</v>
      </c>
      <c r="J29" s="12">
        <v>23.64</v>
      </c>
      <c r="K29" s="12">
        <v>72.33</v>
      </c>
      <c r="L29" s="12"/>
      <c r="M29" s="12"/>
      <c r="N29" s="12"/>
      <c r="O29" s="12"/>
      <c r="P29" s="12"/>
    </row>
    <row r="30" spans="1:16">
      <c r="A30" s="12" t="s">
        <v>66</v>
      </c>
      <c r="B30" s="12">
        <v>2.25</v>
      </c>
      <c r="C30" s="12">
        <v>61.54</v>
      </c>
      <c r="D30" s="12">
        <v>-1.84</v>
      </c>
      <c r="E30" s="12">
        <v>0</v>
      </c>
      <c r="F30" s="12">
        <v>0</v>
      </c>
      <c r="G30" s="12">
        <v>379.24</v>
      </c>
      <c r="H30" s="12">
        <v>340.69</v>
      </c>
      <c r="I30" s="12">
        <v>279.22000000000003</v>
      </c>
      <c r="J30" s="12">
        <v>238.74</v>
      </c>
      <c r="K30" s="12">
        <v>229.33</v>
      </c>
      <c r="L30" s="12"/>
      <c r="M30" s="12"/>
      <c r="N30" s="12"/>
      <c r="O30" s="12"/>
      <c r="P30" s="12"/>
    </row>
    <row r="31" spans="1:16">
      <c r="A31" s="12" t="s">
        <v>195</v>
      </c>
      <c r="B31" s="12">
        <v>372.45</v>
      </c>
      <c r="C31" s="12">
        <v>543.78</v>
      </c>
      <c r="D31" s="12">
        <v>375.61</v>
      </c>
      <c r="E31" s="12">
        <v>177.86</v>
      </c>
      <c r="F31" s="12">
        <v>401.01</v>
      </c>
      <c r="G31" s="12">
        <v>739.25</v>
      </c>
      <c r="H31" s="12">
        <v>715.58</v>
      </c>
      <c r="I31" s="12">
        <v>567.66999999999996</v>
      </c>
      <c r="J31" s="12">
        <v>488.81</v>
      </c>
      <c r="K31" s="12">
        <v>488.37</v>
      </c>
      <c r="L31" s="12"/>
      <c r="M31" s="12"/>
      <c r="N31" s="12"/>
      <c r="O31" s="12"/>
      <c r="P31" s="12"/>
    </row>
    <row r="32" spans="1:16">
      <c r="A32" s="12" t="s">
        <v>196</v>
      </c>
      <c r="B32" s="12">
        <v>1078.71</v>
      </c>
      <c r="C32" s="12">
        <v>1410.69</v>
      </c>
      <c r="D32" s="12">
        <v>1155.3800000000001</v>
      </c>
      <c r="E32" s="12">
        <v>944.98</v>
      </c>
      <c r="F32" s="12">
        <v>782</v>
      </c>
      <c r="G32" s="12">
        <v>739.25</v>
      </c>
      <c r="H32" s="12">
        <v>715.58</v>
      </c>
      <c r="I32" s="12">
        <v>567.66999999999996</v>
      </c>
      <c r="J32" s="12">
        <v>488.81</v>
      </c>
      <c r="K32" s="12">
        <v>488.37</v>
      </c>
      <c r="L32" s="12"/>
      <c r="M32" s="12"/>
      <c r="N32" s="12"/>
      <c r="O32" s="12"/>
      <c r="P32" s="12"/>
    </row>
    <row r="33" spans="1:16">
      <c r="A33" s="12" t="s">
        <v>197</v>
      </c>
      <c r="B33" s="12">
        <v>1078.71</v>
      </c>
      <c r="C33" s="12">
        <v>1410.69</v>
      </c>
      <c r="D33" s="12">
        <v>1155.3800000000001</v>
      </c>
      <c r="E33" s="12">
        <v>944.98</v>
      </c>
      <c r="F33" s="12">
        <v>782</v>
      </c>
      <c r="G33" s="12">
        <v>739.25</v>
      </c>
      <c r="H33" s="12">
        <v>715.58</v>
      </c>
      <c r="I33" s="12">
        <v>567.66999999999996</v>
      </c>
      <c r="J33" s="12">
        <v>488.81</v>
      </c>
      <c r="K33" s="12">
        <v>488.37</v>
      </c>
      <c r="L33" s="12"/>
      <c r="M33" s="12"/>
      <c r="N33" s="12"/>
      <c r="O33" s="12"/>
      <c r="P33" s="12"/>
    </row>
    <row r="34" spans="1:16">
      <c r="A34" s="12" t="s">
        <v>198</v>
      </c>
      <c r="B34" s="12">
        <v>1078.71</v>
      </c>
      <c r="C34" s="12">
        <v>1410.69</v>
      </c>
      <c r="D34" s="12">
        <v>1155.3800000000001</v>
      </c>
      <c r="E34" s="12">
        <v>944.98</v>
      </c>
      <c r="F34" s="12">
        <v>782</v>
      </c>
      <c r="G34" s="12">
        <v>739.25</v>
      </c>
      <c r="H34" s="12">
        <v>715.58</v>
      </c>
      <c r="I34" s="12">
        <v>567.66999999999996</v>
      </c>
      <c r="J34" s="12">
        <v>488.81</v>
      </c>
      <c r="K34" s="12">
        <v>488.37</v>
      </c>
      <c r="L34" s="12"/>
      <c r="M34" s="12"/>
      <c r="N34" s="12"/>
      <c r="O34" s="12"/>
      <c r="P34" s="12"/>
    </row>
    <row r="35" spans="1:16">
      <c r="A35" s="12" t="s">
        <v>72</v>
      </c>
      <c r="B35" s="12"/>
      <c r="C35" s="12"/>
      <c r="D35" s="12"/>
      <c r="E35" s="12"/>
      <c r="F35" s="12"/>
      <c r="G35" s="12"/>
      <c r="H35" s="12"/>
      <c r="I35" s="12"/>
      <c r="J35" s="12"/>
      <c r="K35" s="12"/>
      <c r="L35" s="12"/>
      <c r="M35" s="12"/>
      <c r="N35" s="12"/>
      <c r="O35" s="12"/>
      <c r="P35" s="12"/>
    </row>
    <row r="36" spans="1:16">
      <c r="A36" s="12" t="s">
        <v>73</v>
      </c>
      <c r="B36" s="12"/>
      <c r="C36" s="12"/>
      <c r="D36" s="12"/>
      <c r="E36" s="12"/>
      <c r="F36" s="12"/>
      <c r="G36" s="12"/>
      <c r="H36" s="12"/>
      <c r="I36" s="12"/>
      <c r="J36" s="12"/>
      <c r="K36" s="12"/>
      <c r="L36" s="12"/>
      <c r="M36" s="12"/>
      <c r="N36" s="12"/>
      <c r="O36" s="12"/>
      <c r="P36" s="12"/>
    </row>
    <row r="37" spans="1:16">
      <c r="A37" s="12" t="s">
        <v>74</v>
      </c>
      <c r="B37" s="12">
        <v>55.8</v>
      </c>
      <c r="C37" s="12">
        <v>72.97</v>
      </c>
      <c r="D37" s="12">
        <v>59.77</v>
      </c>
      <c r="E37" s="12">
        <v>48.88</v>
      </c>
      <c r="F37" s="12">
        <v>40.450000000000003</v>
      </c>
      <c r="G37" s="12">
        <v>38.24</v>
      </c>
      <c r="H37" s="12">
        <v>37.020000000000003</v>
      </c>
      <c r="I37" s="12">
        <v>58.73</v>
      </c>
      <c r="J37" s="12">
        <v>50.57</v>
      </c>
      <c r="K37" s="12">
        <v>50.53</v>
      </c>
      <c r="L37" s="12"/>
      <c r="M37" s="12"/>
      <c r="N37" s="12"/>
      <c r="O37" s="12"/>
      <c r="P37" s="12"/>
    </row>
    <row r="38" spans="1:16">
      <c r="A38" s="12" t="s">
        <v>75</v>
      </c>
      <c r="B38" s="12">
        <v>55.8</v>
      </c>
      <c r="C38" s="12">
        <v>72.97</v>
      </c>
      <c r="D38" s="12">
        <v>59.77</v>
      </c>
      <c r="E38" s="12">
        <v>48.88</v>
      </c>
      <c r="F38" s="12">
        <v>40.450000000000003</v>
      </c>
      <c r="G38" s="12">
        <v>38.24</v>
      </c>
      <c r="H38" s="12">
        <v>37.020000000000003</v>
      </c>
      <c r="I38" s="12">
        <v>58.73</v>
      </c>
      <c r="J38" s="12">
        <v>50.57</v>
      </c>
      <c r="K38" s="12">
        <v>50.53</v>
      </c>
      <c r="L38" s="12"/>
      <c r="M38" s="12"/>
      <c r="N38" s="12"/>
      <c r="O38" s="12"/>
      <c r="P38" s="12"/>
    </row>
    <row r="39" spans="1:16">
      <c r="A39" s="12" t="s">
        <v>199</v>
      </c>
      <c r="B39" s="12"/>
      <c r="C39" s="12"/>
      <c r="D39" s="12"/>
      <c r="E39" s="12"/>
      <c r="F39" s="12"/>
      <c r="G39" s="12"/>
      <c r="H39" s="12"/>
      <c r="I39" s="12"/>
      <c r="J39" s="12"/>
      <c r="K39" s="12"/>
      <c r="L39" s="12"/>
      <c r="M39" s="12"/>
      <c r="N39" s="12"/>
      <c r="O39" s="12"/>
      <c r="P39" s="12"/>
    </row>
    <row r="40" spans="1:16">
      <c r="A40" s="12" t="s">
        <v>79</v>
      </c>
      <c r="B40" s="12"/>
      <c r="C40" s="12"/>
      <c r="D40" s="12"/>
      <c r="E40" s="12"/>
      <c r="F40" s="12"/>
      <c r="G40" s="12"/>
      <c r="H40" s="12"/>
      <c r="I40" s="12"/>
      <c r="J40" s="12"/>
      <c r="K40" s="12"/>
      <c r="L40" s="12"/>
      <c r="M40" s="12"/>
      <c r="N40" s="12"/>
      <c r="O40" s="12"/>
      <c r="P40" s="12"/>
    </row>
    <row r="41" spans="1:16">
      <c r="A41" s="12" t="s">
        <v>82</v>
      </c>
      <c r="B41" s="12"/>
      <c r="C41" s="12"/>
      <c r="D41" s="12"/>
      <c r="E41" s="12"/>
      <c r="F41" s="12"/>
      <c r="G41" s="12"/>
      <c r="H41" s="12"/>
      <c r="I41" s="12"/>
      <c r="J41" s="12"/>
      <c r="K41" s="12"/>
      <c r="L41" s="12"/>
      <c r="M41" s="12"/>
      <c r="N41" s="12"/>
      <c r="O41" s="12"/>
      <c r="P41" s="12"/>
    </row>
    <row r="42" spans="1:16">
      <c r="A42" s="12" t="s">
        <v>83</v>
      </c>
      <c r="B42" s="12">
        <v>309.3</v>
      </c>
      <c r="C42" s="12">
        <v>560.62</v>
      </c>
      <c r="D42" s="12">
        <v>231.98</v>
      </c>
      <c r="E42" s="12">
        <v>425.29</v>
      </c>
      <c r="F42" s="12">
        <v>144.99</v>
      </c>
      <c r="G42" s="12">
        <v>101.49</v>
      </c>
      <c r="H42" s="12">
        <v>53.16</v>
      </c>
      <c r="I42" s="12">
        <v>53.16</v>
      </c>
      <c r="J42" s="12">
        <v>23.2</v>
      </c>
      <c r="K42" s="12">
        <v>19.329999999999998</v>
      </c>
      <c r="L42" s="12"/>
      <c r="M42" s="12"/>
      <c r="N42" s="12"/>
      <c r="O42" s="12"/>
      <c r="P42" s="12"/>
    </row>
    <row r="43" spans="1:16">
      <c r="A43" s="12" t="s">
        <v>84</v>
      </c>
      <c r="B43" s="12">
        <v>0</v>
      </c>
      <c r="C43" s="12">
        <v>0</v>
      </c>
      <c r="D43" s="12">
        <v>0</v>
      </c>
      <c r="E43" s="12">
        <v>87.42</v>
      </c>
      <c r="F43" s="12">
        <v>29.8</v>
      </c>
      <c r="G43" s="12">
        <v>20.66</v>
      </c>
      <c r="H43" s="12">
        <v>10.82</v>
      </c>
      <c r="I43" s="12">
        <v>10.82</v>
      </c>
      <c r="J43" s="12">
        <v>4.63</v>
      </c>
      <c r="K43" s="12">
        <v>3.2</v>
      </c>
      <c r="L43" s="12"/>
      <c r="M43" s="12"/>
      <c r="N43" s="12"/>
      <c r="O43" s="12"/>
      <c r="P43" s="12"/>
    </row>
    <row r="44" spans="1:16">
      <c r="A44" s="12" t="s">
        <v>85</v>
      </c>
      <c r="B44" s="12">
        <v>800</v>
      </c>
      <c r="C44" s="12">
        <v>1400</v>
      </c>
      <c r="D44" s="12">
        <v>850</v>
      </c>
      <c r="E44" s="12">
        <v>1000</v>
      </c>
      <c r="F44" s="12">
        <v>400</v>
      </c>
      <c r="G44" s="12">
        <v>400</v>
      </c>
      <c r="H44" s="12">
        <v>400</v>
      </c>
      <c r="I44" s="12">
        <v>275</v>
      </c>
      <c r="J44" s="12">
        <v>120</v>
      </c>
      <c r="K44" s="12">
        <v>100</v>
      </c>
      <c r="L44" s="12"/>
      <c r="M44" s="12"/>
      <c r="N44" s="12"/>
      <c r="O44" s="12"/>
      <c r="P44" s="12"/>
    </row>
    <row r="47" spans="1:16" ht="14.5">
      <c r="A47" s="10" t="s">
        <v>200</v>
      </c>
      <c r="B47" s="89">
        <f>(B42/B34)</f>
        <v>0.28673137358511558</v>
      </c>
      <c r="C47" s="89">
        <f t="shared" ref="C47:K47" si="0">(C42/C34)</f>
        <v>0.39740836044772415</v>
      </c>
      <c r="D47" s="89">
        <f t="shared" si="0"/>
        <v>0.20078242656095827</v>
      </c>
      <c r="E47" s="89">
        <f t="shared" si="0"/>
        <v>0.4500518529492688</v>
      </c>
      <c r="F47" s="89">
        <f t="shared" si="0"/>
        <v>0.18540920716112533</v>
      </c>
      <c r="G47" s="89">
        <f t="shared" si="0"/>
        <v>0.13728779168075753</v>
      </c>
      <c r="H47" s="89">
        <f t="shared" si="0"/>
        <v>7.4289387629615122E-2</v>
      </c>
      <c r="I47" s="89">
        <f t="shared" si="0"/>
        <v>9.3645956277414691E-2</v>
      </c>
      <c r="J47" s="89">
        <f t="shared" si="0"/>
        <v>4.7462204128393443E-2</v>
      </c>
      <c r="K47" s="89">
        <f t="shared" si="0"/>
        <v>3.9580645821815426E-2</v>
      </c>
    </row>
    <row r="51" spans="4:13">
      <c r="D51" s="139" t="s">
        <v>88</v>
      </c>
      <c r="E51" s="139"/>
      <c r="F51" s="139"/>
      <c r="G51" s="139"/>
      <c r="H51" s="139"/>
      <c r="J51" s="90"/>
      <c r="K51" s="91"/>
      <c r="L51" s="91"/>
      <c r="M51" s="91"/>
    </row>
    <row r="52" spans="4:13">
      <c r="D52" s="139"/>
      <c r="E52" s="139"/>
      <c r="F52" s="139"/>
      <c r="G52" s="139"/>
      <c r="H52" s="139"/>
      <c r="J52" s="91"/>
      <c r="K52" s="91"/>
      <c r="L52" s="91"/>
      <c r="M52" s="91"/>
    </row>
    <row r="53" spans="4:13">
      <c r="D53" s="139"/>
      <c r="E53" s="139"/>
      <c r="F53" s="139"/>
      <c r="G53" s="139"/>
      <c r="H53" s="139"/>
      <c r="J53" s="91"/>
      <c r="K53" s="91"/>
      <c r="L53" s="91"/>
      <c r="M53" s="91"/>
    </row>
    <row r="54" spans="4:13">
      <c r="D54" s="139"/>
      <c r="E54" s="139"/>
      <c r="F54" s="139"/>
      <c r="G54" s="139"/>
      <c r="H54" s="139"/>
      <c r="J54" s="91"/>
      <c r="K54" s="91"/>
      <c r="L54" s="91"/>
      <c r="M54" s="91"/>
    </row>
    <row r="55" spans="4:13">
      <c r="D55" s="139"/>
      <c r="E55" s="139"/>
      <c r="F55" s="139"/>
      <c r="G55" s="139"/>
      <c r="H55" s="139"/>
      <c r="J55" s="91"/>
      <c r="K55" s="91"/>
      <c r="L55" s="91"/>
      <c r="M55" s="91"/>
    </row>
    <row r="56" spans="4:13">
      <c r="D56" s="139"/>
      <c r="E56" s="139"/>
      <c r="F56" s="139"/>
      <c r="G56" s="139"/>
      <c r="H56" s="139"/>
    </row>
  </sheetData>
  <mergeCells count="1">
    <mergeCell ref="D51:H5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090C5-4F36-44C4-A5E5-E326EB9D0739}">
  <dimension ref="A1:P341"/>
  <sheetViews>
    <sheetView topLeftCell="E1" zoomScale="107" workbookViewId="0">
      <selection activeCell="K8" sqref="K8"/>
    </sheetView>
  </sheetViews>
  <sheetFormatPr defaultRowHeight="13"/>
  <cols>
    <col min="1" max="1" width="15.1796875" style="1" bestFit="1" customWidth="1"/>
    <col min="2" max="2" width="15.1796875" style="1" customWidth="1"/>
    <col min="3" max="3" width="10.81640625" style="1" bestFit="1" customWidth="1"/>
    <col min="4" max="4" width="8.7265625" style="1"/>
    <col min="5" max="5" width="22.81640625" style="1" customWidth="1"/>
    <col min="6" max="6" width="11.1796875" style="1" bestFit="1" customWidth="1"/>
    <col min="7" max="7" width="48.81640625" style="1" bestFit="1" customWidth="1"/>
    <col min="8" max="9" width="8.7265625" style="1"/>
    <col min="10" max="10" width="11.90625" style="1" bestFit="1" customWidth="1"/>
    <col min="11" max="11" width="10.08984375" style="1" bestFit="1" customWidth="1"/>
    <col min="12" max="12" width="9.81640625" style="1" bestFit="1" customWidth="1"/>
    <col min="13" max="15" width="8.7265625" style="1"/>
    <col min="16" max="16" width="19" style="1" customWidth="1"/>
    <col min="17" max="16384" width="8.7265625" style="1"/>
  </cols>
  <sheetData>
    <row r="1" spans="1:16">
      <c r="A1" s="1" t="s">
        <v>89</v>
      </c>
      <c r="B1" s="12" t="s">
        <v>90</v>
      </c>
      <c r="C1" s="1" t="s">
        <v>91</v>
      </c>
      <c r="D1" s="1" t="s">
        <v>92</v>
      </c>
      <c r="E1" s="1" t="s">
        <v>93</v>
      </c>
      <c r="F1" s="1" t="s">
        <v>94</v>
      </c>
      <c r="G1" s="1" t="s">
        <v>95</v>
      </c>
    </row>
    <row r="2" spans="1:16">
      <c r="A2" s="92">
        <v>45308</v>
      </c>
      <c r="B2" s="92" t="str">
        <f>TEXT(A2,"YYYY")</f>
        <v>2024</v>
      </c>
      <c r="C2" s="92">
        <v>45324</v>
      </c>
      <c r="D2" s="1" t="s">
        <v>96</v>
      </c>
      <c r="E2" s="1">
        <v>200</v>
      </c>
      <c r="F2" s="1">
        <v>4</v>
      </c>
      <c r="G2" s="1" t="s">
        <v>201</v>
      </c>
      <c r="I2" s="24" t="s">
        <v>90</v>
      </c>
      <c r="J2" s="24" t="s">
        <v>98</v>
      </c>
      <c r="K2" s="24" t="s">
        <v>99</v>
      </c>
      <c r="L2" s="24" t="s">
        <v>100</v>
      </c>
      <c r="M2" s="25" t="s">
        <v>101</v>
      </c>
      <c r="N2" s="25" t="s">
        <v>102</v>
      </c>
      <c r="O2" s="25" t="s">
        <v>103</v>
      </c>
      <c r="P2" s="26" t="s">
        <v>104</v>
      </c>
    </row>
    <row r="3" spans="1:16">
      <c r="A3" s="92">
        <v>45212</v>
      </c>
      <c r="B3" s="92" t="str">
        <f t="shared" ref="B3:B57" si="0">TEXT(A3,"YYYY")</f>
        <v>2023</v>
      </c>
      <c r="C3" s="92">
        <v>45230</v>
      </c>
      <c r="D3" s="1" t="s">
        <v>96</v>
      </c>
      <c r="E3" s="1">
        <v>200</v>
      </c>
      <c r="F3" s="1">
        <v>4</v>
      </c>
      <c r="G3" s="1" t="s">
        <v>202</v>
      </c>
      <c r="I3" s="27"/>
      <c r="J3" s="27"/>
      <c r="K3" s="27"/>
      <c r="L3" s="27"/>
      <c r="M3" s="28"/>
      <c r="N3" s="28"/>
      <c r="O3" s="28"/>
      <c r="P3" s="28"/>
    </row>
    <row r="4" spans="1:16" ht="14.5">
      <c r="A4" s="92">
        <v>45138</v>
      </c>
      <c r="B4" s="92" t="str">
        <f t="shared" si="0"/>
        <v>2023</v>
      </c>
      <c r="C4" s="92">
        <v>45149</v>
      </c>
      <c r="D4" s="1" t="s">
        <v>96</v>
      </c>
      <c r="E4" s="1">
        <v>200</v>
      </c>
      <c r="F4" s="1">
        <v>4</v>
      </c>
      <c r="G4" s="1" t="s">
        <v>203</v>
      </c>
      <c r="I4" s="27">
        <v>2023</v>
      </c>
      <c r="J4" s="27">
        <f>SUMIF($B$2:$B$57,I4,$F$2:$F$57)</f>
        <v>16</v>
      </c>
      <c r="K4" s="29">
        <f>(J4/E123)</f>
        <v>5.9656972408650257E-3</v>
      </c>
      <c r="L4" s="29">
        <f>J4/E124</f>
        <v>8.385744234800839E-3</v>
      </c>
      <c r="M4" s="30">
        <f>(J4/J5)-1</f>
        <v>-0.4285714285714286</v>
      </c>
      <c r="N4" s="31">
        <f>(J4/$J$13)-1</f>
        <v>7</v>
      </c>
      <c r="O4" s="28">
        <v>9</v>
      </c>
      <c r="P4" s="30">
        <f>POWER(J4/$J$13,1/9)-1</f>
        <v>0.25992104989487319</v>
      </c>
    </row>
    <row r="5" spans="1:16" ht="14.5">
      <c r="A5" s="92">
        <v>45075</v>
      </c>
      <c r="B5" s="92" t="str">
        <f t="shared" si="0"/>
        <v>2023</v>
      </c>
      <c r="C5" s="92">
        <v>45118</v>
      </c>
      <c r="D5" s="1" t="s">
        <v>106</v>
      </c>
      <c r="E5" s="1">
        <v>200</v>
      </c>
      <c r="F5" s="1">
        <v>4</v>
      </c>
      <c r="G5" s="1" t="s">
        <v>204</v>
      </c>
      <c r="I5" s="27">
        <v>2022</v>
      </c>
      <c r="J5" s="27">
        <f t="shared" ref="J5:J13" si="1">SUMIF($B$2:$B$57,I5,$F$2:$F$57)</f>
        <v>28</v>
      </c>
      <c r="K5" s="29">
        <f>(J5/E121)</f>
        <v>1.1106703689012296E-2</v>
      </c>
      <c r="L5" s="29">
        <f>J5/E122</f>
        <v>1.6656751933372991E-2</v>
      </c>
      <c r="M5" s="30">
        <f t="shared" ref="M5:M12" si="2">(J5/J6)-1</f>
        <v>0.55555555555555558</v>
      </c>
      <c r="N5" s="31">
        <f t="shared" ref="N5:N13" si="3">(J5/$J$13)-1</f>
        <v>13</v>
      </c>
      <c r="O5" s="28">
        <v>8</v>
      </c>
      <c r="P5" s="30">
        <f>POWER(J5/$J$13,1/8)-1</f>
        <v>0.39080423506245809</v>
      </c>
    </row>
    <row r="6" spans="1:16" ht="14.5">
      <c r="A6" s="92">
        <v>44960</v>
      </c>
      <c r="B6" s="92" t="str">
        <f t="shared" si="0"/>
        <v>2023</v>
      </c>
      <c r="C6" s="92">
        <v>44974</v>
      </c>
      <c r="D6" s="1" t="s">
        <v>96</v>
      </c>
      <c r="E6" s="1">
        <v>200</v>
      </c>
      <c r="F6" s="1">
        <v>4</v>
      </c>
      <c r="G6" s="1" t="s">
        <v>201</v>
      </c>
      <c r="I6" s="27">
        <v>2021</v>
      </c>
      <c r="J6" s="27">
        <f t="shared" si="1"/>
        <v>18</v>
      </c>
      <c r="K6" s="29">
        <f>(J6/E119)</f>
        <v>6.6494274104174364E-3</v>
      </c>
      <c r="L6" s="29">
        <f>J6/E120</f>
        <v>1.1944260119442602E-2</v>
      </c>
      <c r="M6" s="30">
        <f t="shared" si="2"/>
        <v>-0.21739130434782605</v>
      </c>
      <c r="N6" s="31">
        <f t="shared" si="3"/>
        <v>8</v>
      </c>
      <c r="O6" s="28">
        <v>7</v>
      </c>
      <c r="P6" s="30">
        <f>POWER(J6/$J$13,1/7)-1</f>
        <v>0.36873810664220175</v>
      </c>
    </row>
    <row r="7" spans="1:16" ht="14.5">
      <c r="A7" s="92">
        <v>44872</v>
      </c>
      <c r="B7" s="92" t="str">
        <f t="shared" si="0"/>
        <v>2022</v>
      </c>
      <c r="C7" s="92">
        <v>44886</v>
      </c>
      <c r="D7" s="1" t="s">
        <v>96</v>
      </c>
      <c r="E7" s="1">
        <v>200</v>
      </c>
      <c r="F7" s="1">
        <v>4</v>
      </c>
      <c r="G7" s="1" t="s">
        <v>202</v>
      </c>
      <c r="I7" s="27">
        <v>2020</v>
      </c>
      <c r="J7" s="27">
        <f t="shared" si="1"/>
        <v>23</v>
      </c>
      <c r="K7" s="29">
        <f>(J7/E117)</f>
        <v>1.3458162668227034E-2</v>
      </c>
      <c r="L7" s="29">
        <f>J7/E118</f>
        <v>3.4175334323922731E-2</v>
      </c>
      <c r="M7" s="30">
        <f t="shared" si="2"/>
        <v>1.875</v>
      </c>
      <c r="N7" s="31">
        <f t="shared" si="3"/>
        <v>10.5</v>
      </c>
      <c r="O7" s="28">
        <v>6</v>
      </c>
      <c r="P7" s="30">
        <f>POWER(J7/$J$13,1/6)-1</f>
        <v>0.50239100028487949</v>
      </c>
    </row>
    <row r="8" spans="1:16" ht="14.5">
      <c r="A8" s="92">
        <v>44769</v>
      </c>
      <c r="B8" s="92" t="str">
        <f t="shared" si="0"/>
        <v>2022</v>
      </c>
      <c r="C8" s="92">
        <v>44784</v>
      </c>
      <c r="D8" s="1" t="s">
        <v>96</v>
      </c>
      <c r="E8" s="1">
        <v>200</v>
      </c>
      <c r="F8" s="1">
        <v>4</v>
      </c>
      <c r="G8" s="1" t="s">
        <v>205</v>
      </c>
      <c r="I8" s="27">
        <v>2019</v>
      </c>
      <c r="J8" s="27">
        <f t="shared" si="1"/>
        <v>8</v>
      </c>
      <c r="K8" s="29">
        <f>(J8/E115)</f>
        <v>7.874015748031496E-3</v>
      </c>
      <c r="L8" s="29">
        <f>J8/E116</f>
        <v>1.1799410029498525E-2</v>
      </c>
      <c r="M8" s="30">
        <f t="shared" si="2"/>
        <v>0.14285714285714279</v>
      </c>
      <c r="N8" s="31">
        <f t="shared" si="3"/>
        <v>3</v>
      </c>
      <c r="O8" s="28">
        <v>5</v>
      </c>
      <c r="P8" s="30">
        <f>POWER(J8/$J$13,1/5)-1</f>
        <v>0.3195079107728942</v>
      </c>
    </row>
    <row r="9" spans="1:16" ht="14.5">
      <c r="A9" s="92">
        <v>44694</v>
      </c>
      <c r="B9" s="92" t="str">
        <f t="shared" si="0"/>
        <v>2022</v>
      </c>
      <c r="C9" s="92">
        <v>44736</v>
      </c>
      <c r="D9" s="1" t="s">
        <v>106</v>
      </c>
      <c r="E9" s="1">
        <v>200</v>
      </c>
      <c r="F9" s="1">
        <v>4</v>
      </c>
      <c r="G9" s="1" t="s">
        <v>204</v>
      </c>
      <c r="I9" s="27">
        <v>2018</v>
      </c>
      <c r="J9" s="27">
        <f t="shared" si="1"/>
        <v>7</v>
      </c>
      <c r="K9" s="29">
        <f>(J9/E113)</f>
        <v>4.8010973936899867E-3</v>
      </c>
      <c r="L9" s="29">
        <f>J9/E114</f>
        <v>8.2547169811320754E-3</v>
      </c>
      <c r="M9" s="30">
        <f t="shared" si="2"/>
        <v>-0.26315789473684215</v>
      </c>
      <c r="N9" s="31">
        <f t="shared" si="3"/>
        <v>2.5</v>
      </c>
      <c r="O9" s="28">
        <v>4</v>
      </c>
      <c r="P9" s="30">
        <f>POWER(J9/$J$13,1/4)-1</f>
        <v>0.36778239986738059</v>
      </c>
    </row>
    <row r="10" spans="1:16" ht="14.5">
      <c r="A10" s="92">
        <v>44599</v>
      </c>
      <c r="B10" s="92" t="str">
        <f t="shared" si="0"/>
        <v>2022</v>
      </c>
      <c r="C10" s="92">
        <v>44613</v>
      </c>
      <c r="D10" s="1" t="s">
        <v>96</v>
      </c>
      <c r="E10" s="1">
        <v>200</v>
      </c>
      <c r="F10" s="1">
        <v>4</v>
      </c>
      <c r="G10" s="1" t="s">
        <v>201</v>
      </c>
      <c r="I10" s="27">
        <v>2017</v>
      </c>
      <c r="J10" s="27">
        <f t="shared" si="1"/>
        <v>9.5</v>
      </c>
      <c r="K10" s="29">
        <f>(J10/E111)</f>
        <v>7.4393108848864525E-3</v>
      </c>
      <c r="L10" s="29">
        <f>J10/E112</f>
        <v>1.7790262172284643E-2</v>
      </c>
      <c r="M10" s="30">
        <f t="shared" si="2"/>
        <v>5.555555555555558E-2</v>
      </c>
      <c r="N10" s="31">
        <f t="shared" si="3"/>
        <v>3.75</v>
      </c>
      <c r="O10" s="28">
        <v>3</v>
      </c>
      <c r="P10" s="30">
        <f>POWER(J10/$J$13,1/3)-1</f>
        <v>0.68098770339948156</v>
      </c>
    </row>
    <row r="11" spans="1:16" ht="14.5">
      <c r="A11" s="92">
        <v>44600</v>
      </c>
      <c r="B11" s="92" t="str">
        <f t="shared" si="0"/>
        <v>2022</v>
      </c>
      <c r="C11" s="92">
        <v>44613</v>
      </c>
      <c r="D11" s="1" t="s">
        <v>112</v>
      </c>
      <c r="E11" s="1">
        <v>600</v>
      </c>
      <c r="F11" s="1">
        <v>12</v>
      </c>
      <c r="G11" s="1" t="s">
        <v>206</v>
      </c>
      <c r="I11" s="27">
        <v>2016</v>
      </c>
      <c r="J11" s="27">
        <f t="shared" si="1"/>
        <v>9</v>
      </c>
      <c r="K11" s="29">
        <f>(J11/E109)</f>
        <v>1.4150943396226415E-2</v>
      </c>
      <c r="L11" s="29">
        <f>J11/E110</f>
        <v>3.3088235294117647E-2</v>
      </c>
      <c r="M11" s="30">
        <f t="shared" si="2"/>
        <v>2.75</v>
      </c>
      <c r="N11" s="31">
        <f t="shared" si="3"/>
        <v>3.5</v>
      </c>
      <c r="O11" s="28">
        <v>2</v>
      </c>
      <c r="P11" s="30">
        <f>POWER(J11/$J$13,1/2)-1</f>
        <v>1.1213203435596424</v>
      </c>
    </row>
    <row r="12" spans="1:16" ht="14.5">
      <c r="A12" s="92">
        <v>44503</v>
      </c>
      <c r="B12" s="92" t="str">
        <f t="shared" si="0"/>
        <v>2021</v>
      </c>
      <c r="C12" s="92">
        <v>44517</v>
      </c>
      <c r="D12" s="1" t="s">
        <v>96</v>
      </c>
      <c r="E12" s="1">
        <v>200</v>
      </c>
      <c r="F12" s="1">
        <v>4</v>
      </c>
      <c r="G12" s="1" t="s">
        <v>207</v>
      </c>
      <c r="I12" s="33">
        <v>2015</v>
      </c>
      <c r="J12" s="27">
        <f t="shared" si="1"/>
        <v>2.4</v>
      </c>
      <c r="K12" s="29">
        <f>(J12/E107)</f>
        <v>6.0759493670886075E-3</v>
      </c>
      <c r="L12" s="29">
        <f>J12/E108</f>
        <v>8.1355932203389832E-3</v>
      </c>
      <c r="M12" s="35">
        <f t="shared" si="2"/>
        <v>0.19999999999999996</v>
      </c>
      <c r="N12" s="36">
        <f t="shared" si="3"/>
        <v>0.19999999999999996</v>
      </c>
      <c r="O12" s="28">
        <v>1</v>
      </c>
      <c r="P12" s="30">
        <f>POWER(J12/$J$13,1/1)-1</f>
        <v>0.19999999999999996</v>
      </c>
    </row>
    <row r="13" spans="1:16" ht="14.5">
      <c r="A13" s="92">
        <v>44407</v>
      </c>
      <c r="B13" s="92" t="str">
        <f t="shared" si="0"/>
        <v>2021</v>
      </c>
      <c r="C13" s="92">
        <v>44420</v>
      </c>
      <c r="D13" s="1" t="s">
        <v>96</v>
      </c>
      <c r="E13" s="1">
        <v>200</v>
      </c>
      <c r="F13" s="1">
        <v>4</v>
      </c>
      <c r="G13" s="1" t="s">
        <v>205</v>
      </c>
      <c r="I13" s="37">
        <v>2014</v>
      </c>
      <c r="J13" s="27">
        <f t="shared" si="1"/>
        <v>2</v>
      </c>
      <c r="K13" s="29">
        <f>(J13/E105)</f>
        <v>4.7281323877068557E-3</v>
      </c>
      <c r="L13" s="29">
        <f>J13/E106</f>
        <v>1.3698630136986301E-2</v>
      </c>
      <c r="M13" s="39" t="s">
        <v>114</v>
      </c>
      <c r="N13" s="37">
        <f t="shared" si="3"/>
        <v>0</v>
      </c>
      <c r="O13" s="37">
        <v>0</v>
      </c>
      <c r="P13" s="37"/>
    </row>
    <row r="14" spans="1:16">
      <c r="A14" s="92">
        <v>44330</v>
      </c>
      <c r="B14" s="92" t="str">
        <f t="shared" si="0"/>
        <v>2021</v>
      </c>
      <c r="C14" s="92">
        <v>44365</v>
      </c>
      <c r="D14" s="1" t="s">
        <v>106</v>
      </c>
      <c r="E14" s="1">
        <v>250</v>
      </c>
      <c r="F14" s="1">
        <v>5</v>
      </c>
      <c r="G14" s="1" t="s">
        <v>208</v>
      </c>
    </row>
    <row r="15" spans="1:16">
      <c r="A15" s="92">
        <v>44228</v>
      </c>
      <c r="B15" s="92" t="str">
        <f t="shared" si="0"/>
        <v>2021</v>
      </c>
      <c r="C15" s="92">
        <v>44242</v>
      </c>
      <c r="D15" s="1" t="s">
        <v>96</v>
      </c>
      <c r="E15" s="1">
        <v>250</v>
      </c>
      <c r="F15" s="1">
        <v>5</v>
      </c>
      <c r="G15" s="1" t="s">
        <v>209</v>
      </c>
    </row>
    <row r="16" spans="1:16">
      <c r="A16" s="92">
        <v>44137</v>
      </c>
      <c r="B16" s="92" t="str">
        <f t="shared" si="0"/>
        <v>2020</v>
      </c>
      <c r="C16" s="92">
        <v>44147</v>
      </c>
      <c r="D16" s="1" t="s">
        <v>96</v>
      </c>
      <c r="E16" s="1">
        <v>200</v>
      </c>
      <c r="F16" s="1">
        <v>4</v>
      </c>
      <c r="G16" s="1" t="s">
        <v>202</v>
      </c>
    </row>
    <row r="17" spans="1:7">
      <c r="A17" s="92">
        <v>44050</v>
      </c>
      <c r="B17" s="92" t="str">
        <f t="shared" si="0"/>
        <v>2020</v>
      </c>
      <c r="C17" s="92">
        <v>44063</v>
      </c>
      <c r="D17" s="1" t="s">
        <v>96</v>
      </c>
      <c r="E17" s="1">
        <v>150</v>
      </c>
      <c r="F17" s="1">
        <v>3</v>
      </c>
      <c r="G17" s="1" t="s">
        <v>210</v>
      </c>
    </row>
    <row r="18" spans="1:7">
      <c r="A18" s="92">
        <v>43866</v>
      </c>
      <c r="B18" s="92" t="str">
        <f t="shared" si="0"/>
        <v>2020</v>
      </c>
      <c r="C18" s="92">
        <v>43885</v>
      </c>
      <c r="D18" s="1" t="s">
        <v>96</v>
      </c>
      <c r="E18" s="1">
        <v>800</v>
      </c>
      <c r="F18" s="1">
        <v>16</v>
      </c>
      <c r="G18" s="1" t="s">
        <v>211</v>
      </c>
    </row>
    <row r="19" spans="1:7">
      <c r="A19" s="92">
        <v>43783</v>
      </c>
      <c r="B19" s="92" t="str">
        <f t="shared" si="0"/>
        <v>2019</v>
      </c>
      <c r="C19" s="92">
        <v>43790</v>
      </c>
      <c r="D19" s="1" t="s">
        <v>96</v>
      </c>
      <c r="E19" s="1">
        <v>100</v>
      </c>
      <c r="F19" s="1">
        <v>2</v>
      </c>
      <c r="G19" s="1" t="s">
        <v>212</v>
      </c>
    </row>
    <row r="20" spans="1:7">
      <c r="A20" s="92">
        <v>43682</v>
      </c>
      <c r="B20" s="92" t="str">
        <f t="shared" si="0"/>
        <v>2019</v>
      </c>
      <c r="C20" s="92">
        <v>43697</v>
      </c>
      <c r="D20" s="1" t="s">
        <v>96</v>
      </c>
      <c r="E20" s="1">
        <v>100</v>
      </c>
      <c r="F20" s="1">
        <v>2</v>
      </c>
      <c r="G20" s="1" t="s">
        <v>213</v>
      </c>
    </row>
    <row r="21" spans="1:7">
      <c r="A21" s="92">
        <v>43602</v>
      </c>
      <c r="B21" s="92" t="str">
        <f t="shared" si="0"/>
        <v>2019</v>
      </c>
      <c r="C21" s="92">
        <v>43650</v>
      </c>
      <c r="D21" s="1" t="s">
        <v>106</v>
      </c>
      <c r="E21" s="1">
        <v>100</v>
      </c>
      <c r="F21" s="1">
        <v>2</v>
      </c>
      <c r="G21" s="1" t="s">
        <v>214</v>
      </c>
    </row>
    <row r="22" spans="1:7">
      <c r="A22" s="92">
        <v>43494</v>
      </c>
      <c r="B22" s="92" t="str">
        <f t="shared" si="0"/>
        <v>2019</v>
      </c>
      <c r="C22" s="92">
        <v>43511</v>
      </c>
      <c r="D22" s="1" t="s">
        <v>96</v>
      </c>
      <c r="E22" s="1">
        <v>100</v>
      </c>
      <c r="F22" s="1">
        <v>2</v>
      </c>
      <c r="G22" s="1" t="s">
        <v>215</v>
      </c>
    </row>
    <row r="23" spans="1:7">
      <c r="A23" s="92">
        <v>43399</v>
      </c>
      <c r="B23" s="92" t="str">
        <f t="shared" si="0"/>
        <v>2018</v>
      </c>
      <c r="C23" s="92">
        <v>43418</v>
      </c>
      <c r="D23" s="1" t="s">
        <v>96</v>
      </c>
      <c r="E23" s="1">
        <v>100</v>
      </c>
      <c r="F23" s="1">
        <v>2</v>
      </c>
      <c r="G23" s="1" t="s">
        <v>216</v>
      </c>
    </row>
    <row r="24" spans="1:7">
      <c r="A24" s="92">
        <v>43321</v>
      </c>
      <c r="B24" s="92" t="str">
        <f t="shared" si="0"/>
        <v>2018</v>
      </c>
      <c r="C24" s="92">
        <v>43332</v>
      </c>
      <c r="D24" s="1" t="s">
        <v>96</v>
      </c>
      <c r="E24" s="1">
        <v>100</v>
      </c>
      <c r="F24" s="1">
        <v>2</v>
      </c>
      <c r="G24" s="1" t="s">
        <v>217</v>
      </c>
    </row>
    <row r="25" spans="1:7">
      <c r="A25" s="92">
        <v>43237</v>
      </c>
      <c r="B25" s="92" t="str">
        <f t="shared" si="0"/>
        <v>2018</v>
      </c>
      <c r="C25" s="92">
        <v>43290</v>
      </c>
      <c r="D25" s="1" t="s">
        <v>106</v>
      </c>
      <c r="E25" s="1">
        <v>75</v>
      </c>
      <c r="F25" s="1">
        <v>1.5</v>
      </c>
      <c r="G25" s="1" t="s">
        <v>218</v>
      </c>
    </row>
    <row r="26" spans="1:7">
      <c r="A26" s="92">
        <v>43136</v>
      </c>
      <c r="B26" s="92" t="str">
        <f t="shared" si="0"/>
        <v>2018</v>
      </c>
      <c r="C26" s="92">
        <v>43152</v>
      </c>
      <c r="D26" s="1" t="s">
        <v>96</v>
      </c>
      <c r="E26" s="1">
        <v>75</v>
      </c>
      <c r="F26" s="1">
        <v>1.5</v>
      </c>
      <c r="G26" s="1" t="s">
        <v>219</v>
      </c>
    </row>
    <row r="27" spans="1:7">
      <c r="A27" s="92">
        <v>43039</v>
      </c>
      <c r="B27" s="92" t="str">
        <f t="shared" si="0"/>
        <v>2017</v>
      </c>
      <c r="C27" s="92">
        <v>43055</v>
      </c>
      <c r="D27" s="1" t="s">
        <v>96</v>
      </c>
      <c r="E27" s="1">
        <v>125</v>
      </c>
      <c r="F27" s="1">
        <v>2.5</v>
      </c>
      <c r="G27" s="1" t="s">
        <v>220</v>
      </c>
    </row>
    <row r="28" spans="1:7">
      <c r="A28" s="92">
        <v>42881</v>
      </c>
      <c r="B28" s="92" t="str">
        <f t="shared" si="0"/>
        <v>2017</v>
      </c>
      <c r="C28" s="92">
        <v>42984</v>
      </c>
      <c r="D28" s="1" t="s">
        <v>106</v>
      </c>
      <c r="E28" s="1">
        <v>125</v>
      </c>
      <c r="F28" s="1">
        <v>2.5</v>
      </c>
      <c r="G28" s="1" t="s">
        <v>221</v>
      </c>
    </row>
    <row r="29" spans="1:7">
      <c r="A29" s="92">
        <v>42934</v>
      </c>
      <c r="B29" s="92" t="str">
        <f t="shared" si="0"/>
        <v>2017</v>
      </c>
      <c r="C29" s="92">
        <v>42951</v>
      </c>
      <c r="D29" s="1" t="s">
        <v>96</v>
      </c>
      <c r="E29" s="1">
        <v>125</v>
      </c>
      <c r="F29" s="1">
        <v>2.5</v>
      </c>
      <c r="G29" s="1" t="s">
        <v>222</v>
      </c>
    </row>
    <row r="30" spans="1:7">
      <c r="A30" s="92">
        <v>42767</v>
      </c>
      <c r="B30" s="92" t="str">
        <f t="shared" si="0"/>
        <v>2017</v>
      </c>
      <c r="C30" s="92">
        <v>42783</v>
      </c>
      <c r="D30" s="1" t="s">
        <v>96</v>
      </c>
      <c r="E30" s="1">
        <v>100</v>
      </c>
      <c r="F30" s="1">
        <v>2</v>
      </c>
      <c r="G30" s="1" t="s">
        <v>223</v>
      </c>
    </row>
    <row r="31" spans="1:7">
      <c r="A31" s="92">
        <v>42692</v>
      </c>
      <c r="B31" s="92" t="str">
        <f t="shared" si="0"/>
        <v>2016</v>
      </c>
      <c r="C31" s="92">
        <v>42711</v>
      </c>
      <c r="D31" s="1" t="s">
        <v>96</v>
      </c>
      <c r="E31" s="1">
        <v>100</v>
      </c>
      <c r="F31" s="1">
        <v>2</v>
      </c>
      <c r="G31" s="1" t="s">
        <v>216</v>
      </c>
    </row>
    <row r="32" spans="1:7">
      <c r="A32" s="92">
        <v>42614</v>
      </c>
      <c r="B32" s="92" t="str">
        <f t="shared" si="0"/>
        <v>2016</v>
      </c>
      <c r="C32" s="92">
        <v>42632</v>
      </c>
      <c r="D32" s="1" t="s">
        <v>96</v>
      </c>
      <c r="E32" s="1">
        <v>75</v>
      </c>
      <c r="F32" s="1">
        <v>1.5</v>
      </c>
      <c r="G32" s="1" t="s">
        <v>224</v>
      </c>
    </row>
    <row r="33" spans="1:7">
      <c r="A33" s="92">
        <v>42432</v>
      </c>
      <c r="B33" s="92" t="str">
        <f t="shared" si="0"/>
        <v>2016</v>
      </c>
      <c r="C33" s="92">
        <v>42445</v>
      </c>
      <c r="D33" s="1" t="s">
        <v>96</v>
      </c>
      <c r="E33" s="1">
        <v>150</v>
      </c>
      <c r="F33" s="1">
        <v>3</v>
      </c>
      <c r="G33" s="1" t="s">
        <v>210</v>
      </c>
    </row>
    <row r="34" spans="1:7">
      <c r="A34" s="92">
        <v>42438</v>
      </c>
      <c r="B34" s="92" t="str">
        <f t="shared" si="0"/>
        <v>2016</v>
      </c>
      <c r="C34" s="92">
        <v>42445</v>
      </c>
      <c r="D34" s="1" t="s">
        <v>112</v>
      </c>
      <c r="E34" s="1">
        <v>125</v>
      </c>
      <c r="F34" s="1">
        <v>2.5</v>
      </c>
      <c r="G34" s="1" t="s">
        <v>225</v>
      </c>
    </row>
    <row r="35" spans="1:7">
      <c r="A35" s="92">
        <v>42138</v>
      </c>
      <c r="B35" s="92" t="str">
        <f t="shared" si="0"/>
        <v>2015</v>
      </c>
      <c r="C35" s="92">
        <v>42191</v>
      </c>
      <c r="D35" s="1" t="s">
        <v>106</v>
      </c>
      <c r="E35" s="1">
        <v>120</v>
      </c>
      <c r="F35" s="1">
        <v>2.4</v>
      </c>
      <c r="G35" s="1" t="s">
        <v>226</v>
      </c>
    </row>
    <row r="36" spans="1:7">
      <c r="A36" s="92">
        <v>41774</v>
      </c>
      <c r="B36" s="92" t="str">
        <f t="shared" si="0"/>
        <v>2014</v>
      </c>
      <c r="C36" s="92">
        <v>41887</v>
      </c>
      <c r="D36" s="1" t="s">
        <v>106</v>
      </c>
      <c r="E36" s="1">
        <v>100</v>
      </c>
      <c r="F36" s="1">
        <v>2</v>
      </c>
      <c r="G36" s="1" t="s">
        <v>214</v>
      </c>
    </row>
    <row r="37" spans="1:7">
      <c r="A37" s="92">
        <v>41424</v>
      </c>
      <c r="B37" s="92" t="str">
        <f t="shared" si="0"/>
        <v>2013</v>
      </c>
      <c r="C37" s="92">
        <v>41533</v>
      </c>
      <c r="D37" s="1" t="s">
        <v>106</v>
      </c>
      <c r="E37" s="1">
        <v>75</v>
      </c>
      <c r="F37" s="1">
        <v>1.5</v>
      </c>
      <c r="G37" s="1" t="s">
        <v>218</v>
      </c>
    </row>
    <row r="38" spans="1:7">
      <c r="A38" s="92">
        <v>41059</v>
      </c>
      <c r="B38" s="92" t="str">
        <f t="shared" si="0"/>
        <v>2012</v>
      </c>
      <c r="C38" s="92">
        <v>41145</v>
      </c>
      <c r="D38" s="1" t="s">
        <v>106</v>
      </c>
      <c r="E38" s="1">
        <v>75</v>
      </c>
      <c r="F38" s="1">
        <v>1.5</v>
      </c>
      <c r="G38" s="1" t="s">
        <v>227</v>
      </c>
    </row>
    <row r="39" spans="1:7">
      <c r="A39" s="92">
        <v>40683</v>
      </c>
      <c r="B39" s="92" t="str">
        <f t="shared" si="0"/>
        <v>2011</v>
      </c>
      <c r="C39" s="92">
        <v>40749</v>
      </c>
      <c r="D39" s="1" t="s">
        <v>106</v>
      </c>
      <c r="E39" s="1">
        <v>70</v>
      </c>
      <c r="F39" s="1">
        <v>1.4</v>
      </c>
      <c r="G39" s="1" t="s">
        <v>228</v>
      </c>
    </row>
    <row r="40" spans="1:7">
      <c r="A40" s="92">
        <v>40280</v>
      </c>
      <c r="B40" s="92" t="str">
        <f t="shared" si="0"/>
        <v>2010</v>
      </c>
      <c r="C40" s="92">
        <v>40290</v>
      </c>
      <c r="D40" s="1" t="s">
        <v>96</v>
      </c>
      <c r="E40" s="1">
        <v>70</v>
      </c>
      <c r="F40" s="1">
        <v>7</v>
      </c>
    </row>
    <row r="41" spans="1:7">
      <c r="A41" s="92">
        <v>39951</v>
      </c>
      <c r="B41" s="92" t="str">
        <f t="shared" si="0"/>
        <v>2009</v>
      </c>
      <c r="C41" s="92">
        <v>40021</v>
      </c>
      <c r="D41" s="1" t="s">
        <v>106</v>
      </c>
      <c r="E41" s="1">
        <v>60</v>
      </c>
      <c r="F41" s="1">
        <v>6</v>
      </c>
    </row>
    <row r="42" spans="1:7">
      <c r="A42" s="92">
        <v>39616</v>
      </c>
      <c r="B42" s="92" t="str">
        <f t="shared" si="0"/>
        <v>2008</v>
      </c>
      <c r="C42" s="92">
        <v>39674</v>
      </c>
      <c r="D42" s="1" t="s">
        <v>106</v>
      </c>
      <c r="E42" s="1">
        <v>60</v>
      </c>
      <c r="F42" s="1">
        <v>6</v>
      </c>
      <c r="G42" s="1" t="s">
        <v>152</v>
      </c>
    </row>
    <row r="43" spans="1:7">
      <c r="A43" s="92">
        <v>39589</v>
      </c>
      <c r="B43" s="92" t="str">
        <f t="shared" si="0"/>
        <v>2008</v>
      </c>
      <c r="C43" s="92">
        <v>39603</v>
      </c>
      <c r="D43" s="1" t="s">
        <v>96</v>
      </c>
      <c r="E43" s="1">
        <v>45</v>
      </c>
      <c r="F43" s="1">
        <v>4.5</v>
      </c>
    </row>
    <row r="44" spans="1:7">
      <c r="A44" s="92">
        <v>39146</v>
      </c>
      <c r="B44" s="92" t="str">
        <f t="shared" si="0"/>
        <v>2007</v>
      </c>
      <c r="C44" s="92">
        <v>39162</v>
      </c>
      <c r="D44" s="1" t="s">
        <v>96</v>
      </c>
      <c r="E44" s="1">
        <v>70</v>
      </c>
      <c r="F44" s="1">
        <v>7</v>
      </c>
      <c r="G44" s="1" t="s">
        <v>150</v>
      </c>
    </row>
    <row r="45" spans="1:7">
      <c r="A45" s="92">
        <v>39002</v>
      </c>
      <c r="B45" s="92" t="str">
        <f t="shared" si="0"/>
        <v>2006</v>
      </c>
      <c r="C45" s="92">
        <v>39021</v>
      </c>
      <c r="D45" s="1" t="s">
        <v>96</v>
      </c>
      <c r="E45" s="1">
        <v>35</v>
      </c>
      <c r="F45" s="1">
        <v>3.5</v>
      </c>
      <c r="G45" s="1" t="s">
        <v>229</v>
      </c>
    </row>
    <row r="46" spans="1:7">
      <c r="A46" s="92">
        <v>38881</v>
      </c>
      <c r="B46" s="92" t="str">
        <f t="shared" si="0"/>
        <v>2006</v>
      </c>
      <c r="C46" s="92">
        <v>38968</v>
      </c>
      <c r="D46" s="1" t="s">
        <v>106</v>
      </c>
      <c r="E46" s="1">
        <v>30</v>
      </c>
      <c r="F46" s="1">
        <v>3</v>
      </c>
      <c r="G46" s="1" t="s">
        <v>152</v>
      </c>
    </row>
    <row r="47" spans="1:7">
      <c r="A47" s="92">
        <v>38740</v>
      </c>
      <c r="B47" s="92" t="str">
        <f t="shared" si="0"/>
        <v>2006</v>
      </c>
      <c r="C47" s="92">
        <v>38754</v>
      </c>
      <c r="D47" s="1" t="s">
        <v>96</v>
      </c>
      <c r="E47" s="1">
        <v>35</v>
      </c>
      <c r="F47" s="1">
        <v>3.5</v>
      </c>
      <c r="G47" s="1" t="s">
        <v>150</v>
      </c>
    </row>
    <row r="48" spans="1:7">
      <c r="A48" s="92">
        <v>38650</v>
      </c>
      <c r="B48" s="92" t="str">
        <f t="shared" si="0"/>
        <v>2005</v>
      </c>
      <c r="C48" s="92">
        <v>38663</v>
      </c>
      <c r="D48" s="1" t="s">
        <v>96</v>
      </c>
      <c r="E48" s="1">
        <v>35</v>
      </c>
      <c r="F48" s="1">
        <v>3.5</v>
      </c>
    </row>
    <row r="49" spans="1:7">
      <c r="A49" s="92">
        <v>38489</v>
      </c>
      <c r="B49" s="92" t="str">
        <f t="shared" si="0"/>
        <v>2005</v>
      </c>
      <c r="C49" s="92">
        <v>38540</v>
      </c>
      <c r="D49" s="1" t="s">
        <v>106</v>
      </c>
      <c r="E49" s="1">
        <v>45</v>
      </c>
      <c r="F49" s="1">
        <v>4.5</v>
      </c>
      <c r="G49" s="1" t="s">
        <v>152</v>
      </c>
    </row>
    <row r="50" spans="1:7">
      <c r="A50" s="92">
        <v>38370</v>
      </c>
      <c r="B50" s="92" t="str">
        <f t="shared" si="0"/>
        <v>2005</v>
      </c>
      <c r="C50" s="92">
        <v>38384</v>
      </c>
      <c r="D50" s="1" t="s">
        <v>96</v>
      </c>
      <c r="E50" s="1">
        <v>30</v>
      </c>
      <c r="F50" s="1">
        <v>3</v>
      </c>
      <c r="G50" s="1" t="s">
        <v>150</v>
      </c>
    </row>
    <row r="51" spans="1:7">
      <c r="A51" s="92">
        <v>38283</v>
      </c>
      <c r="B51" s="92" t="str">
        <f t="shared" si="0"/>
        <v>2004</v>
      </c>
      <c r="C51" s="92">
        <v>38295</v>
      </c>
      <c r="D51" s="1" t="s">
        <v>96</v>
      </c>
      <c r="E51" s="1">
        <v>25</v>
      </c>
      <c r="F51" s="1">
        <v>2.5</v>
      </c>
    </row>
    <row r="52" spans="1:7">
      <c r="A52" s="92">
        <v>38140</v>
      </c>
      <c r="B52" s="92" t="str">
        <f t="shared" si="0"/>
        <v>2004</v>
      </c>
      <c r="C52" s="92">
        <v>38181</v>
      </c>
      <c r="D52" s="1" t="s">
        <v>106</v>
      </c>
      <c r="E52" s="1">
        <v>20</v>
      </c>
      <c r="F52" s="1">
        <v>2</v>
      </c>
      <c r="G52" s="1" t="s">
        <v>152</v>
      </c>
    </row>
    <row r="53" spans="1:7">
      <c r="A53" s="92">
        <v>38017</v>
      </c>
      <c r="B53" s="92" t="str">
        <f t="shared" si="0"/>
        <v>2004</v>
      </c>
      <c r="C53" s="92">
        <v>38027</v>
      </c>
      <c r="D53" s="1" t="s">
        <v>96</v>
      </c>
      <c r="E53" s="1">
        <v>35</v>
      </c>
      <c r="F53" s="1">
        <v>3.5</v>
      </c>
    </row>
    <row r="54" spans="1:7">
      <c r="A54" s="92">
        <v>37802</v>
      </c>
      <c r="B54" s="92" t="str">
        <f t="shared" si="0"/>
        <v>2003</v>
      </c>
      <c r="C54" s="92">
        <v>37855</v>
      </c>
      <c r="D54" s="1" t="s">
        <v>106</v>
      </c>
      <c r="E54" s="1">
        <v>60</v>
      </c>
      <c r="F54" s="1">
        <v>6</v>
      </c>
      <c r="G54" s="1" t="s">
        <v>152</v>
      </c>
    </row>
    <row r="55" spans="1:7">
      <c r="A55" s="92">
        <v>37438</v>
      </c>
      <c r="B55" s="92" t="str">
        <f t="shared" si="0"/>
        <v>2002</v>
      </c>
      <c r="C55" s="92">
        <v>37503</v>
      </c>
      <c r="D55" s="1" t="s">
        <v>106</v>
      </c>
      <c r="E55" s="1">
        <v>35</v>
      </c>
      <c r="F55" s="1">
        <v>0</v>
      </c>
      <c r="G55" s="1" t="s">
        <v>230</v>
      </c>
    </row>
    <row r="56" spans="1:7">
      <c r="A56" s="92">
        <v>37802</v>
      </c>
      <c r="B56" s="92" t="str">
        <f t="shared" si="0"/>
        <v>2003</v>
      </c>
      <c r="C56" s="92">
        <v>37855</v>
      </c>
      <c r="D56" s="1" t="s">
        <v>106</v>
      </c>
      <c r="E56" s="1">
        <v>60</v>
      </c>
      <c r="F56" s="1">
        <v>6</v>
      </c>
      <c r="G56" s="1" t="s">
        <v>152</v>
      </c>
    </row>
    <row r="57" spans="1:7">
      <c r="A57" s="92">
        <v>37438</v>
      </c>
      <c r="B57" s="92" t="str">
        <f t="shared" si="0"/>
        <v>2002</v>
      </c>
      <c r="C57" s="92">
        <v>37503</v>
      </c>
      <c r="D57" s="1" t="s">
        <v>106</v>
      </c>
      <c r="E57" s="1">
        <v>35</v>
      </c>
      <c r="F57" s="1">
        <v>0</v>
      </c>
      <c r="G57" s="1" t="s">
        <v>230</v>
      </c>
    </row>
    <row r="61" spans="1:7" ht="13.5" thickBot="1"/>
    <row r="62" spans="1:7" ht="21.5" thickBot="1">
      <c r="A62" s="93" t="s">
        <v>90</v>
      </c>
      <c r="B62" s="94" t="s">
        <v>231</v>
      </c>
      <c r="C62" s="94" t="s">
        <v>232</v>
      </c>
      <c r="D62" s="95" t="s">
        <v>233</v>
      </c>
      <c r="E62" s="95" t="s">
        <v>234</v>
      </c>
    </row>
    <row r="63" spans="1:7">
      <c r="A63" s="140">
        <v>1993</v>
      </c>
      <c r="B63" s="142">
        <v>1.99</v>
      </c>
      <c r="C63" s="168" t="s">
        <v>235</v>
      </c>
      <c r="D63" s="54" t="s">
        <v>236</v>
      </c>
      <c r="E63" s="54">
        <v>2.0699999999999998</v>
      </c>
    </row>
    <row r="64" spans="1:7" ht="13.5" thickBot="1">
      <c r="A64" s="141"/>
      <c r="B64" s="143"/>
      <c r="C64" s="169"/>
      <c r="D64" s="45" t="s">
        <v>237</v>
      </c>
      <c r="E64" s="45">
        <v>1.29</v>
      </c>
    </row>
    <row r="65" spans="1:5">
      <c r="A65" s="146">
        <v>1994</v>
      </c>
      <c r="B65" s="148">
        <v>7.3</v>
      </c>
      <c r="C65" s="150">
        <v>2.6680000000000001</v>
      </c>
      <c r="D65" s="48" t="s">
        <v>238</v>
      </c>
      <c r="E65" s="54">
        <v>8.3000000000000007</v>
      </c>
    </row>
    <row r="66" spans="1:5" ht="13.5" thickBot="1">
      <c r="A66" s="147"/>
      <c r="B66" s="149"/>
      <c r="C66" s="151"/>
      <c r="D66" s="51" t="s">
        <v>239</v>
      </c>
      <c r="E66" s="45">
        <v>2.66</v>
      </c>
    </row>
    <row r="67" spans="1:5">
      <c r="A67" s="152">
        <v>1995</v>
      </c>
      <c r="B67" s="153">
        <v>3.09</v>
      </c>
      <c r="C67" s="170">
        <v>-0.57699999999999996</v>
      </c>
      <c r="D67" s="54" t="s">
        <v>240</v>
      </c>
      <c r="E67" s="54">
        <v>7.3</v>
      </c>
    </row>
    <row r="68" spans="1:5" ht="13.5" thickBot="1">
      <c r="A68" s="141"/>
      <c r="B68" s="143"/>
      <c r="C68" s="171"/>
      <c r="D68" s="45" t="s">
        <v>241</v>
      </c>
      <c r="E68" s="45">
        <v>2.99</v>
      </c>
    </row>
    <row r="69" spans="1:5">
      <c r="A69" s="146">
        <v>1996</v>
      </c>
      <c r="B69" s="148">
        <v>1.63</v>
      </c>
      <c r="C69" s="161">
        <v>-0.47299999999999998</v>
      </c>
      <c r="D69" s="48" t="s">
        <v>242</v>
      </c>
      <c r="E69" s="48">
        <v>3.72</v>
      </c>
    </row>
    <row r="70" spans="1:5" ht="13.5" thickBot="1">
      <c r="A70" s="147"/>
      <c r="B70" s="149"/>
      <c r="C70" s="162"/>
      <c r="D70" s="51" t="s">
        <v>243</v>
      </c>
      <c r="E70" s="51">
        <v>1.06</v>
      </c>
    </row>
    <row r="71" spans="1:5">
      <c r="A71" s="152">
        <v>1997</v>
      </c>
      <c r="B71" s="153">
        <v>1.93</v>
      </c>
      <c r="C71" s="154">
        <v>0.184</v>
      </c>
      <c r="D71" s="54" t="s">
        <v>244</v>
      </c>
      <c r="E71" s="54">
        <v>1.99</v>
      </c>
    </row>
    <row r="72" spans="1:5" ht="13.5" thickBot="1">
      <c r="A72" s="141"/>
      <c r="B72" s="143"/>
      <c r="C72" s="145"/>
      <c r="D72" s="45" t="s">
        <v>245</v>
      </c>
      <c r="E72" s="45">
        <v>1.05</v>
      </c>
    </row>
    <row r="73" spans="1:5">
      <c r="A73" s="146">
        <v>1998</v>
      </c>
      <c r="B73" s="148">
        <v>0.98</v>
      </c>
      <c r="C73" s="161">
        <v>-0.49299999999999999</v>
      </c>
      <c r="D73" s="48" t="s">
        <v>246</v>
      </c>
      <c r="E73" s="48">
        <v>1.95</v>
      </c>
    </row>
    <row r="74" spans="1:5" ht="13.5" thickBot="1">
      <c r="A74" s="147"/>
      <c r="B74" s="149"/>
      <c r="C74" s="162"/>
      <c r="D74" s="51" t="s">
        <v>247</v>
      </c>
      <c r="E74" s="51">
        <v>0.9</v>
      </c>
    </row>
    <row r="75" spans="1:5">
      <c r="A75" s="152">
        <v>1999</v>
      </c>
      <c r="B75" s="153">
        <v>1.23</v>
      </c>
      <c r="C75" s="154">
        <v>0.255</v>
      </c>
      <c r="D75" s="54" t="s">
        <v>248</v>
      </c>
      <c r="E75" s="54">
        <v>1.89</v>
      </c>
    </row>
    <row r="76" spans="1:5" ht="13.5" thickBot="1">
      <c r="A76" s="141"/>
      <c r="B76" s="143"/>
      <c r="C76" s="145"/>
      <c r="D76" s="45" t="s">
        <v>249</v>
      </c>
      <c r="E76" s="45">
        <v>0.76</v>
      </c>
    </row>
    <row r="77" spans="1:5">
      <c r="A77" s="146">
        <v>2000</v>
      </c>
      <c r="B77" s="148">
        <v>0.93</v>
      </c>
      <c r="C77" s="161">
        <v>-0.24399999999999999</v>
      </c>
      <c r="D77" s="48" t="s">
        <v>250</v>
      </c>
      <c r="E77" s="48">
        <v>1.34</v>
      </c>
    </row>
    <row r="78" spans="1:5" ht="13.5" thickBot="1">
      <c r="A78" s="147"/>
      <c r="B78" s="149"/>
      <c r="C78" s="162"/>
      <c r="D78" s="51" t="s">
        <v>251</v>
      </c>
      <c r="E78" s="51">
        <v>0.83</v>
      </c>
    </row>
    <row r="79" spans="1:5">
      <c r="A79" s="152">
        <v>2001</v>
      </c>
      <c r="B79" s="153">
        <v>1</v>
      </c>
      <c r="C79" s="154">
        <v>7.4999999999999997E-2</v>
      </c>
      <c r="D79" s="54" t="s">
        <v>252</v>
      </c>
      <c r="E79" s="54">
        <v>1.08</v>
      </c>
    </row>
    <row r="80" spans="1:5" ht="13.5" thickBot="1">
      <c r="A80" s="141"/>
      <c r="B80" s="143"/>
      <c r="C80" s="145"/>
      <c r="D80" s="45" t="s">
        <v>253</v>
      </c>
      <c r="E80" s="45">
        <v>0.57999999999999996</v>
      </c>
    </row>
    <row r="81" spans="1:5">
      <c r="A81" s="146">
        <v>2002</v>
      </c>
      <c r="B81" s="148">
        <v>1.63</v>
      </c>
      <c r="C81" s="150">
        <v>0.629</v>
      </c>
      <c r="D81" s="48" t="s">
        <v>254</v>
      </c>
      <c r="E81" s="48">
        <v>2.27</v>
      </c>
    </row>
    <row r="82" spans="1:5" ht="13.5" thickBot="1">
      <c r="A82" s="147"/>
      <c r="B82" s="149"/>
      <c r="C82" s="151"/>
      <c r="D82" s="51" t="s">
        <v>255</v>
      </c>
      <c r="E82" s="51">
        <v>0.8</v>
      </c>
    </row>
    <row r="83" spans="1:5">
      <c r="A83" s="152">
        <v>2003</v>
      </c>
      <c r="B83" s="153">
        <v>11.69</v>
      </c>
      <c r="C83" s="154">
        <v>6.1710000000000003</v>
      </c>
      <c r="D83" s="54" t="s">
        <v>256</v>
      </c>
      <c r="E83" s="54">
        <v>13.34</v>
      </c>
    </row>
    <row r="84" spans="1:5" ht="13.5" thickBot="1">
      <c r="A84" s="141"/>
      <c r="B84" s="143"/>
      <c r="C84" s="145"/>
      <c r="D84" s="45" t="s">
        <v>257</v>
      </c>
      <c r="E84" s="45">
        <v>1.27</v>
      </c>
    </row>
    <row r="85" spans="1:5">
      <c r="A85" s="146">
        <v>2004</v>
      </c>
      <c r="B85" s="148">
        <v>19.12</v>
      </c>
      <c r="C85" s="150">
        <v>0.63500000000000001</v>
      </c>
      <c r="D85" s="48" t="s">
        <v>258</v>
      </c>
      <c r="E85" s="48">
        <v>22.11</v>
      </c>
    </row>
    <row r="86" spans="1:5" ht="13.5" thickBot="1">
      <c r="A86" s="147"/>
      <c r="B86" s="149"/>
      <c r="C86" s="151"/>
      <c r="D86" s="51" t="s">
        <v>259</v>
      </c>
      <c r="E86" s="51">
        <v>10.210000000000001</v>
      </c>
    </row>
    <row r="87" spans="1:5">
      <c r="A87" s="152">
        <v>2005</v>
      </c>
      <c r="B87" s="153">
        <v>104.57</v>
      </c>
      <c r="C87" s="154">
        <v>4.4690000000000003</v>
      </c>
      <c r="D87" s="54" t="s">
        <v>260</v>
      </c>
      <c r="E87" s="54">
        <v>112</v>
      </c>
    </row>
    <row r="88" spans="1:5" ht="13.5" thickBot="1">
      <c r="A88" s="141"/>
      <c r="B88" s="143"/>
      <c r="C88" s="145"/>
      <c r="D88" s="45" t="s">
        <v>261</v>
      </c>
      <c r="E88" s="45">
        <v>18.260000000000002</v>
      </c>
    </row>
    <row r="89" spans="1:5">
      <c r="A89" s="146">
        <v>2006</v>
      </c>
      <c r="B89" s="148">
        <v>53.78</v>
      </c>
      <c r="C89" s="161">
        <v>-0.48599999999999999</v>
      </c>
      <c r="D89" s="48" t="s">
        <v>262</v>
      </c>
      <c r="E89" s="48">
        <v>129</v>
      </c>
    </row>
    <row r="90" spans="1:5" ht="13.5" thickBot="1">
      <c r="A90" s="147"/>
      <c r="B90" s="149"/>
      <c r="C90" s="162"/>
      <c r="D90" s="51" t="s">
        <v>263</v>
      </c>
      <c r="E90" s="51">
        <v>43.82</v>
      </c>
    </row>
    <row r="91" spans="1:5">
      <c r="A91" s="152">
        <v>2007</v>
      </c>
      <c r="B91" s="153">
        <v>74.489999999999995</v>
      </c>
      <c r="C91" s="154">
        <v>0.38500000000000001</v>
      </c>
      <c r="D91" s="54" t="s">
        <v>264</v>
      </c>
      <c r="E91" s="54">
        <v>75.38</v>
      </c>
    </row>
    <row r="92" spans="1:5" ht="13.5" thickBot="1">
      <c r="A92" s="141"/>
      <c r="B92" s="143"/>
      <c r="C92" s="145"/>
      <c r="D92" s="45" t="s">
        <v>265</v>
      </c>
      <c r="E92" s="45">
        <v>41.33</v>
      </c>
    </row>
    <row r="93" spans="1:5">
      <c r="A93" s="146">
        <v>2008</v>
      </c>
      <c r="B93" s="148">
        <v>17.649999999999999</v>
      </c>
      <c r="C93" s="161">
        <v>-0.76400000000000001</v>
      </c>
      <c r="D93" s="48" t="s">
        <v>266</v>
      </c>
      <c r="E93" s="48">
        <v>89.93</v>
      </c>
    </row>
    <row r="94" spans="1:5" ht="13.5" thickBot="1">
      <c r="A94" s="147"/>
      <c r="B94" s="149"/>
      <c r="C94" s="162"/>
      <c r="D94" s="51" t="s">
        <v>267</v>
      </c>
      <c r="E94" s="51">
        <v>11.45</v>
      </c>
    </row>
    <row r="95" spans="1:5">
      <c r="A95" s="152">
        <v>2009</v>
      </c>
      <c r="B95" s="153">
        <v>55.18</v>
      </c>
      <c r="C95" s="154">
        <v>2.1259999999999999</v>
      </c>
      <c r="D95" s="54" t="s">
        <v>268</v>
      </c>
      <c r="E95" s="54">
        <v>57.56</v>
      </c>
    </row>
    <row r="96" spans="1:5" ht="13.5" thickBot="1">
      <c r="A96" s="141"/>
      <c r="B96" s="143"/>
      <c r="C96" s="145"/>
      <c r="D96" s="45" t="s">
        <v>269</v>
      </c>
      <c r="E96" s="45">
        <v>11.95</v>
      </c>
    </row>
    <row r="97" spans="1:5">
      <c r="A97" s="146">
        <v>2010</v>
      </c>
      <c r="B97" s="148">
        <v>64.08</v>
      </c>
      <c r="C97" s="150">
        <v>0.161</v>
      </c>
      <c r="D97" s="48" t="s">
        <v>270</v>
      </c>
      <c r="E97" s="48">
        <v>80.459999999999994</v>
      </c>
    </row>
    <row r="98" spans="1:5" ht="13.5" thickBot="1">
      <c r="A98" s="147"/>
      <c r="B98" s="149"/>
      <c r="C98" s="151"/>
      <c r="D98" s="51" t="s">
        <v>271</v>
      </c>
      <c r="E98" s="51">
        <v>50.16</v>
      </c>
    </row>
    <row r="99" spans="1:5">
      <c r="A99" s="152">
        <v>2011</v>
      </c>
      <c r="B99" s="153">
        <v>79</v>
      </c>
      <c r="C99" s="154">
        <v>0.23200000000000001</v>
      </c>
      <c r="D99" s="54" t="s">
        <v>272</v>
      </c>
      <c r="E99" s="54">
        <v>94.46</v>
      </c>
    </row>
    <row r="100" spans="1:5" ht="13.5" thickBot="1">
      <c r="A100" s="141"/>
      <c r="B100" s="143"/>
      <c r="C100" s="145"/>
      <c r="D100" s="45" t="s">
        <v>273</v>
      </c>
      <c r="E100" s="45">
        <v>54.6</v>
      </c>
    </row>
    <row r="101" spans="1:5">
      <c r="A101" s="146">
        <v>2012</v>
      </c>
      <c r="B101" s="148">
        <v>148.57</v>
      </c>
      <c r="C101" s="172">
        <v>0.88</v>
      </c>
      <c r="D101" s="48" t="s">
        <v>274</v>
      </c>
      <c r="E101" s="48">
        <v>150</v>
      </c>
    </row>
    <row r="102" spans="1:5" ht="13.5" thickBot="1">
      <c r="A102" s="147"/>
      <c r="B102" s="149"/>
      <c r="C102" s="173"/>
      <c r="D102" s="51" t="s">
        <v>275</v>
      </c>
      <c r="E102" s="51">
        <v>77.25</v>
      </c>
    </row>
    <row r="103" spans="1:5">
      <c r="A103" s="152">
        <v>2013</v>
      </c>
      <c r="B103" s="153">
        <v>168.42</v>
      </c>
      <c r="C103" s="154">
        <v>0.13300000000000001</v>
      </c>
      <c r="D103" s="54" t="s">
        <v>276</v>
      </c>
      <c r="E103" s="54">
        <v>172</v>
      </c>
    </row>
    <row r="104" spans="1:5" ht="13.5" thickBot="1">
      <c r="A104" s="141"/>
      <c r="B104" s="143"/>
      <c r="C104" s="145"/>
      <c r="D104" s="45" t="s">
        <v>277</v>
      </c>
      <c r="E104" s="45">
        <v>98.49</v>
      </c>
    </row>
    <row r="105" spans="1:5">
      <c r="A105" s="146">
        <v>2014</v>
      </c>
      <c r="B105" s="148">
        <v>303.89999999999998</v>
      </c>
      <c r="C105" s="150">
        <v>0.80400000000000005</v>
      </c>
      <c r="D105" s="48" t="s">
        <v>278</v>
      </c>
      <c r="E105" s="48">
        <v>423</v>
      </c>
    </row>
    <row r="106" spans="1:5" ht="13.5" thickBot="1">
      <c r="A106" s="147"/>
      <c r="B106" s="149"/>
      <c r="C106" s="151"/>
      <c r="D106" s="51" t="s">
        <v>279</v>
      </c>
      <c r="E106" s="100">
        <v>146</v>
      </c>
    </row>
    <row r="107" spans="1:5">
      <c r="A107" s="152">
        <v>2015</v>
      </c>
      <c r="B107" s="153">
        <v>321.19</v>
      </c>
      <c r="C107" s="154">
        <v>5.6000000000000001E-2</v>
      </c>
      <c r="D107" s="54" t="s">
        <v>280</v>
      </c>
      <c r="E107" s="54">
        <v>395</v>
      </c>
    </row>
    <row r="108" spans="1:5" ht="13.5" thickBot="1">
      <c r="A108" s="141"/>
      <c r="B108" s="143"/>
      <c r="C108" s="145"/>
      <c r="D108" s="45" t="s">
        <v>281</v>
      </c>
      <c r="E108" s="45">
        <v>295</v>
      </c>
    </row>
    <row r="109" spans="1:5">
      <c r="A109" s="146">
        <v>2016</v>
      </c>
      <c r="B109" s="148">
        <v>547.51</v>
      </c>
      <c r="C109" s="150">
        <v>0.70399999999999996</v>
      </c>
      <c r="D109" s="48" t="s">
        <v>282</v>
      </c>
      <c r="E109" s="48">
        <v>636</v>
      </c>
    </row>
    <row r="110" spans="1:5" ht="13.5" thickBot="1">
      <c r="A110" s="147"/>
      <c r="B110" s="149"/>
      <c r="C110" s="151"/>
      <c r="D110" s="51" t="s">
        <v>283</v>
      </c>
      <c r="E110" s="51">
        <v>272</v>
      </c>
    </row>
    <row r="111" spans="1:5">
      <c r="A111" s="152">
        <v>2017</v>
      </c>
      <c r="B111" s="153">
        <v>1189.29</v>
      </c>
      <c r="C111" s="154">
        <v>1.1719999999999999</v>
      </c>
      <c r="D111" s="54" t="s">
        <v>284</v>
      </c>
      <c r="E111" s="54">
        <v>1277</v>
      </c>
    </row>
    <row r="112" spans="1:5" ht="13.5" thickBot="1">
      <c r="A112" s="141"/>
      <c r="B112" s="143"/>
      <c r="C112" s="145"/>
      <c r="D112" s="45" t="s">
        <v>285</v>
      </c>
      <c r="E112" s="45">
        <v>534</v>
      </c>
    </row>
    <row r="113" spans="1:5">
      <c r="A113" s="146">
        <v>2018</v>
      </c>
      <c r="B113" s="148">
        <v>918.59</v>
      </c>
      <c r="C113" s="161">
        <v>-0.22800000000000001</v>
      </c>
      <c r="D113" s="48" t="s">
        <v>286</v>
      </c>
      <c r="E113" s="48">
        <v>1458</v>
      </c>
    </row>
    <row r="114" spans="1:5" ht="13.5" thickBot="1">
      <c r="A114" s="147"/>
      <c r="B114" s="149"/>
      <c r="C114" s="162"/>
      <c r="D114" s="51" t="s">
        <v>287</v>
      </c>
      <c r="E114" s="51">
        <v>848</v>
      </c>
    </row>
    <row r="115" spans="1:5">
      <c r="A115" s="152">
        <v>2019</v>
      </c>
      <c r="B115" s="153">
        <v>984.89</v>
      </c>
      <c r="C115" s="154">
        <v>7.1999999999999995E-2</v>
      </c>
      <c r="D115" s="54" t="s">
        <v>288</v>
      </c>
      <c r="E115" s="54">
        <v>1016</v>
      </c>
    </row>
    <row r="116" spans="1:5" ht="13.5" thickBot="1">
      <c r="A116" s="141"/>
      <c r="B116" s="143"/>
      <c r="C116" s="145"/>
      <c r="D116" s="45" t="s">
        <v>289</v>
      </c>
      <c r="E116" s="45">
        <v>678</v>
      </c>
    </row>
    <row r="117" spans="1:5">
      <c r="A117" s="146">
        <v>2020</v>
      </c>
      <c r="B117" s="148">
        <v>1635.51</v>
      </c>
      <c r="C117" s="172">
        <v>0.66</v>
      </c>
      <c r="D117" s="48" t="s">
        <v>290</v>
      </c>
      <c r="E117" s="48">
        <v>1709</v>
      </c>
    </row>
    <row r="118" spans="1:5" ht="13.5" thickBot="1">
      <c r="A118" s="147"/>
      <c r="B118" s="149"/>
      <c r="C118" s="173"/>
      <c r="D118" s="51" t="s">
        <v>291</v>
      </c>
      <c r="E118" s="51">
        <v>673</v>
      </c>
    </row>
    <row r="119" spans="1:5">
      <c r="A119" s="152">
        <v>2021</v>
      </c>
      <c r="B119" s="153">
        <v>2305.87</v>
      </c>
      <c r="C119" s="154">
        <v>0.40899999999999997</v>
      </c>
      <c r="D119" s="54" t="s">
        <v>292</v>
      </c>
      <c r="E119" s="54">
        <v>2707</v>
      </c>
    </row>
    <row r="120" spans="1:5" ht="13.5" thickBot="1">
      <c r="A120" s="141"/>
      <c r="B120" s="143"/>
      <c r="C120" s="145"/>
      <c r="D120" s="45" t="s">
        <v>293</v>
      </c>
      <c r="E120" s="45">
        <v>1507</v>
      </c>
    </row>
    <row r="121" spans="1:5">
      <c r="A121" s="146">
        <v>2022</v>
      </c>
      <c r="B121" s="148">
        <v>2127.65</v>
      </c>
      <c r="C121" s="161">
        <v>-7.8E-2</v>
      </c>
      <c r="D121" s="48" t="s">
        <v>294</v>
      </c>
      <c r="E121" s="48">
        <v>2521</v>
      </c>
    </row>
    <row r="122" spans="1:5" ht="13.5" thickBot="1">
      <c r="A122" s="147"/>
      <c r="B122" s="149"/>
      <c r="C122" s="162"/>
      <c r="D122" s="51" t="s">
        <v>295</v>
      </c>
      <c r="E122" s="51">
        <v>1681</v>
      </c>
    </row>
    <row r="123" spans="1:5">
      <c r="A123" s="152">
        <v>2023</v>
      </c>
      <c r="B123" s="153">
        <v>2568.5500000000002</v>
      </c>
      <c r="C123" s="154">
        <v>0.20699999999999999</v>
      </c>
      <c r="D123" s="54" t="s">
        <v>296</v>
      </c>
      <c r="E123" s="54">
        <v>2682</v>
      </c>
    </row>
    <row r="124" spans="1:5" ht="13.5" thickBot="1">
      <c r="A124" s="141"/>
      <c r="B124" s="143"/>
      <c r="C124" s="145"/>
      <c r="D124" s="45" t="s">
        <v>297</v>
      </c>
      <c r="E124" s="45">
        <v>1908</v>
      </c>
    </row>
    <row r="125" spans="1:5">
      <c r="A125" s="155">
        <v>2024</v>
      </c>
      <c r="B125" s="157">
        <v>2317.35</v>
      </c>
      <c r="C125" s="159">
        <v>-9.8000000000000004E-2</v>
      </c>
      <c r="D125" s="56" t="s">
        <v>298</v>
      </c>
      <c r="E125" s="56">
        <v>2782</v>
      </c>
    </row>
    <row r="126" spans="1:5" ht="13.5" thickBot="1">
      <c r="A126" s="174"/>
      <c r="B126" s="175"/>
      <c r="C126" s="176"/>
      <c r="D126" s="102" t="s">
        <v>299</v>
      </c>
      <c r="E126" s="102">
        <v>2193</v>
      </c>
    </row>
    <row r="145" spans="1:5">
      <c r="A145" s="1" t="s">
        <v>91</v>
      </c>
      <c r="B145" s="1" t="s">
        <v>92</v>
      </c>
      <c r="C145" s="1" t="s">
        <v>93</v>
      </c>
      <c r="D145" s="1" t="s">
        <v>94</v>
      </c>
      <c r="E145" s="1" t="s">
        <v>95</v>
      </c>
    </row>
    <row r="146" spans="1:5">
      <c r="A146" s="92">
        <v>45324</v>
      </c>
      <c r="B146" s="1" t="s">
        <v>96</v>
      </c>
      <c r="C146" s="1">
        <v>200</v>
      </c>
      <c r="D146" s="1">
        <v>4</v>
      </c>
      <c r="E146" s="1" t="s">
        <v>201</v>
      </c>
    </row>
    <row r="147" spans="1:5">
      <c r="A147" s="92">
        <v>45230</v>
      </c>
      <c r="B147" s="1" t="s">
        <v>96</v>
      </c>
      <c r="C147" s="1">
        <v>200</v>
      </c>
      <c r="D147" s="1">
        <v>4</v>
      </c>
      <c r="E147" s="1" t="s">
        <v>202</v>
      </c>
    </row>
    <row r="148" spans="1:5">
      <c r="A148" s="92">
        <v>45149</v>
      </c>
      <c r="B148" s="1" t="s">
        <v>96</v>
      </c>
      <c r="C148" s="1">
        <v>200</v>
      </c>
      <c r="D148" s="1">
        <v>4</v>
      </c>
      <c r="E148" s="1" t="s">
        <v>203</v>
      </c>
    </row>
    <row r="149" spans="1:5">
      <c r="A149" s="92">
        <v>45118</v>
      </c>
      <c r="B149" s="1" t="s">
        <v>106</v>
      </c>
      <c r="C149" s="1">
        <v>200</v>
      </c>
      <c r="D149" s="1">
        <v>4</v>
      </c>
      <c r="E149" s="1" t="s">
        <v>204</v>
      </c>
    </row>
    <row r="150" spans="1:5">
      <c r="A150" s="92">
        <v>44974</v>
      </c>
      <c r="B150" s="1" t="s">
        <v>96</v>
      </c>
      <c r="C150" s="1">
        <v>200</v>
      </c>
      <c r="D150" s="1">
        <v>4</v>
      </c>
      <c r="E150" s="1" t="s">
        <v>201</v>
      </c>
    </row>
    <row r="151" spans="1:5">
      <c r="A151" s="92">
        <v>44886</v>
      </c>
      <c r="B151" s="1" t="s">
        <v>96</v>
      </c>
      <c r="C151" s="1">
        <v>200</v>
      </c>
      <c r="D151" s="1">
        <v>4</v>
      </c>
      <c r="E151" s="1" t="s">
        <v>202</v>
      </c>
    </row>
    <row r="152" spans="1:5">
      <c r="A152" s="92">
        <v>44784</v>
      </c>
      <c r="B152" s="1" t="s">
        <v>96</v>
      </c>
      <c r="C152" s="1">
        <v>200</v>
      </c>
      <c r="D152" s="1">
        <v>4</v>
      </c>
      <c r="E152" s="1" t="s">
        <v>205</v>
      </c>
    </row>
    <row r="153" spans="1:5">
      <c r="A153" s="92">
        <v>44736</v>
      </c>
      <c r="B153" s="1" t="s">
        <v>106</v>
      </c>
      <c r="C153" s="1">
        <v>200</v>
      </c>
      <c r="D153" s="1">
        <v>4</v>
      </c>
      <c r="E153" s="1" t="s">
        <v>204</v>
      </c>
    </row>
    <row r="154" spans="1:5">
      <c r="A154" s="92">
        <v>44613</v>
      </c>
      <c r="B154" s="1" t="s">
        <v>96</v>
      </c>
      <c r="C154" s="1">
        <v>200</v>
      </c>
      <c r="D154" s="1">
        <v>4</v>
      </c>
      <c r="E154" s="1" t="s">
        <v>201</v>
      </c>
    </row>
    <row r="155" spans="1:5">
      <c r="A155" s="92">
        <v>44613</v>
      </c>
      <c r="B155" s="1" t="s">
        <v>112</v>
      </c>
      <c r="C155" s="1">
        <v>600</v>
      </c>
      <c r="D155" s="1">
        <v>12</v>
      </c>
      <c r="E155" s="1" t="s">
        <v>206</v>
      </c>
    </row>
    <row r="156" spans="1:5">
      <c r="A156" s="92">
        <v>44517</v>
      </c>
      <c r="B156" s="1" t="s">
        <v>96</v>
      </c>
      <c r="C156" s="1">
        <v>200</v>
      </c>
      <c r="D156" s="1">
        <v>4</v>
      </c>
      <c r="E156" s="1" t="s">
        <v>207</v>
      </c>
    </row>
    <row r="157" spans="1:5">
      <c r="A157" s="92">
        <v>44420</v>
      </c>
      <c r="B157" s="1" t="s">
        <v>96</v>
      </c>
      <c r="C157" s="1">
        <v>200</v>
      </c>
      <c r="D157" s="1">
        <v>4</v>
      </c>
      <c r="E157" s="1" t="s">
        <v>205</v>
      </c>
    </row>
    <row r="158" spans="1:5">
      <c r="A158" s="92">
        <v>44365</v>
      </c>
      <c r="B158" s="1" t="s">
        <v>106</v>
      </c>
      <c r="C158" s="1">
        <v>250</v>
      </c>
      <c r="D158" s="1">
        <v>5</v>
      </c>
      <c r="E158" s="1" t="s">
        <v>208</v>
      </c>
    </row>
    <row r="159" spans="1:5">
      <c r="A159" s="92">
        <v>44242</v>
      </c>
      <c r="B159" s="1" t="s">
        <v>96</v>
      </c>
      <c r="C159" s="1">
        <v>250</v>
      </c>
      <c r="D159" s="1">
        <v>5</v>
      </c>
      <c r="E159" s="1" t="s">
        <v>209</v>
      </c>
    </row>
    <row r="160" spans="1:5">
      <c r="A160" s="92">
        <v>44147</v>
      </c>
      <c r="B160" s="1" t="s">
        <v>96</v>
      </c>
      <c r="C160" s="1">
        <v>200</v>
      </c>
      <c r="D160" s="1">
        <v>4</v>
      </c>
      <c r="E160" s="1" t="s">
        <v>202</v>
      </c>
    </row>
    <row r="161" spans="1:5">
      <c r="A161" s="92">
        <v>44063</v>
      </c>
      <c r="B161" s="1" t="s">
        <v>96</v>
      </c>
      <c r="C161" s="1">
        <v>150</v>
      </c>
      <c r="D161" s="1">
        <v>3</v>
      </c>
      <c r="E161" s="1" t="s">
        <v>210</v>
      </c>
    </row>
    <row r="162" spans="1:5">
      <c r="A162" s="92">
        <v>43885</v>
      </c>
      <c r="B162" s="1" t="s">
        <v>96</v>
      </c>
      <c r="C162" s="1">
        <v>800</v>
      </c>
      <c r="D162" s="1">
        <v>16</v>
      </c>
      <c r="E162" s="1" t="s">
        <v>211</v>
      </c>
    </row>
    <row r="163" spans="1:5">
      <c r="A163" s="92">
        <v>43790</v>
      </c>
      <c r="B163" s="1" t="s">
        <v>96</v>
      </c>
      <c r="C163" s="1">
        <v>100</v>
      </c>
      <c r="D163" s="1">
        <v>2</v>
      </c>
      <c r="E163" s="1" t="s">
        <v>212</v>
      </c>
    </row>
    <row r="164" spans="1:5">
      <c r="A164" s="92">
        <v>43697</v>
      </c>
      <c r="B164" s="1" t="s">
        <v>96</v>
      </c>
      <c r="C164" s="1">
        <v>100</v>
      </c>
      <c r="D164" s="1">
        <v>2</v>
      </c>
      <c r="E164" s="1" t="s">
        <v>213</v>
      </c>
    </row>
    <row r="165" spans="1:5">
      <c r="A165" s="92">
        <v>43650</v>
      </c>
      <c r="B165" s="1" t="s">
        <v>106</v>
      </c>
      <c r="C165" s="1">
        <v>100</v>
      </c>
      <c r="D165" s="1">
        <v>2</v>
      </c>
      <c r="E165" s="1" t="s">
        <v>214</v>
      </c>
    </row>
    <row r="166" spans="1:5">
      <c r="A166" s="92">
        <v>43511</v>
      </c>
      <c r="B166" s="1" t="s">
        <v>96</v>
      </c>
      <c r="C166" s="1">
        <v>100</v>
      </c>
      <c r="D166" s="1">
        <v>2</v>
      </c>
      <c r="E166" s="1" t="s">
        <v>215</v>
      </c>
    </row>
    <row r="167" spans="1:5">
      <c r="A167" s="92">
        <v>43418</v>
      </c>
      <c r="B167" s="1" t="s">
        <v>96</v>
      </c>
      <c r="C167" s="1">
        <v>100</v>
      </c>
      <c r="D167" s="1">
        <v>2</v>
      </c>
      <c r="E167" s="1" t="s">
        <v>216</v>
      </c>
    </row>
    <row r="168" spans="1:5">
      <c r="A168" s="92">
        <v>43332</v>
      </c>
      <c r="B168" s="1" t="s">
        <v>96</v>
      </c>
      <c r="C168" s="1">
        <v>100</v>
      </c>
      <c r="D168" s="1">
        <v>2</v>
      </c>
      <c r="E168" s="1" t="s">
        <v>217</v>
      </c>
    </row>
    <row r="169" spans="1:5">
      <c r="A169" s="92">
        <v>43290</v>
      </c>
      <c r="B169" s="1" t="s">
        <v>106</v>
      </c>
      <c r="C169" s="1">
        <v>75</v>
      </c>
      <c r="D169" s="1">
        <v>1.5</v>
      </c>
      <c r="E169" s="1" t="s">
        <v>218</v>
      </c>
    </row>
    <row r="170" spans="1:5">
      <c r="A170" s="92">
        <v>43152</v>
      </c>
      <c r="B170" s="1" t="s">
        <v>96</v>
      </c>
      <c r="C170" s="1">
        <v>75</v>
      </c>
      <c r="D170" s="1">
        <v>1.5</v>
      </c>
      <c r="E170" s="1" t="s">
        <v>219</v>
      </c>
    </row>
    <row r="171" spans="1:5">
      <c r="A171" s="92">
        <v>43055</v>
      </c>
      <c r="B171" s="1" t="s">
        <v>96</v>
      </c>
      <c r="C171" s="1">
        <v>125</v>
      </c>
      <c r="D171" s="1">
        <v>2.5</v>
      </c>
      <c r="E171" s="1" t="s">
        <v>220</v>
      </c>
    </row>
    <row r="172" spans="1:5">
      <c r="A172" s="92">
        <v>42984</v>
      </c>
      <c r="B172" s="1" t="s">
        <v>106</v>
      </c>
      <c r="C172" s="1">
        <v>125</v>
      </c>
      <c r="D172" s="1">
        <v>2.5</v>
      </c>
      <c r="E172" s="1" t="s">
        <v>221</v>
      </c>
    </row>
    <row r="173" spans="1:5">
      <c r="A173" s="92">
        <v>42951</v>
      </c>
      <c r="B173" s="1" t="s">
        <v>96</v>
      </c>
      <c r="C173" s="1">
        <v>125</v>
      </c>
      <c r="D173" s="1">
        <v>2.5</v>
      </c>
      <c r="E173" s="1" t="s">
        <v>222</v>
      </c>
    </row>
    <row r="174" spans="1:5">
      <c r="A174" s="92">
        <v>42783</v>
      </c>
      <c r="B174" s="1" t="s">
        <v>96</v>
      </c>
      <c r="C174" s="1">
        <v>100</v>
      </c>
      <c r="D174" s="1">
        <v>2</v>
      </c>
      <c r="E174" s="1" t="s">
        <v>223</v>
      </c>
    </row>
    <row r="175" spans="1:5">
      <c r="A175" s="92">
        <v>42711</v>
      </c>
      <c r="B175" s="1" t="s">
        <v>96</v>
      </c>
      <c r="C175" s="1">
        <v>100</v>
      </c>
      <c r="D175" s="1">
        <v>2</v>
      </c>
      <c r="E175" s="1" t="s">
        <v>216</v>
      </c>
    </row>
    <row r="176" spans="1:5">
      <c r="A176" s="92">
        <v>42632</v>
      </c>
      <c r="B176" s="1" t="s">
        <v>96</v>
      </c>
      <c r="C176" s="1">
        <v>75</v>
      </c>
      <c r="D176" s="1">
        <v>1.5</v>
      </c>
      <c r="E176" s="1" t="s">
        <v>224</v>
      </c>
    </row>
    <row r="177" spans="1:5">
      <c r="A177" s="92">
        <v>42445</v>
      </c>
      <c r="B177" s="1" t="s">
        <v>96</v>
      </c>
      <c r="C177" s="1">
        <v>150</v>
      </c>
      <c r="D177" s="1">
        <v>3</v>
      </c>
      <c r="E177" s="1" t="s">
        <v>210</v>
      </c>
    </row>
    <row r="178" spans="1:5">
      <c r="A178" s="92">
        <v>42445</v>
      </c>
      <c r="B178" s="1" t="s">
        <v>112</v>
      </c>
      <c r="C178" s="1">
        <v>125</v>
      </c>
      <c r="D178" s="1">
        <v>2.5</v>
      </c>
      <c r="E178" s="1" t="s">
        <v>225</v>
      </c>
    </row>
    <row r="179" spans="1:5">
      <c r="A179" s="92">
        <v>42191</v>
      </c>
      <c r="B179" s="1" t="s">
        <v>106</v>
      </c>
      <c r="C179" s="1">
        <v>120</v>
      </c>
      <c r="D179" s="1">
        <v>2.4</v>
      </c>
      <c r="E179" s="1" t="s">
        <v>226</v>
      </c>
    </row>
    <row r="180" spans="1:5">
      <c r="A180" s="92">
        <v>41887</v>
      </c>
      <c r="B180" s="1" t="s">
        <v>106</v>
      </c>
      <c r="C180" s="1">
        <v>100</v>
      </c>
      <c r="D180" s="1">
        <v>2</v>
      </c>
      <c r="E180" s="1" t="s">
        <v>214</v>
      </c>
    </row>
    <row r="181" spans="1:5">
      <c r="A181" s="92">
        <v>41533</v>
      </c>
      <c r="B181" s="1" t="s">
        <v>106</v>
      </c>
      <c r="C181" s="1">
        <v>75</v>
      </c>
      <c r="D181" s="1">
        <v>1.5</v>
      </c>
      <c r="E181" s="1" t="s">
        <v>218</v>
      </c>
    </row>
    <row r="182" spans="1:5">
      <c r="A182" s="92">
        <v>41145</v>
      </c>
      <c r="B182" s="1" t="s">
        <v>106</v>
      </c>
      <c r="C182" s="1">
        <v>75</v>
      </c>
      <c r="D182" s="1">
        <v>1.5</v>
      </c>
      <c r="E182" s="1" t="s">
        <v>227</v>
      </c>
    </row>
    <row r="183" spans="1:5">
      <c r="A183" s="92">
        <v>40749</v>
      </c>
      <c r="B183" s="1" t="s">
        <v>106</v>
      </c>
      <c r="C183" s="1">
        <v>70</v>
      </c>
      <c r="D183" s="1">
        <v>1.4</v>
      </c>
      <c r="E183" s="1" t="s">
        <v>228</v>
      </c>
    </row>
    <row r="184" spans="1:5">
      <c r="A184" s="92">
        <v>40290</v>
      </c>
      <c r="B184" s="1" t="s">
        <v>96</v>
      </c>
      <c r="C184" s="1">
        <v>70</v>
      </c>
      <c r="D184" s="1">
        <v>7</v>
      </c>
    </row>
    <row r="185" spans="1:5">
      <c r="A185" s="92">
        <v>40021</v>
      </c>
      <c r="B185" s="1" t="s">
        <v>106</v>
      </c>
      <c r="C185" s="1">
        <v>60</v>
      </c>
      <c r="D185" s="1">
        <v>6</v>
      </c>
    </row>
    <row r="186" spans="1:5">
      <c r="A186" s="92">
        <v>39674</v>
      </c>
      <c r="B186" s="1" t="s">
        <v>106</v>
      </c>
      <c r="C186" s="1">
        <v>60</v>
      </c>
      <c r="D186" s="1">
        <v>6</v>
      </c>
      <c r="E186" s="1" t="s">
        <v>152</v>
      </c>
    </row>
    <row r="187" spans="1:5">
      <c r="A187" s="92">
        <v>39603</v>
      </c>
      <c r="B187" s="1" t="s">
        <v>96</v>
      </c>
      <c r="C187" s="1">
        <v>45</v>
      </c>
      <c r="D187" s="1">
        <v>4.5</v>
      </c>
    </row>
    <row r="188" spans="1:5">
      <c r="A188" s="92">
        <v>39162</v>
      </c>
      <c r="B188" s="1" t="s">
        <v>96</v>
      </c>
      <c r="C188" s="1">
        <v>70</v>
      </c>
      <c r="D188" s="1">
        <v>7</v>
      </c>
      <c r="E188" s="1" t="s">
        <v>150</v>
      </c>
    </row>
    <row r="189" spans="1:5">
      <c r="A189" s="92">
        <v>39021</v>
      </c>
      <c r="B189" s="1" t="s">
        <v>96</v>
      </c>
      <c r="C189" s="1">
        <v>35</v>
      </c>
      <c r="D189" s="1">
        <v>3.5</v>
      </c>
      <c r="E189" s="1" t="s">
        <v>229</v>
      </c>
    </row>
    <row r="190" spans="1:5">
      <c r="A190" s="92">
        <v>38968</v>
      </c>
      <c r="B190" s="1" t="s">
        <v>106</v>
      </c>
      <c r="C190" s="1">
        <v>30</v>
      </c>
      <c r="D190" s="1">
        <v>3</v>
      </c>
      <c r="E190" s="1" t="s">
        <v>152</v>
      </c>
    </row>
    <row r="191" spans="1:5">
      <c r="A191" s="92">
        <v>38754</v>
      </c>
      <c r="B191" s="1" t="s">
        <v>96</v>
      </c>
      <c r="C191" s="1">
        <v>35</v>
      </c>
      <c r="D191" s="1">
        <v>3.5</v>
      </c>
      <c r="E191" s="1" t="s">
        <v>150</v>
      </c>
    </row>
    <row r="192" spans="1:5">
      <c r="A192" s="92">
        <v>38663</v>
      </c>
      <c r="B192" s="1" t="s">
        <v>96</v>
      </c>
      <c r="C192" s="1">
        <v>35</v>
      </c>
      <c r="D192" s="1">
        <v>3.5</v>
      </c>
    </row>
    <row r="193" spans="1:6">
      <c r="A193" s="92">
        <v>38540</v>
      </c>
      <c r="B193" s="1" t="s">
        <v>106</v>
      </c>
      <c r="C193" s="1">
        <v>45</v>
      </c>
      <c r="D193" s="1">
        <v>4.5</v>
      </c>
      <c r="E193" s="1" t="s">
        <v>152</v>
      </c>
    </row>
    <row r="194" spans="1:6">
      <c r="A194" s="92">
        <v>38384</v>
      </c>
      <c r="B194" s="1" t="s">
        <v>96</v>
      </c>
      <c r="C194" s="1">
        <v>30</v>
      </c>
      <c r="D194" s="1">
        <v>3</v>
      </c>
      <c r="E194" s="1" t="s">
        <v>150</v>
      </c>
    </row>
    <row r="195" spans="1:6">
      <c r="A195" s="92">
        <v>38295</v>
      </c>
      <c r="B195" s="1" t="s">
        <v>96</v>
      </c>
      <c r="C195" s="1">
        <v>25</v>
      </c>
      <c r="D195" s="1">
        <v>2.5</v>
      </c>
    </row>
    <row r="196" spans="1:6">
      <c r="A196" s="92">
        <v>38181</v>
      </c>
      <c r="B196" s="1" t="s">
        <v>106</v>
      </c>
      <c r="C196" s="1">
        <v>20</v>
      </c>
      <c r="D196" s="1">
        <v>2</v>
      </c>
      <c r="E196" s="1" t="s">
        <v>152</v>
      </c>
    </row>
    <row r="197" spans="1:6">
      <c r="A197" s="92">
        <v>38027</v>
      </c>
      <c r="B197" s="1" t="s">
        <v>96</v>
      </c>
      <c r="C197" s="1">
        <v>35</v>
      </c>
      <c r="D197" s="1">
        <v>3.5</v>
      </c>
    </row>
    <row r="198" spans="1:6">
      <c r="A198" s="92">
        <v>37855</v>
      </c>
      <c r="B198" s="1" t="s">
        <v>106</v>
      </c>
      <c r="C198" s="1">
        <v>60</v>
      </c>
      <c r="D198" s="1">
        <v>6</v>
      </c>
      <c r="E198" s="1" t="s">
        <v>152</v>
      </c>
    </row>
    <row r="199" spans="1:6">
      <c r="A199" s="92">
        <v>37503</v>
      </c>
      <c r="B199" s="1" t="s">
        <v>106</v>
      </c>
      <c r="C199" s="1">
        <v>35</v>
      </c>
      <c r="D199" s="1">
        <v>0</v>
      </c>
      <c r="E199" s="1" t="s">
        <v>230</v>
      </c>
    </row>
    <row r="200" spans="1:6">
      <c r="A200" s="92">
        <v>37855</v>
      </c>
      <c r="B200" s="1" t="s">
        <v>106</v>
      </c>
      <c r="C200" s="1">
        <v>60</v>
      </c>
      <c r="D200" s="1">
        <v>6</v>
      </c>
      <c r="E200" s="1" t="s">
        <v>152</v>
      </c>
    </row>
    <row r="201" spans="1:6">
      <c r="A201" s="92">
        <v>37503</v>
      </c>
      <c r="B201" s="1" t="s">
        <v>106</v>
      </c>
      <c r="C201" s="1">
        <v>35</v>
      </c>
      <c r="D201" s="1">
        <v>0</v>
      </c>
      <c r="E201" s="1" t="s">
        <v>230</v>
      </c>
    </row>
    <row r="206" spans="1:6" ht="13.5" thickBot="1"/>
    <row r="207" spans="1:6" ht="32" thickBot="1">
      <c r="A207" s="93" t="s">
        <v>90</v>
      </c>
      <c r="B207" s="94"/>
      <c r="C207" s="94" t="s">
        <v>231</v>
      </c>
      <c r="D207" s="94" t="s">
        <v>232</v>
      </c>
      <c r="E207" s="95" t="s">
        <v>233</v>
      </c>
      <c r="F207" s="95" t="s">
        <v>234</v>
      </c>
    </row>
    <row r="208" spans="1:6">
      <c r="A208" s="140">
        <v>1993</v>
      </c>
      <c r="B208" s="103"/>
      <c r="C208" s="142">
        <v>1.99</v>
      </c>
      <c r="D208" s="168" t="s">
        <v>235</v>
      </c>
      <c r="E208" s="54" t="s">
        <v>236</v>
      </c>
      <c r="F208" s="54">
        <v>2.0699999999999998</v>
      </c>
    </row>
    <row r="209" spans="1:6" ht="13.5" thickBot="1">
      <c r="A209" s="141"/>
      <c r="B209" s="104"/>
      <c r="C209" s="143"/>
      <c r="D209" s="169"/>
      <c r="E209" s="45" t="s">
        <v>237</v>
      </c>
      <c r="F209" s="45">
        <v>1.29</v>
      </c>
    </row>
    <row r="210" spans="1:6">
      <c r="A210" s="146">
        <v>1994</v>
      </c>
      <c r="B210" s="105"/>
      <c r="C210" s="148">
        <v>7.3</v>
      </c>
      <c r="D210" s="150">
        <v>2.6680000000000001</v>
      </c>
      <c r="E210" s="48" t="s">
        <v>238</v>
      </c>
      <c r="F210" s="54">
        <v>8.3000000000000007</v>
      </c>
    </row>
    <row r="211" spans="1:6" ht="13.5" thickBot="1">
      <c r="A211" s="147"/>
      <c r="B211" s="106"/>
      <c r="C211" s="149"/>
      <c r="D211" s="151"/>
      <c r="E211" s="51" t="s">
        <v>239</v>
      </c>
      <c r="F211" s="45">
        <v>2.66</v>
      </c>
    </row>
    <row r="212" spans="1:6">
      <c r="A212" s="152">
        <v>1995</v>
      </c>
      <c r="B212" s="107"/>
      <c r="C212" s="153">
        <v>3.09</v>
      </c>
      <c r="D212" s="170">
        <v>-0.57699999999999996</v>
      </c>
      <c r="E212" s="54" t="s">
        <v>240</v>
      </c>
      <c r="F212" s="54">
        <v>7.3</v>
      </c>
    </row>
    <row r="213" spans="1:6" ht="13.5" thickBot="1">
      <c r="A213" s="141"/>
      <c r="B213" s="104"/>
      <c r="C213" s="143"/>
      <c r="D213" s="171"/>
      <c r="E213" s="45" t="s">
        <v>241</v>
      </c>
      <c r="F213" s="45">
        <v>2.99</v>
      </c>
    </row>
    <row r="214" spans="1:6">
      <c r="A214" s="146">
        <v>1996</v>
      </c>
      <c r="B214" s="105"/>
      <c r="C214" s="148">
        <v>1.63</v>
      </c>
      <c r="D214" s="161">
        <v>-0.47299999999999998</v>
      </c>
      <c r="E214" s="48" t="s">
        <v>242</v>
      </c>
      <c r="F214" s="48">
        <v>3.72</v>
      </c>
    </row>
    <row r="215" spans="1:6" ht="13.5" thickBot="1">
      <c r="A215" s="147"/>
      <c r="B215" s="106"/>
      <c r="C215" s="149"/>
      <c r="D215" s="162"/>
      <c r="E215" s="51" t="s">
        <v>243</v>
      </c>
      <c r="F215" s="51">
        <v>1.06</v>
      </c>
    </row>
    <row r="216" spans="1:6">
      <c r="A216" s="152">
        <v>1997</v>
      </c>
      <c r="B216" s="107"/>
      <c r="C216" s="153">
        <v>1.93</v>
      </c>
      <c r="D216" s="154">
        <v>0.184</v>
      </c>
      <c r="E216" s="54" t="s">
        <v>244</v>
      </c>
      <c r="F216" s="54">
        <v>1.99</v>
      </c>
    </row>
    <row r="217" spans="1:6" ht="13.5" thickBot="1">
      <c r="A217" s="141"/>
      <c r="B217" s="104"/>
      <c r="C217" s="143"/>
      <c r="D217" s="145"/>
      <c r="E217" s="45" t="s">
        <v>245</v>
      </c>
      <c r="F217" s="45">
        <v>1.05</v>
      </c>
    </row>
    <row r="218" spans="1:6">
      <c r="A218" s="146">
        <v>1998</v>
      </c>
      <c r="B218" s="105"/>
      <c r="C218" s="148">
        <v>0.98</v>
      </c>
      <c r="D218" s="161">
        <v>-0.49299999999999999</v>
      </c>
      <c r="E218" s="48" t="s">
        <v>246</v>
      </c>
      <c r="F218" s="48">
        <v>1.95</v>
      </c>
    </row>
    <row r="219" spans="1:6" ht="13.5" thickBot="1">
      <c r="A219" s="147"/>
      <c r="B219" s="106"/>
      <c r="C219" s="149"/>
      <c r="D219" s="162"/>
      <c r="E219" s="51" t="s">
        <v>247</v>
      </c>
      <c r="F219" s="51">
        <v>0.9</v>
      </c>
    </row>
    <row r="220" spans="1:6">
      <c r="A220" s="152">
        <v>1999</v>
      </c>
      <c r="B220" s="107"/>
      <c r="C220" s="153">
        <v>1.23</v>
      </c>
      <c r="D220" s="154">
        <v>0.255</v>
      </c>
      <c r="E220" s="54" t="s">
        <v>248</v>
      </c>
      <c r="F220" s="54">
        <v>1.89</v>
      </c>
    </row>
    <row r="221" spans="1:6" ht="13.5" thickBot="1">
      <c r="A221" s="141"/>
      <c r="B221" s="104"/>
      <c r="C221" s="143"/>
      <c r="D221" s="145"/>
      <c r="E221" s="45" t="s">
        <v>249</v>
      </c>
      <c r="F221" s="45">
        <v>0.76</v>
      </c>
    </row>
    <row r="222" spans="1:6">
      <c r="A222" s="146">
        <v>2000</v>
      </c>
      <c r="B222" s="105"/>
      <c r="C222" s="148">
        <v>0.93</v>
      </c>
      <c r="D222" s="161">
        <v>-0.24399999999999999</v>
      </c>
      <c r="E222" s="48" t="s">
        <v>250</v>
      </c>
      <c r="F222" s="48">
        <v>1.34</v>
      </c>
    </row>
    <row r="223" spans="1:6" ht="13.5" thickBot="1">
      <c r="A223" s="147"/>
      <c r="B223" s="106"/>
      <c r="C223" s="149"/>
      <c r="D223" s="162"/>
      <c r="E223" s="51" t="s">
        <v>251</v>
      </c>
      <c r="F223" s="51">
        <v>0.83</v>
      </c>
    </row>
    <row r="224" spans="1:6">
      <c r="A224" s="152">
        <v>2001</v>
      </c>
      <c r="B224" s="107"/>
      <c r="C224" s="153">
        <v>1</v>
      </c>
      <c r="D224" s="154">
        <v>7.4999999999999997E-2</v>
      </c>
      <c r="E224" s="54" t="s">
        <v>252</v>
      </c>
      <c r="F224" s="54">
        <v>1.08</v>
      </c>
    </row>
    <row r="225" spans="1:6" ht="13.5" thickBot="1">
      <c r="A225" s="141"/>
      <c r="B225" s="104"/>
      <c r="C225" s="143"/>
      <c r="D225" s="145"/>
      <c r="E225" s="45" t="s">
        <v>253</v>
      </c>
      <c r="F225" s="45">
        <v>0.57999999999999996</v>
      </c>
    </row>
    <row r="226" spans="1:6">
      <c r="A226" s="146">
        <v>2002</v>
      </c>
      <c r="B226" s="105"/>
      <c r="C226" s="148">
        <v>1.63</v>
      </c>
      <c r="D226" s="150">
        <v>0.629</v>
      </c>
      <c r="E226" s="48" t="s">
        <v>254</v>
      </c>
      <c r="F226" s="48">
        <v>2.27</v>
      </c>
    </row>
    <row r="227" spans="1:6" ht="13.5" thickBot="1">
      <c r="A227" s="147"/>
      <c r="B227" s="106"/>
      <c r="C227" s="149"/>
      <c r="D227" s="151"/>
      <c r="E227" s="51" t="s">
        <v>255</v>
      </c>
      <c r="F227" s="51">
        <v>0.8</v>
      </c>
    </row>
    <row r="228" spans="1:6">
      <c r="A228" s="152">
        <v>2003</v>
      </c>
      <c r="B228" s="107"/>
      <c r="C228" s="153">
        <v>11.69</v>
      </c>
      <c r="D228" s="154">
        <v>6.1710000000000003</v>
      </c>
      <c r="E228" s="54" t="s">
        <v>256</v>
      </c>
      <c r="F228" s="54">
        <v>13.34</v>
      </c>
    </row>
    <row r="229" spans="1:6" ht="13.5" thickBot="1">
      <c r="A229" s="141"/>
      <c r="B229" s="104"/>
      <c r="C229" s="143"/>
      <c r="D229" s="145"/>
      <c r="E229" s="45" t="s">
        <v>257</v>
      </c>
      <c r="F229" s="45">
        <v>1.27</v>
      </c>
    </row>
    <row r="230" spans="1:6">
      <c r="A230" s="146">
        <v>2004</v>
      </c>
      <c r="B230" s="105"/>
      <c r="C230" s="148">
        <v>19.12</v>
      </c>
      <c r="D230" s="150">
        <v>0.63500000000000001</v>
      </c>
      <c r="E230" s="48" t="s">
        <v>258</v>
      </c>
      <c r="F230" s="48">
        <v>22.11</v>
      </c>
    </row>
    <row r="231" spans="1:6" ht="13.5" thickBot="1">
      <c r="A231" s="147"/>
      <c r="B231" s="106"/>
      <c r="C231" s="149"/>
      <c r="D231" s="151"/>
      <c r="E231" s="51" t="s">
        <v>259</v>
      </c>
      <c r="F231" s="51">
        <v>10.210000000000001</v>
      </c>
    </row>
    <row r="232" spans="1:6">
      <c r="A232" s="152">
        <v>2005</v>
      </c>
      <c r="B232" s="107"/>
      <c r="C232" s="153">
        <v>104.57</v>
      </c>
      <c r="D232" s="154">
        <v>4.4690000000000003</v>
      </c>
      <c r="E232" s="54" t="s">
        <v>260</v>
      </c>
      <c r="F232" s="54">
        <v>112</v>
      </c>
    </row>
    <row r="233" spans="1:6" ht="13.5" thickBot="1">
      <c r="A233" s="141"/>
      <c r="B233" s="104"/>
      <c r="C233" s="143"/>
      <c r="D233" s="145"/>
      <c r="E233" s="45" t="s">
        <v>261</v>
      </c>
      <c r="F233" s="45">
        <v>18.260000000000002</v>
      </c>
    </row>
    <row r="234" spans="1:6">
      <c r="A234" s="146">
        <v>2006</v>
      </c>
      <c r="B234" s="105"/>
      <c r="C234" s="148">
        <v>53.78</v>
      </c>
      <c r="D234" s="161">
        <v>-0.48599999999999999</v>
      </c>
      <c r="E234" s="48" t="s">
        <v>262</v>
      </c>
      <c r="F234" s="48">
        <v>129</v>
      </c>
    </row>
    <row r="235" spans="1:6" ht="13.5" thickBot="1">
      <c r="A235" s="147"/>
      <c r="B235" s="106"/>
      <c r="C235" s="149"/>
      <c r="D235" s="162"/>
      <c r="E235" s="51" t="s">
        <v>263</v>
      </c>
      <c r="F235" s="51">
        <v>43.82</v>
      </c>
    </row>
    <row r="236" spans="1:6">
      <c r="A236" s="152">
        <v>2007</v>
      </c>
      <c r="B236" s="107"/>
      <c r="C236" s="153">
        <v>74.489999999999995</v>
      </c>
      <c r="D236" s="154">
        <v>0.38500000000000001</v>
      </c>
      <c r="E236" s="54" t="s">
        <v>264</v>
      </c>
      <c r="F236" s="54">
        <v>75.38</v>
      </c>
    </row>
    <row r="237" spans="1:6" ht="13.5" thickBot="1">
      <c r="A237" s="141"/>
      <c r="B237" s="104"/>
      <c r="C237" s="143"/>
      <c r="D237" s="145"/>
      <c r="E237" s="45" t="s">
        <v>265</v>
      </c>
      <c r="F237" s="45">
        <v>41.33</v>
      </c>
    </row>
    <row r="238" spans="1:6">
      <c r="A238" s="146">
        <v>2008</v>
      </c>
      <c r="B238" s="105"/>
      <c r="C238" s="148">
        <v>17.649999999999999</v>
      </c>
      <c r="D238" s="161">
        <v>-0.76400000000000001</v>
      </c>
      <c r="E238" s="48" t="s">
        <v>266</v>
      </c>
      <c r="F238" s="48">
        <v>89.93</v>
      </c>
    </row>
    <row r="239" spans="1:6" ht="13.5" thickBot="1">
      <c r="A239" s="147"/>
      <c r="B239" s="106"/>
      <c r="C239" s="149"/>
      <c r="D239" s="162"/>
      <c r="E239" s="51" t="s">
        <v>267</v>
      </c>
      <c r="F239" s="51">
        <v>11.45</v>
      </c>
    </row>
    <row r="240" spans="1:6">
      <c r="A240" s="152">
        <v>2009</v>
      </c>
      <c r="B240" s="107"/>
      <c r="C240" s="153">
        <v>55.18</v>
      </c>
      <c r="D240" s="154">
        <v>2.1259999999999999</v>
      </c>
      <c r="E240" s="54" t="s">
        <v>268</v>
      </c>
      <c r="F240" s="54">
        <v>57.56</v>
      </c>
    </row>
    <row r="241" spans="1:6" ht="13.5" thickBot="1">
      <c r="A241" s="141"/>
      <c r="B241" s="104"/>
      <c r="C241" s="143"/>
      <c r="D241" s="145"/>
      <c r="E241" s="45" t="s">
        <v>269</v>
      </c>
      <c r="F241" s="45">
        <v>11.95</v>
      </c>
    </row>
    <row r="242" spans="1:6">
      <c r="A242" s="146">
        <v>2010</v>
      </c>
      <c r="B242" s="105"/>
      <c r="C242" s="148">
        <v>64.08</v>
      </c>
      <c r="D242" s="150">
        <v>0.161</v>
      </c>
      <c r="E242" s="48" t="s">
        <v>270</v>
      </c>
      <c r="F242" s="48">
        <v>80.459999999999994</v>
      </c>
    </row>
    <row r="243" spans="1:6" ht="13.5" thickBot="1">
      <c r="A243" s="147"/>
      <c r="B243" s="106"/>
      <c r="C243" s="149"/>
      <c r="D243" s="151"/>
      <c r="E243" s="51" t="s">
        <v>271</v>
      </c>
      <c r="F243" s="51">
        <v>50.16</v>
      </c>
    </row>
    <row r="244" spans="1:6">
      <c r="A244" s="152">
        <v>2011</v>
      </c>
      <c r="B244" s="107"/>
      <c r="C244" s="153">
        <v>79</v>
      </c>
      <c r="D244" s="154">
        <v>0.23200000000000001</v>
      </c>
      <c r="E244" s="54" t="s">
        <v>272</v>
      </c>
      <c r="F244" s="54">
        <v>94.46</v>
      </c>
    </row>
    <row r="245" spans="1:6" ht="13.5" thickBot="1">
      <c r="A245" s="141"/>
      <c r="B245" s="104"/>
      <c r="C245" s="143"/>
      <c r="D245" s="145"/>
      <c r="E245" s="45" t="s">
        <v>273</v>
      </c>
      <c r="F245" s="45">
        <v>54.6</v>
      </c>
    </row>
    <row r="246" spans="1:6">
      <c r="A246" s="146">
        <v>2012</v>
      </c>
      <c r="B246" s="105"/>
      <c r="C246" s="148">
        <v>148.57</v>
      </c>
      <c r="D246" s="172">
        <v>0.88</v>
      </c>
      <c r="E246" s="48" t="s">
        <v>274</v>
      </c>
      <c r="F246" s="48">
        <v>150</v>
      </c>
    </row>
    <row r="247" spans="1:6" ht="13.5" thickBot="1">
      <c r="A247" s="147"/>
      <c r="B247" s="106"/>
      <c r="C247" s="149"/>
      <c r="D247" s="173"/>
      <c r="E247" s="51" t="s">
        <v>275</v>
      </c>
      <c r="F247" s="51">
        <v>77.25</v>
      </c>
    </row>
    <row r="248" spans="1:6">
      <c r="A248" s="152">
        <v>2013</v>
      </c>
      <c r="B248" s="107"/>
      <c r="C248" s="153">
        <v>168.42</v>
      </c>
      <c r="D248" s="154">
        <v>0.13300000000000001</v>
      </c>
      <c r="E248" s="54" t="s">
        <v>276</v>
      </c>
      <c r="F248" s="54">
        <v>172</v>
      </c>
    </row>
    <row r="249" spans="1:6" ht="13.5" thickBot="1">
      <c r="A249" s="141"/>
      <c r="B249" s="104"/>
      <c r="C249" s="143"/>
      <c r="D249" s="145"/>
      <c r="E249" s="45" t="s">
        <v>277</v>
      </c>
      <c r="F249" s="45">
        <v>98.49</v>
      </c>
    </row>
    <row r="250" spans="1:6">
      <c r="A250" s="146">
        <v>2014</v>
      </c>
      <c r="B250" s="105"/>
      <c r="C250" s="148">
        <v>303.89999999999998</v>
      </c>
      <c r="D250" s="150">
        <v>0.80400000000000005</v>
      </c>
      <c r="E250" s="48" t="s">
        <v>278</v>
      </c>
      <c r="F250" s="48">
        <v>423</v>
      </c>
    </row>
    <row r="251" spans="1:6" ht="13.5" thickBot="1">
      <c r="A251" s="147"/>
      <c r="B251" s="106"/>
      <c r="C251" s="149"/>
      <c r="D251" s="151"/>
      <c r="E251" s="51" t="s">
        <v>279</v>
      </c>
      <c r="F251" s="100">
        <v>146</v>
      </c>
    </row>
    <row r="252" spans="1:6">
      <c r="A252" s="152">
        <v>2015</v>
      </c>
      <c r="B252" s="107"/>
      <c r="C252" s="153">
        <v>321.19</v>
      </c>
      <c r="D252" s="154">
        <v>5.6000000000000001E-2</v>
      </c>
      <c r="E252" s="54" t="s">
        <v>280</v>
      </c>
      <c r="F252" s="54">
        <v>395</v>
      </c>
    </row>
    <row r="253" spans="1:6" ht="13.5" thickBot="1">
      <c r="A253" s="141"/>
      <c r="B253" s="104"/>
      <c r="C253" s="143"/>
      <c r="D253" s="145"/>
      <c r="E253" s="45" t="s">
        <v>281</v>
      </c>
      <c r="F253" s="45">
        <v>295</v>
      </c>
    </row>
    <row r="254" spans="1:6">
      <c r="A254" s="146">
        <v>2016</v>
      </c>
      <c r="B254" s="105"/>
      <c r="C254" s="148">
        <v>547.51</v>
      </c>
      <c r="D254" s="150">
        <v>0.70399999999999996</v>
      </c>
      <c r="E254" s="48" t="s">
        <v>282</v>
      </c>
      <c r="F254" s="48">
        <v>636</v>
      </c>
    </row>
    <row r="255" spans="1:6" ht="13.5" thickBot="1">
      <c r="A255" s="147"/>
      <c r="B255" s="106"/>
      <c r="C255" s="149"/>
      <c r="D255" s="151"/>
      <c r="E255" s="51" t="s">
        <v>283</v>
      </c>
      <c r="F255" s="51">
        <v>272</v>
      </c>
    </row>
    <row r="256" spans="1:6">
      <c r="A256" s="152">
        <v>2017</v>
      </c>
      <c r="B256" s="107"/>
      <c r="C256" s="153">
        <v>1189.29</v>
      </c>
      <c r="D256" s="154">
        <v>1.1719999999999999</v>
      </c>
      <c r="E256" s="54" t="s">
        <v>284</v>
      </c>
      <c r="F256" s="54">
        <v>1277</v>
      </c>
    </row>
    <row r="257" spans="1:6" ht="13.5" thickBot="1">
      <c r="A257" s="141"/>
      <c r="B257" s="104"/>
      <c r="C257" s="143"/>
      <c r="D257" s="145"/>
      <c r="E257" s="45" t="s">
        <v>285</v>
      </c>
      <c r="F257" s="45">
        <v>534</v>
      </c>
    </row>
    <row r="258" spans="1:6">
      <c r="A258" s="146">
        <v>2018</v>
      </c>
      <c r="B258" s="105"/>
      <c r="C258" s="148">
        <v>918.59</v>
      </c>
      <c r="D258" s="161">
        <v>-0.22800000000000001</v>
      </c>
      <c r="E258" s="48" t="s">
        <v>286</v>
      </c>
      <c r="F258" s="48">
        <v>1458</v>
      </c>
    </row>
    <row r="259" spans="1:6" ht="13.5" thickBot="1">
      <c r="A259" s="147"/>
      <c r="B259" s="106"/>
      <c r="C259" s="149"/>
      <c r="D259" s="162"/>
      <c r="E259" s="51" t="s">
        <v>287</v>
      </c>
      <c r="F259" s="51">
        <v>848</v>
      </c>
    </row>
    <row r="260" spans="1:6">
      <c r="A260" s="152">
        <v>2019</v>
      </c>
      <c r="B260" s="107"/>
      <c r="C260" s="153">
        <v>984.89</v>
      </c>
      <c r="D260" s="154">
        <v>7.1999999999999995E-2</v>
      </c>
      <c r="E260" s="54" t="s">
        <v>288</v>
      </c>
      <c r="F260" s="54">
        <v>1016</v>
      </c>
    </row>
    <row r="261" spans="1:6" ht="13.5" thickBot="1">
      <c r="A261" s="141"/>
      <c r="B261" s="104"/>
      <c r="C261" s="143"/>
      <c r="D261" s="145"/>
      <c r="E261" s="45" t="s">
        <v>289</v>
      </c>
      <c r="F261" s="45">
        <v>678</v>
      </c>
    </row>
    <row r="262" spans="1:6">
      <c r="A262" s="146">
        <v>2020</v>
      </c>
      <c r="B262" s="105"/>
      <c r="C262" s="148">
        <v>1635.51</v>
      </c>
      <c r="D262" s="172">
        <v>0.66</v>
      </c>
      <c r="E262" s="48" t="s">
        <v>290</v>
      </c>
      <c r="F262" s="48">
        <v>1709</v>
      </c>
    </row>
    <row r="263" spans="1:6" ht="13.5" thickBot="1">
      <c r="A263" s="147"/>
      <c r="B263" s="106"/>
      <c r="C263" s="149"/>
      <c r="D263" s="173"/>
      <c r="E263" s="51" t="s">
        <v>291</v>
      </c>
      <c r="F263" s="51">
        <v>673</v>
      </c>
    </row>
    <row r="264" spans="1:6">
      <c r="A264" s="152">
        <v>2021</v>
      </c>
      <c r="B264" s="107"/>
      <c r="C264" s="153">
        <v>2305.87</v>
      </c>
      <c r="D264" s="154">
        <v>0.40899999999999997</v>
      </c>
      <c r="E264" s="54" t="s">
        <v>292</v>
      </c>
      <c r="F264" s="54">
        <v>2707</v>
      </c>
    </row>
    <row r="265" spans="1:6" ht="13.5" thickBot="1">
      <c r="A265" s="141"/>
      <c r="B265" s="104"/>
      <c r="C265" s="143"/>
      <c r="D265" s="145"/>
      <c r="E265" s="45" t="s">
        <v>293</v>
      </c>
      <c r="F265" s="45">
        <v>1507</v>
      </c>
    </row>
    <row r="266" spans="1:6">
      <c r="A266" s="146">
        <v>2022</v>
      </c>
      <c r="B266" s="105"/>
      <c r="C266" s="148">
        <v>2127.65</v>
      </c>
      <c r="D266" s="161">
        <v>-7.8E-2</v>
      </c>
      <c r="E266" s="48" t="s">
        <v>294</v>
      </c>
      <c r="F266" s="48">
        <v>2521</v>
      </c>
    </row>
    <row r="267" spans="1:6" ht="13.5" thickBot="1">
      <c r="A267" s="147"/>
      <c r="B267" s="106"/>
      <c r="C267" s="149"/>
      <c r="D267" s="162"/>
      <c r="E267" s="51" t="s">
        <v>295</v>
      </c>
      <c r="F267" s="51">
        <v>1681</v>
      </c>
    </row>
    <row r="268" spans="1:6">
      <c r="A268" s="152">
        <v>2023</v>
      </c>
      <c r="B268" s="107"/>
      <c r="C268" s="153">
        <v>2568.5500000000002</v>
      </c>
      <c r="D268" s="154">
        <v>0.20699999999999999</v>
      </c>
      <c r="E268" s="54" t="s">
        <v>296</v>
      </c>
      <c r="F268" s="54">
        <v>2682</v>
      </c>
    </row>
    <row r="269" spans="1:6" ht="13.5" thickBot="1">
      <c r="A269" s="141"/>
      <c r="B269" s="104"/>
      <c r="C269" s="143"/>
      <c r="D269" s="145"/>
      <c r="E269" s="45" t="s">
        <v>297</v>
      </c>
      <c r="F269" s="45">
        <v>1908</v>
      </c>
    </row>
    <row r="270" spans="1:6">
      <c r="A270" s="155">
        <v>2024</v>
      </c>
      <c r="B270" s="108"/>
      <c r="C270" s="157">
        <v>2317.35</v>
      </c>
      <c r="D270" s="159">
        <v>-9.8000000000000004E-2</v>
      </c>
      <c r="E270" s="56" t="s">
        <v>298</v>
      </c>
      <c r="F270" s="56">
        <v>2782</v>
      </c>
    </row>
    <row r="271" spans="1:6" ht="13.5" thickBot="1">
      <c r="A271" s="174"/>
      <c r="B271" s="109"/>
      <c r="C271" s="175"/>
      <c r="D271" s="176"/>
      <c r="E271" s="102" t="s">
        <v>299</v>
      </c>
      <c r="F271" s="102">
        <v>2193</v>
      </c>
    </row>
    <row r="276" spans="1:5" ht="13.5" thickBot="1"/>
    <row r="277" spans="1:5" ht="21.5" thickBot="1">
      <c r="A277" s="94"/>
      <c r="B277" s="94" t="s">
        <v>231</v>
      </c>
      <c r="C277" s="94" t="s">
        <v>232</v>
      </c>
      <c r="D277" s="95" t="s">
        <v>233</v>
      </c>
      <c r="E277" s="95" t="s">
        <v>234</v>
      </c>
    </row>
    <row r="278" spans="1:5">
      <c r="A278" s="103"/>
      <c r="B278" s="142">
        <v>1.99</v>
      </c>
      <c r="C278" s="168" t="s">
        <v>235</v>
      </c>
      <c r="D278" s="54" t="s">
        <v>236</v>
      </c>
      <c r="E278" s="54">
        <v>2.0699999999999998</v>
      </c>
    </row>
    <row r="279" spans="1:5" ht="13.5" thickBot="1">
      <c r="A279" s="104"/>
      <c r="B279" s="143"/>
      <c r="C279" s="169"/>
      <c r="D279" s="45" t="s">
        <v>237</v>
      </c>
      <c r="E279" s="45">
        <v>1.29</v>
      </c>
    </row>
    <row r="280" spans="1:5">
      <c r="A280" s="105"/>
      <c r="B280" s="148">
        <v>7.3</v>
      </c>
      <c r="C280" s="150">
        <v>2.6680000000000001</v>
      </c>
      <c r="D280" s="48" t="s">
        <v>238</v>
      </c>
      <c r="E280" s="54">
        <v>8.3000000000000007</v>
      </c>
    </row>
    <row r="281" spans="1:5" ht="13.5" thickBot="1">
      <c r="A281" s="106"/>
      <c r="B281" s="149"/>
      <c r="C281" s="151"/>
      <c r="D281" s="51" t="s">
        <v>239</v>
      </c>
      <c r="E281" s="45">
        <v>2.66</v>
      </c>
    </row>
    <row r="282" spans="1:5">
      <c r="A282" s="107"/>
      <c r="B282" s="153">
        <v>3.09</v>
      </c>
      <c r="C282" s="170">
        <v>-0.57699999999999996</v>
      </c>
      <c r="D282" s="54" t="s">
        <v>240</v>
      </c>
      <c r="E282" s="54">
        <v>7.3</v>
      </c>
    </row>
    <row r="283" spans="1:5" ht="13.5" thickBot="1">
      <c r="A283" s="104"/>
      <c r="B283" s="143"/>
      <c r="C283" s="171"/>
      <c r="D283" s="45" t="s">
        <v>241</v>
      </c>
      <c r="E283" s="45">
        <v>2.99</v>
      </c>
    </row>
    <row r="284" spans="1:5">
      <c r="A284" s="105"/>
      <c r="B284" s="148">
        <v>1.63</v>
      </c>
      <c r="C284" s="161">
        <v>-0.47299999999999998</v>
      </c>
      <c r="D284" s="48" t="s">
        <v>242</v>
      </c>
      <c r="E284" s="48">
        <v>3.72</v>
      </c>
    </row>
    <row r="285" spans="1:5" ht="13.5" thickBot="1">
      <c r="A285" s="106"/>
      <c r="B285" s="149"/>
      <c r="C285" s="162"/>
      <c r="D285" s="51" t="s">
        <v>243</v>
      </c>
      <c r="E285" s="51">
        <v>1.06</v>
      </c>
    </row>
    <row r="286" spans="1:5">
      <c r="A286" s="107"/>
      <c r="B286" s="153">
        <v>1.93</v>
      </c>
      <c r="C286" s="154">
        <v>0.184</v>
      </c>
      <c r="D286" s="54" t="s">
        <v>244</v>
      </c>
      <c r="E286" s="54">
        <v>1.99</v>
      </c>
    </row>
    <row r="287" spans="1:5" ht="13.5" thickBot="1">
      <c r="A287" s="104"/>
      <c r="B287" s="143"/>
      <c r="C287" s="145"/>
      <c r="D287" s="45" t="s">
        <v>245</v>
      </c>
      <c r="E287" s="45">
        <v>1.05</v>
      </c>
    </row>
    <row r="288" spans="1:5">
      <c r="A288" s="105"/>
      <c r="B288" s="148">
        <v>0.98</v>
      </c>
      <c r="C288" s="161">
        <v>-0.49299999999999999</v>
      </c>
      <c r="D288" s="48" t="s">
        <v>246</v>
      </c>
      <c r="E288" s="48">
        <v>1.95</v>
      </c>
    </row>
    <row r="289" spans="1:5" ht="13.5" thickBot="1">
      <c r="A289" s="106"/>
      <c r="B289" s="149"/>
      <c r="C289" s="162"/>
      <c r="D289" s="51" t="s">
        <v>247</v>
      </c>
      <c r="E289" s="51">
        <v>0.9</v>
      </c>
    </row>
    <row r="290" spans="1:5">
      <c r="A290" s="107"/>
      <c r="B290" s="153">
        <v>1.23</v>
      </c>
      <c r="C290" s="154">
        <v>0.255</v>
      </c>
      <c r="D290" s="54" t="s">
        <v>248</v>
      </c>
      <c r="E290" s="54">
        <v>1.89</v>
      </c>
    </row>
    <row r="291" spans="1:5" ht="13.5" thickBot="1">
      <c r="A291" s="104"/>
      <c r="B291" s="143"/>
      <c r="C291" s="145"/>
      <c r="D291" s="45" t="s">
        <v>249</v>
      </c>
      <c r="E291" s="45">
        <v>0.76</v>
      </c>
    </row>
    <row r="292" spans="1:5">
      <c r="A292" s="105"/>
      <c r="B292" s="148">
        <v>0.93</v>
      </c>
      <c r="C292" s="161">
        <v>-0.24399999999999999</v>
      </c>
      <c r="D292" s="48" t="s">
        <v>250</v>
      </c>
      <c r="E292" s="48">
        <v>1.34</v>
      </c>
    </row>
    <row r="293" spans="1:5" ht="13.5" thickBot="1">
      <c r="A293" s="106"/>
      <c r="B293" s="149"/>
      <c r="C293" s="162"/>
      <c r="D293" s="51" t="s">
        <v>251</v>
      </c>
      <c r="E293" s="51">
        <v>0.83</v>
      </c>
    </row>
    <row r="294" spans="1:5">
      <c r="A294" s="107"/>
      <c r="B294" s="153">
        <v>1</v>
      </c>
      <c r="C294" s="154">
        <v>7.4999999999999997E-2</v>
      </c>
      <c r="D294" s="54" t="s">
        <v>252</v>
      </c>
      <c r="E294" s="54">
        <v>1.08</v>
      </c>
    </row>
    <row r="295" spans="1:5" ht="13.5" thickBot="1">
      <c r="A295" s="104"/>
      <c r="B295" s="143"/>
      <c r="C295" s="145"/>
      <c r="D295" s="45" t="s">
        <v>253</v>
      </c>
      <c r="E295" s="45">
        <v>0.57999999999999996</v>
      </c>
    </row>
    <row r="296" spans="1:5">
      <c r="A296" s="105"/>
      <c r="B296" s="148">
        <v>1.63</v>
      </c>
      <c r="C296" s="150">
        <v>0.629</v>
      </c>
      <c r="D296" s="48" t="s">
        <v>254</v>
      </c>
      <c r="E296" s="48">
        <v>2.27</v>
      </c>
    </row>
    <row r="297" spans="1:5" ht="13.5" thickBot="1">
      <c r="A297" s="106"/>
      <c r="B297" s="149"/>
      <c r="C297" s="151"/>
      <c r="D297" s="51" t="s">
        <v>255</v>
      </c>
      <c r="E297" s="51">
        <v>0.8</v>
      </c>
    </row>
    <row r="298" spans="1:5">
      <c r="A298" s="107"/>
      <c r="B298" s="153">
        <v>11.69</v>
      </c>
      <c r="C298" s="154">
        <v>6.1710000000000003</v>
      </c>
      <c r="D298" s="54" t="s">
        <v>256</v>
      </c>
      <c r="E298" s="54">
        <v>13.34</v>
      </c>
    </row>
    <row r="299" spans="1:5" ht="13.5" thickBot="1">
      <c r="A299" s="104"/>
      <c r="B299" s="143"/>
      <c r="C299" s="145"/>
      <c r="D299" s="45" t="s">
        <v>257</v>
      </c>
      <c r="E299" s="45">
        <v>1.27</v>
      </c>
    </row>
    <row r="300" spans="1:5">
      <c r="A300" s="105"/>
      <c r="B300" s="148">
        <v>19.12</v>
      </c>
      <c r="C300" s="150">
        <v>0.63500000000000001</v>
      </c>
      <c r="D300" s="48" t="s">
        <v>258</v>
      </c>
      <c r="E300" s="48">
        <v>22.11</v>
      </c>
    </row>
    <row r="301" spans="1:5" ht="13.5" thickBot="1">
      <c r="A301" s="106"/>
      <c r="B301" s="149"/>
      <c r="C301" s="151"/>
      <c r="D301" s="51" t="s">
        <v>259</v>
      </c>
      <c r="E301" s="51">
        <v>10.210000000000001</v>
      </c>
    </row>
    <row r="302" spans="1:5">
      <c r="A302" s="107"/>
      <c r="B302" s="153">
        <v>104.57</v>
      </c>
      <c r="C302" s="154">
        <v>4.4690000000000003</v>
      </c>
      <c r="D302" s="54" t="s">
        <v>260</v>
      </c>
      <c r="E302" s="54">
        <v>112</v>
      </c>
    </row>
    <row r="303" spans="1:5" ht="13.5" thickBot="1">
      <c r="A303" s="104"/>
      <c r="B303" s="143"/>
      <c r="C303" s="145"/>
      <c r="D303" s="45" t="s">
        <v>261</v>
      </c>
      <c r="E303" s="45">
        <v>18.260000000000002</v>
      </c>
    </row>
    <row r="304" spans="1:5">
      <c r="A304" s="105"/>
      <c r="B304" s="148">
        <v>53.78</v>
      </c>
      <c r="C304" s="161">
        <v>-0.48599999999999999</v>
      </c>
      <c r="D304" s="48" t="s">
        <v>262</v>
      </c>
      <c r="E304" s="48">
        <v>129</v>
      </c>
    </row>
    <row r="305" spans="1:5" ht="13.5" thickBot="1">
      <c r="A305" s="106"/>
      <c r="B305" s="149"/>
      <c r="C305" s="162"/>
      <c r="D305" s="51" t="s">
        <v>263</v>
      </c>
      <c r="E305" s="51">
        <v>43.82</v>
      </c>
    </row>
    <row r="306" spans="1:5">
      <c r="A306" s="107"/>
      <c r="B306" s="153">
        <v>74.489999999999995</v>
      </c>
      <c r="C306" s="154">
        <v>0.38500000000000001</v>
      </c>
      <c r="D306" s="54" t="s">
        <v>264</v>
      </c>
      <c r="E306" s="54">
        <v>75.38</v>
      </c>
    </row>
    <row r="307" spans="1:5" ht="13.5" thickBot="1">
      <c r="A307" s="104"/>
      <c r="B307" s="143"/>
      <c r="C307" s="145"/>
      <c r="D307" s="45" t="s">
        <v>265</v>
      </c>
      <c r="E307" s="45">
        <v>41.33</v>
      </c>
    </row>
    <row r="308" spans="1:5">
      <c r="A308" s="105"/>
      <c r="B308" s="148">
        <v>17.649999999999999</v>
      </c>
      <c r="C308" s="161">
        <v>-0.76400000000000001</v>
      </c>
      <c r="D308" s="48" t="s">
        <v>266</v>
      </c>
      <c r="E308" s="48">
        <v>89.93</v>
      </c>
    </row>
    <row r="309" spans="1:5" ht="13.5" thickBot="1">
      <c r="A309" s="106"/>
      <c r="B309" s="149"/>
      <c r="C309" s="162"/>
      <c r="D309" s="51" t="s">
        <v>267</v>
      </c>
      <c r="E309" s="51">
        <v>11.45</v>
      </c>
    </row>
    <row r="310" spans="1:5">
      <c r="A310" s="107"/>
      <c r="B310" s="153">
        <v>55.18</v>
      </c>
      <c r="C310" s="154">
        <v>2.1259999999999999</v>
      </c>
      <c r="D310" s="54" t="s">
        <v>268</v>
      </c>
      <c r="E310" s="54">
        <v>57.56</v>
      </c>
    </row>
    <row r="311" spans="1:5" ht="13.5" thickBot="1">
      <c r="A311" s="104"/>
      <c r="B311" s="143"/>
      <c r="C311" s="145"/>
      <c r="D311" s="45" t="s">
        <v>269</v>
      </c>
      <c r="E311" s="45">
        <v>11.95</v>
      </c>
    </row>
    <row r="312" spans="1:5">
      <c r="A312" s="105"/>
      <c r="B312" s="148">
        <v>64.08</v>
      </c>
      <c r="C312" s="150">
        <v>0.161</v>
      </c>
      <c r="D312" s="48" t="s">
        <v>270</v>
      </c>
      <c r="E312" s="48">
        <v>80.459999999999994</v>
      </c>
    </row>
    <row r="313" spans="1:5" ht="13.5" thickBot="1">
      <c r="A313" s="106"/>
      <c r="B313" s="149"/>
      <c r="C313" s="151"/>
      <c r="D313" s="51" t="s">
        <v>271</v>
      </c>
      <c r="E313" s="51">
        <v>50.16</v>
      </c>
    </row>
    <row r="314" spans="1:5">
      <c r="A314" s="107"/>
      <c r="B314" s="153">
        <v>79</v>
      </c>
      <c r="C314" s="154">
        <v>0.23200000000000001</v>
      </c>
      <c r="D314" s="54" t="s">
        <v>272</v>
      </c>
      <c r="E314" s="54">
        <v>94.46</v>
      </c>
    </row>
    <row r="315" spans="1:5" ht="13.5" thickBot="1">
      <c r="A315" s="104"/>
      <c r="B315" s="143"/>
      <c r="C315" s="145"/>
      <c r="D315" s="45" t="s">
        <v>273</v>
      </c>
      <c r="E315" s="45">
        <v>54.6</v>
      </c>
    </row>
    <row r="316" spans="1:5">
      <c r="A316" s="105"/>
      <c r="B316" s="148">
        <v>148.57</v>
      </c>
      <c r="C316" s="172">
        <v>0.88</v>
      </c>
      <c r="D316" s="48" t="s">
        <v>274</v>
      </c>
      <c r="E316" s="48">
        <v>150</v>
      </c>
    </row>
    <row r="317" spans="1:5" ht="13.5" thickBot="1">
      <c r="A317" s="106"/>
      <c r="B317" s="149"/>
      <c r="C317" s="173"/>
      <c r="D317" s="51" t="s">
        <v>275</v>
      </c>
      <c r="E317" s="51">
        <v>77.25</v>
      </c>
    </row>
    <row r="318" spans="1:5">
      <c r="A318" s="107"/>
      <c r="B318" s="153">
        <v>168.42</v>
      </c>
      <c r="C318" s="154">
        <v>0.13300000000000001</v>
      </c>
      <c r="D318" s="54" t="s">
        <v>276</v>
      </c>
      <c r="E318" s="54">
        <v>172</v>
      </c>
    </row>
    <row r="319" spans="1:5" ht="13.5" thickBot="1">
      <c r="A319" s="104"/>
      <c r="B319" s="143"/>
      <c r="C319" s="145"/>
      <c r="D319" s="45" t="s">
        <v>277</v>
      </c>
      <c r="E319" s="45">
        <v>98.49</v>
      </c>
    </row>
    <row r="320" spans="1:5">
      <c r="A320" s="105"/>
      <c r="B320" s="148">
        <v>303.89999999999998</v>
      </c>
      <c r="C320" s="150">
        <v>0.80400000000000005</v>
      </c>
      <c r="D320" s="48" t="s">
        <v>278</v>
      </c>
      <c r="E320" s="48">
        <v>423</v>
      </c>
    </row>
    <row r="321" spans="1:5" ht="13.5" thickBot="1">
      <c r="A321" s="106"/>
      <c r="B321" s="149"/>
      <c r="C321" s="151"/>
      <c r="D321" s="51" t="s">
        <v>279</v>
      </c>
      <c r="E321" s="100">
        <v>146</v>
      </c>
    </row>
    <row r="322" spans="1:5">
      <c r="A322" s="107"/>
      <c r="B322" s="153">
        <v>321.19</v>
      </c>
      <c r="C322" s="154">
        <v>5.6000000000000001E-2</v>
      </c>
      <c r="D322" s="54" t="s">
        <v>280</v>
      </c>
      <c r="E322" s="54">
        <v>395</v>
      </c>
    </row>
    <row r="323" spans="1:5" ht="13.5" thickBot="1">
      <c r="A323" s="104"/>
      <c r="B323" s="143"/>
      <c r="C323" s="145"/>
      <c r="D323" s="45" t="s">
        <v>281</v>
      </c>
      <c r="E323" s="45">
        <v>295</v>
      </c>
    </row>
    <row r="324" spans="1:5">
      <c r="A324" s="105"/>
      <c r="B324" s="148">
        <v>547.51</v>
      </c>
      <c r="C324" s="150">
        <v>0.70399999999999996</v>
      </c>
      <c r="D324" s="48" t="s">
        <v>282</v>
      </c>
      <c r="E324" s="48">
        <v>636</v>
      </c>
    </row>
    <row r="325" spans="1:5" ht="13.5" thickBot="1">
      <c r="A325" s="106"/>
      <c r="B325" s="149"/>
      <c r="C325" s="151"/>
      <c r="D325" s="51" t="s">
        <v>283</v>
      </c>
      <c r="E325" s="51">
        <v>272</v>
      </c>
    </row>
    <row r="326" spans="1:5">
      <c r="A326" s="107"/>
      <c r="B326" s="153">
        <v>1189.29</v>
      </c>
      <c r="C326" s="154">
        <v>1.1719999999999999</v>
      </c>
      <c r="D326" s="54" t="s">
        <v>284</v>
      </c>
      <c r="E326" s="54">
        <v>1277</v>
      </c>
    </row>
    <row r="327" spans="1:5" ht="13.5" thickBot="1">
      <c r="A327" s="104"/>
      <c r="B327" s="143"/>
      <c r="C327" s="145"/>
      <c r="D327" s="45" t="s">
        <v>285</v>
      </c>
      <c r="E327" s="45">
        <v>534</v>
      </c>
    </row>
    <row r="328" spans="1:5">
      <c r="A328" s="105"/>
      <c r="B328" s="148">
        <v>918.59</v>
      </c>
      <c r="C328" s="161">
        <v>-0.22800000000000001</v>
      </c>
      <c r="D328" s="48" t="s">
        <v>286</v>
      </c>
      <c r="E328" s="48">
        <v>1458</v>
      </c>
    </row>
    <row r="329" spans="1:5" ht="13.5" thickBot="1">
      <c r="A329" s="106"/>
      <c r="B329" s="149"/>
      <c r="C329" s="162"/>
      <c r="D329" s="51" t="s">
        <v>287</v>
      </c>
      <c r="E329" s="51">
        <v>848</v>
      </c>
    </row>
    <row r="330" spans="1:5">
      <c r="A330" s="107"/>
      <c r="B330" s="153">
        <v>984.89</v>
      </c>
      <c r="C330" s="154">
        <v>7.1999999999999995E-2</v>
      </c>
      <c r="D330" s="54" t="s">
        <v>288</v>
      </c>
      <c r="E330" s="54">
        <v>1016</v>
      </c>
    </row>
    <row r="331" spans="1:5" ht="13.5" thickBot="1">
      <c r="A331" s="104"/>
      <c r="B331" s="143"/>
      <c r="C331" s="145"/>
      <c r="D331" s="45" t="s">
        <v>289</v>
      </c>
      <c r="E331" s="45">
        <v>678</v>
      </c>
    </row>
    <row r="332" spans="1:5">
      <c r="A332" s="105"/>
      <c r="B332" s="148">
        <v>1635.51</v>
      </c>
      <c r="C332" s="172">
        <v>0.66</v>
      </c>
      <c r="D332" s="48" t="s">
        <v>290</v>
      </c>
      <c r="E332" s="48">
        <v>1709</v>
      </c>
    </row>
    <row r="333" spans="1:5" ht="13.5" thickBot="1">
      <c r="A333" s="106"/>
      <c r="B333" s="149"/>
      <c r="C333" s="173"/>
      <c r="D333" s="51" t="s">
        <v>291</v>
      </c>
      <c r="E333" s="51">
        <v>673</v>
      </c>
    </row>
    <row r="334" spans="1:5">
      <c r="A334" s="107"/>
      <c r="B334" s="153">
        <v>2305.87</v>
      </c>
      <c r="C334" s="154">
        <v>0.40899999999999997</v>
      </c>
      <c r="D334" s="54" t="s">
        <v>292</v>
      </c>
      <c r="E334" s="54">
        <v>2707</v>
      </c>
    </row>
    <row r="335" spans="1:5" ht="13.5" thickBot="1">
      <c r="A335" s="104"/>
      <c r="B335" s="143"/>
      <c r="C335" s="145"/>
      <c r="D335" s="45" t="s">
        <v>293</v>
      </c>
      <c r="E335" s="45">
        <v>1507</v>
      </c>
    </row>
    <row r="336" spans="1:5">
      <c r="A336" s="105"/>
      <c r="B336" s="148">
        <v>2127.65</v>
      </c>
      <c r="C336" s="161">
        <v>-7.8E-2</v>
      </c>
      <c r="D336" s="48" t="s">
        <v>294</v>
      </c>
      <c r="E336" s="48">
        <v>2521</v>
      </c>
    </row>
    <row r="337" spans="1:5" ht="13.5" thickBot="1">
      <c r="A337" s="106"/>
      <c r="B337" s="149"/>
      <c r="C337" s="162"/>
      <c r="D337" s="51" t="s">
        <v>295</v>
      </c>
      <c r="E337" s="51">
        <v>1681</v>
      </c>
    </row>
    <row r="338" spans="1:5">
      <c r="A338" s="107"/>
      <c r="B338" s="153">
        <v>2568.5500000000002</v>
      </c>
      <c r="C338" s="154">
        <v>0.20699999999999999</v>
      </c>
      <c r="D338" s="54" t="s">
        <v>296</v>
      </c>
      <c r="E338" s="54">
        <v>2682</v>
      </c>
    </row>
    <row r="339" spans="1:5" ht="13.5" thickBot="1">
      <c r="A339" s="104"/>
      <c r="B339" s="143"/>
      <c r="C339" s="145"/>
      <c r="D339" s="45" t="s">
        <v>297</v>
      </c>
      <c r="E339" s="45">
        <v>1908</v>
      </c>
    </row>
    <row r="340" spans="1:5">
      <c r="A340" s="108"/>
      <c r="B340" s="157">
        <v>2317.35</v>
      </c>
      <c r="C340" s="159">
        <v>-9.8000000000000004E-2</v>
      </c>
      <c r="D340" s="56" t="s">
        <v>298</v>
      </c>
      <c r="E340" s="56">
        <v>2782</v>
      </c>
    </row>
    <row r="341" spans="1:5" ht="13.5" thickBot="1">
      <c r="A341" s="109"/>
      <c r="B341" s="175"/>
      <c r="C341" s="176"/>
      <c r="D341" s="102" t="s">
        <v>299</v>
      </c>
      <c r="E341" s="102">
        <v>2193</v>
      </c>
    </row>
  </sheetData>
  <mergeCells count="256">
    <mergeCell ref="B338:B339"/>
    <mergeCell ref="C338:C339"/>
    <mergeCell ref="B340:B341"/>
    <mergeCell ref="C340:C341"/>
    <mergeCell ref="B332:B333"/>
    <mergeCell ref="C332:C333"/>
    <mergeCell ref="B334:B335"/>
    <mergeCell ref="C334:C335"/>
    <mergeCell ref="B336:B337"/>
    <mergeCell ref="C336:C337"/>
    <mergeCell ref="B326:B327"/>
    <mergeCell ref="C326:C327"/>
    <mergeCell ref="B328:B329"/>
    <mergeCell ref="C328:C329"/>
    <mergeCell ref="B330:B331"/>
    <mergeCell ref="C330:C331"/>
    <mergeCell ref="B320:B321"/>
    <mergeCell ref="C320:C321"/>
    <mergeCell ref="B322:B323"/>
    <mergeCell ref="C322:C323"/>
    <mergeCell ref="B324:B325"/>
    <mergeCell ref="C324:C325"/>
    <mergeCell ref="B314:B315"/>
    <mergeCell ref="C314:C315"/>
    <mergeCell ref="B316:B317"/>
    <mergeCell ref="C316:C317"/>
    <mergeCell ref="B318:B319"/>
    <mergeCell ref="C318:C319"/>
    <mergeCell ref="B308:B309"/>
    <mergeCell ref="C308:C309"/>
    <mergeCell ref="B310:B311"/>
    <mergeCell ref="C310:C311"/>
    <mergeCell ref="B312:B313"/>
    <mergeCell ref="C312:C313"/>
    <mergeCell ref="B302:B303"/>
    <mergeCell ref="C302:C303"/>
    <mergeCell ref="B304:B305"/>
    <mergeCell ref="C304:C305"/>
    <mergeCell ref="B306:B307"/>
    <mergeCell ref="C306:C307"/>
    <mergeCell ref="B296:B297"/>
    <mergeCell ref="C296:C297"/>
    <mergeCell ref="B298:B299"/>
    <mergeCell ref="C298:C299"/>
    <mergeCell ref="B300:B301"/>
    <mergeCell ref="C300:C301"/>
    <mergeCell ref="B290:B291"/>
    <mergeCell ref="C290:C291"/>
    <mergeCell ref="B292:B293"/>
    <mergeCell ref="C292:C293"/>
    <mergeCell ref="B294:B295"/>
    <mergeCell ref="C294:C295"/>
    <mergeCell ref="B284:B285"/>
    <mergeCell ref="C284:C285"/>
    <mergeCell ref="B286:B287"/>
    <mergeCell ref="C286:C287"/>
    <mergeCell ref="B288:B289"/>
    <mergeCell ref="C288:C289"/>
    <mergeCell ref="B278:B279"/>
    <mergeCell ref="C278:C279"/>
    <mergeCell ref="B280:B281"/>
    <mergeCell ref="C280:C281"/>
    <mergeCell ref="B282:B283"/>
    <mergeCell ref="C282:C283"/>
    <mergeCell ref="A268:A269"/>
    <mergeCell ref="C268:C269"/>
    <mergeCell ref="D268:D269"/>
    <mergeCell ref="A270:A271"/>
    <mergeCell ref="C270:C271"/>
    <mergeCell ref="D270:D271"/>
    <mergeCell ref="A264:A265"/>
    <mergeCell ref="C264:C265"/>
    <mergeCell ref="D264:D265"/>
    <mergeCell ref="A266:A267"/>
    <mergeCell ref="C266:C267"/>
    <mergeCell ref="D266:D267"/>
    <mergeCell ref="A260:A261"/>
    <mergeCell ref="C260:C261"/>
    <mergeCell ref="D260:D261"/>
    <mergeCell ref="A262:A263"/>
    <mergeCell ref="C262:C263"/>
    <mergeCell ref="D262:D263"/>
    <mergeCell ref="A256:A257"/>
    <mergeCell ref="C256:C257"/>
    <mergeCell ref="D256:D257"/>
    <mergeCell ref="A258:A259"/>
    <mergeCell ref="C258:C259"/>
    <mergeCell ref="D258:D259"/>
    <mergeCell ref="A252:A253"/>
    <mergeCell ref="C252:C253"/>
    <mergeCell ref="D252:D253"/>
    <mergeCell ref="A254:A255"/>
    <mergeCell ref="C254:C255"/>
    <mergeCell ref="D254:D255"/>
    <mergeCell ref="A248:A249"/>
    <mergeCell ref="C248:C249"/>
    <mergeCell ref="D248:D249"/>
    <mergeCell ref="A250:A251"/>
    <mergeCell ref="C250:C251"/>
    <mergeCell ref="D250:D251"/>
    <mergeCell ref="A244:A245"/>
    <mergeCell ref="C244:C245"/>
    <mergeCell ref="D244:D245"/>
    <mergeCell ref="A246:A247"/>
    <mergeCell ref="C246:C247"/>
    <mergeCell ref="D246:D247"/>
    <mergeCell ref="A240:A241"/>
    <mergeCell ref="C240:C241"/>
    <mergeCell ref="D240:D241"/>
    <mergeCell ref="A242:A243"/>
    <mergeCell ref="C242:C243"/>
    <mergeCell ref="D242:D243"/>
    <mergeCell ref="A236:A237"/>
    <mergeCell ref="C236:C237"/>
    <mergeCell ref="D236:D237"/>
    <mergeCell ref="A238:A239"/>
    <mergeCell ref="C238:C239"/>
    <mergeCell ref="D238:D239"/>
    <mergeCell ref="A232:A233"/>
    <mergeCell ref="C232:C233"/>
    <mergeCell ref="D232:D233"/>
    <mergeCell ref="A234:A235"/>
    <mergeCell ref="C234:C235"/>
    <mergeCell ref="D234:D235"/>
    <mergeCell ref="A228:A229"/>
    <mergeCell ref="C228:C229"/>
    <mergeCell ref="D228:D229"/>
    <mergeCell ref="A230:A231"/>
    <mergeCell ref="C230:C231"/>
    <mergeCell ref="D230:D231"/>
    <mergeCell ref="A224:A225"/>
    <mergeCell ref="C224:C225"/>
    <mergeCell ref="D224:D225"/>
    <mergeCell ref="A226:A227"/>
    <mergeCell ref="C226:C227"/>
    <mergeCell ref="D226:D227"/>
    <mergeCell ref="A220:A221"/>
    <mergeCell ref="C220:C221"/>
    <mergeCell ref="D220:D221"/>
    <mergeCell ref="A222:A223"/>
    <mergeCell ref="C222:C223"/>
    <mergeCell ref="D222:D223"/>
    <mergeCell ref="A216:A217"/>
    <mergeCell ref="C216:C217"/>
    <mergeCell ref="D216:D217"/>
    <mergeCell ref="A218:A219"/>
    <mergeCell ref="C218:C219"/>
    <mergeCell ref="D218:D219"/>
    <mergeCell ref="A212:A213"/>
    <mergeCell ref="C212:C213"/>
    <mergeCell ref="D212:D213"/>
    <mergeCell ref="A214:A215"/>
    <mergeCell ref="C214:C215"/>
    <mergeCell ref="D214:D215"/>
    <mergeCell ref="A208:A209"/>
    <mergeCell ref="C208:C209"/>
    <mergeCell ref="D208:D209"/>
    <mergeCell ref="A210:A211"/>
    <mergeCell ref="C210:C211"/>
    <mergeCell ref="D210:D211"/>
    <mergeCell ref="A123:A124"/>
    <mergeCell ref="B123:B124"/>
    <mergeCell ref="C123:C124"/>
    <mergeCell ref="A125:A126"/>
    <mergeCell ref="B125:B126"/>
    <mergeCell ref="C125:C126"/>
    <mergeCell ref="A119:A120"/>
    <mergeCell ref="B119:B120"/>
    <mergeCell ref="C119:C120"/>
    <mergeCell ref="A121:A122"/>
    <mergeCell ref="B121:B122"/>
    <mergeCell ref="C121:C122"/>
    <mergeCell ref="A115:A116"/>
    <mergeCell ref="B115:B116"/>
    <mergeCell ref="C115:C116"/>
    <mergeCell ref="A117:A118"/>
    <mergeCell ref="B117:B118"/>
    <mergeCell ref="C117:C118"/>
    <mergeCell ref="A111:A112"/>
    <mergeCell ref="B111:B112"/>
    <mergeCell ref="C111:C112"/>
    <mergeCell ref="A113:A114"/>
    <mergeCell ref="B113:B114"/>
    <mergeCell ref="C113:C114"/>
    <mergeCell ref="A107:A108"/>
    <mergeCell ref="B107:B108"/>
    <mergeCell ref="C107:C108"/>
    <mergeCell ref="A109:A110"/>
    <mergeCell ref="B109:B110"/>
    <mergeCell ref="C109:C110"/>
    <mergeCell ref="A103:A104"/>
    <mergeCell ref="B103:B104"/>
    <mergeCell ref="C103:C104"/>
    <mergeCell ref="A105:A106"/>
    <mergeCell ref="B105:B106"/>
    <mergeCell ref="C105:C106"/>
    <mergeCell ref="A99:A100"/>
    <mergeCell ref="B99:B100"/>
    <mergeCell ref="C99:C100"/>
    <mergeCell ref="A101:A102"/>
    <mergeCell ref="B101:B102"/>
    <mergeCell ref="C101:C102"/>
    <mergeCell ref="A95:A96"/>
    <mergeCell ref="B95:B96"/>
    <mergeCell ref="C95:C96"/>
    <mergeCell ref="A97:A98"/>
    <mergeCell ref="B97:B98"/>
    <mergeCell ref="C97:C98"/>
    <mergeCell ref="A91:A92"/>
    <mergeCell ref="B91:B92"/>
    <mergeCell ref="C91:C92"/>
    <mergeCell ref="A93:A94"/>
    <mergeCell ref="B93:B94"/>
    <mergeCell ref="C93:C94"/>
    <mergeCell ref="A87:A88"/>
    <mergeCell ref="B87:B88"/>
    <mergeCell ref="C87:C88"/>
    <mergeCell ref="A89:A90"/>
    <mergeCell ref="B89:B90"/>
    <mergeCell ref="C89:C90"/>
    <mergeCell ref="A83:A84"/>
    <mergeCell ref="B83:B84"/>
    <mergeCell ref="C83:C84"/>
    <mergeCell ref="A85:A86"/>
    <mergeCell ref="B85:B86"/>
    <mergeCell ref="C85:C86"/>
    <mergeCell ref="A79:A80"/>
    <mergeCell ref="B79:B80"/>
    <mergeCell ref="C79:C80"/>
    <mergeCell ref="A81:A82"/>
    <mergeCell ref="B81:B82"/>
    <mergeCell ref="C81:C82"/>
    <mergeCell ref="A75:A76"/>
    <mergeCell ref="B75:B76"/>
    <mergeCell ref="C75:C76"/>
    <mergeCell ref="A77:A78"/>
    <mergeCell ref="B77:B78"/>
    <mergeCell ref="C77:C78"/>
    <mergeCell ref="A73:A74"/>
    <mergeCell ref="B73:B74"/>
    <mergeCell ref="C73:C74"/>
    <mergeCell ref="A67:A68"/>
    <mergeCell ref="B67:B68"/>
    <mergeCell ref="C67:C68"/>
    <mergeCell ref="A69:A70"/>
    <mergeCell ref="B69:B70"/>
    <mergeCell ref="C69:C70"/>
    <mergeCell ref="A63:A64"/>
    <mergeCell ref="B63:B64"/>
    <mergeCell ref="C63:C64"/>
    <mergeCell ref="A65:A66"/>
    <mergeCell ref="B65:B66"/>
    <mergeCell ref="C65:C66"/>
    <mergeCell ref="A71:A72"/>
    <mergeCell ref="B71:B72"/>
    <mergeCell ref="C71:C72"/>
  </mergeCells>
  <hyperlinks>
    <hyperlink ref="A63" r:id="rId1" display="https://stockpricearchive.com/yearly-data/BALKRISIND/1993/" xr:uid="{02EC081B-6A2C-4029-BC20-EBE3760F6B29}"/>
    <hyperlink ref="A65" r:id="rId2" display="https://stockpricearchive.com/yearly-data/BALKRISIND/1994/" xr:uid="{F2C20365-D5BC-4856-9CA0-0AE238DE7778}"/>
    <hyperlink ref="A67" r:id="rId3" display="https://stockpricearchive.com/yearly-data/BALKRISIND/1995/" xr:uid="{BAECB0DF-0E62-47D1-99FC-580E19B38A4C}"/>
    <hyperlink ref="A69" r:id="rId4" display="https://stockpricearchive.com/yearly-data/BALKRISIND/1996/" xr:uid="{3B879283-1A2F-4CD1-AB75-E2EF4C4DA633}"/>
    <hyperlink ref="A71" r:id="rId5" display="https://stockpricearchive.com/yearly-data/BALKRISIND/1997/" xr:uid="{BB6AF74F-7864-46B7-ABBA-ECE5FA051C18}"/>
    <hyperlink ref="A73" r:id="rId6" display="https://stockpricearchive.com/yearly-data/BALKRISIND/1998/" xr:uid="{0A30EB97-239B-4422-8514-BD8C136C9B56}"/>
    <hyperlink ref="A75" r:id="rId7" display="https://stockpricearchive.com/yearly-data/BALKRISIND/1999/" xr:uid="{F5D9D67A-1487-4DB2-8217-292A88A07C80}"/>
    <hyperlink ref="A77" r:id="rId8" display="https://stockpricearchive.com/yearly-data/BALKRISIND/2000/" xr:uid="{904D643F-EB32-4CC3-B57A-63E4E0FF7F64}"/>
    <hyperlink ref="A79" r:id="rId9" display="https://stockpricearchive.com/yearly-data/BALKRISIND/2001/" xr:uid="{ED636914-3B77-44AF-831A-413BF370F336}"/>
    <hyperlink ref="A81" r:id="rId10" display="https://stockpricearchive.com/yearly-data/BALKRISIND/2002/" xr:uid="{D623C540-ED76-44BD-804B-21DD44B3D38A}"/>
    <hyperlink ref="A83" r:id="rId11" display="https://stockpricearchive.com/yearly-data/BALKRISIND/2003/" xr:uid="{C305C242-D33E-4BE7-8821-DFDD160F4B9E}"/>
    <hyperlink ref="A85" r:id="rId12" display="https://stockpricearchive.com/yearly-data/BALKRISIND/2004/" xr:uid="{A0C91D20-B79E-4103-9D5A-6AFE0A164AEF}"/>
    <hyperlink ref="A87" r:id="rId13" display="https://stockpricearchive.com/yearly-data/BALKRISIND/2005/" xr:uid="{119825F7-8DA0-4EEA-8D61-20013662942C}"/>
    <hyperlink ref="A89" r:id="rId14" display="https://stockpricearchive.com/yearly-data/BALKRISIND/2006/" xr:uid="{882B793C-0271-43FD-8628-05E4105BCE8B}"/>
    <hyperlink ref="A91" r:id="rId15" display="https://stockpricearchive.com/yearly-data/BALKRISIND/2007/" xr:uid="{35813452-D1BF-44B8-A1DE-DDB4ADF278F6}"/>
    <hyperlink ref="A93" r:id="rId16" display="https://stockpricearchive.com/yearly-data/BALKRISIND/2008/" xr:uid="{FC204A65-B6FC-4E08-B0AE-2BE99F94CC85}"/>
    <hyperlink ref="A95" r:id="rId17" display="https://stockpricearchive.com/yearly-data/BALKRISIND/2009/" xr:uid="{B06A2304-21F0-415C-96E4-7981FF4DB253}"/>
    <hyperlink ref="A97" r:id="rId18" display="https://stockpricearchive.com/yearly-data/BALKRISIND/2010/" xr:uid="{929ED259-CD8D-44D6-9536-EB8DBE4D355D}"/>
    <hyperlink ref="A99" r:id="rId19" display="https://stockpricearchive.com/yearly-data/BALKRISIND/2011/" xr:uid="{6447B74F-4569-4FB9-9312-AE8C5F9850F0}"/>
    <hyperlink ref="A101" r:id="rId20" display="https://stockpricearchive.com/yearly-data/BALKRISIND/2012/" xr:uid="{9C31F936-A0F4-4D81-AA6C-8F4C49E1F1E6}"/>
    <hyperlink ref="A103" r:id="rId21" display="https://stockpricearchive.com/yearly-data/BALKRISIND/2013/" xr:uid="{9DB467F5-154B-42FA-A309-A2FE547F2088}"/>
    <hyperlink ref="A105" r:id="rId22" display="https://stockpricearchive.com/yearly-data/BALKRISIND/2014/" xr:uid="{3276AEC2-5855-43F5-9769-DE58761B7433}"/>
    <hyperlink ref="A107" r:id="rId23" display="https://stockpricearchive.com/yearly-data/BALKRISIND/2015/" xr:uid="{929EA468-F3AB-45F4-BDEF-B52374E308B8}"/>
    <hyperlink ref="A109" r:id="rId24" display="https://stockpricearchive.com/yearly-data/BALKRISIND/2016/" xr:uid="{C4A6C613-52FB-49A6-B31D-6605B4753F73}"/>
    <hyperlink ref="A111" r:id="rId25" display="https://stockpricearchive.com/yearly-data/BALKRISIND/2017/" xr:uid="{BC133B6B-B59A-455A-8F44-941048675394}"/>
    <hyperlink ref="A113" r:id="rId26" display="https://stockpricearchive.com/yearly-data/BALKRISIND/2018/" xr:uid="{8EEC2E39-B499-46E2-97F8-DE3C80C43E4D}"/>
    <hyperlink ref="A115" r:id="rId27" display="https://stockpricearchive.com/yearly-data/BALKRISIND/2019/" xr:uid="{2C15E9EE-FE21-4EBE-A2B5-E238D8C14D61}"/>
    <hyperlink ref="A117" r:id="rId28" display="https://stockpricearchive.com/yearly-data/BALKRISIND/2020/" xr:uid="{7FDCA8D1-1483-49C8-AF41-598732B24881}"/>
    <hyperlink ref="A119" r:id="rId29" display="https://stockpricearchive.com/yearly-data/BALKRISIND/2021/" xr:uid="{A7A19ACC-515C-440E-8840-604D4FB9A9EC}"/>
    <hyperlink ref="A121" r:id="rId30" display="https://stockpricearchive.com/yearly-data/BALKRISIND/2022/" xr:uid="{53405F28-8876-429B-83B4-4286571BC517}"/>
    <hyperlink ref="A123" r:id="rId31" display="https://stockpricearchive.com/yearly-data/BALKRISIND/2023/" xr:uid="{EC4F2B0E-FB39-432D-8975-1D2FD72B760F}"/>
    <hyperlink ref="A125" r:id="rId32" display="https://stockpricearchive.com/yearly-data/BALKRISIND/2024/" xr:uid="{E58E0E5C-E845-49A9-AD15-7141B911336A}"/>
    <hyperlink ref="A208" r:id="rId33" display="https://stockpricearchive.com/yearly-data/BALKRISIND/1993/" xr:uid="{8AB8533D-5CC9-4A31-866D-254CCAF3F35B}"/>
    <hyperlink ref="A210" r:id="rId34" display="https://stockpricearchive.com/yearly-data/BALKRISIND/1994/" xr:uid="{4DE37CD4-5D65-4FCF-85CE-BCC7E8D83133}"/>
    <hyperlink ref="A212" r:id="rId35" display="https://stockpricearchive.com/yearly-data/BALKRISIND/1995/" xr:uid="{D5722AEA-738F-4B71-B567-65839141EBB5}"/>
    <hyperlink ref="A214" r:id="rId36" display="https://stockpricearchive.com/yearly-data/BALKRISIND/1996/" xr:uid="{9F0BDBD6-03D9-4FF1-8727-3D49153811C1}"/>
    <hyperlink ref="A216" r:id="rId37" display="https://stockpricearchive.com/yearly-data/BALKRISIND/1997/" xr:uid="{4521C8F6-4E1B-4A6D-8991-C372E243B36C}"/>
    <hyperlink ref="A218" r:id="rId38" display="https://stockpricearchive.com/yearly-data/BALKRISIND/1998/" xr:uid="{05FB6980-0984-4DE3-97EE-332E8ACAFD58}"/>
    <hyperlink ref="A220" r:id="rId39" display="https://stockpricearchive.com/yearly-data/BALKRISIND/1999/" xr:uid="{2292A565-F76F-4ACD-9876-B9BB43DA9B53}"/>
    <hyperlink ref="A222" r:id="rId40" display="https://stockpricearchive.com/yearly-data/BALKRISIND/2000/" xr:uid="{770B641F-F68A-4E0B-91F7-19E34D79CE6E}"/>
    <hyperlink ref="A224" r:id="rId41" display="https://stockpricearchive.com/yearly-data/BALKRISIND/2001/" xr:uid="{E7877C9E-B8F0-41C0-9086-FC473D90C702}"/>
    <hyperlink ref="A226" r:id="rId42" display="https://stockpricearchive.com/yearly-data/BALKRISIND/2002/" xr:uid="{F19C3426-748E-4CCB-89B2-69D8B4653C39}"/>
    <hyperlink ref="A228" r:id="rId43" display="https://stockpricearchive.com/yearly-data/BALKRISIND/2003/" xr:uid="{2148D8C5-EC83-46DC-BF6C-D430888A2C5E}"/>
    <hyperlink ref="A230" r:id="rId44" display="https://stockpricearchive.com/yearly-data/BALKRISIND/2004/" xr:uid="{41FB9CD8-5FE1-43A2-91F0-51CFDE62F777}"/>
    <hyperlink ref="A232" r:id="rId45" display="https://stockpricearchive.com/yearly-data/BALKRISIND/2005/" xr:uid="{B4C47232-022A-4651-8E35-A25D664FEA66}"/>
    <hyperlink ref="A234" r:id="rId46" display="https://stockpricearchive.com/yearly-data/BALKRISIND/2006/" xr:uid="{D16A0288-3B5E-4BC1-98C0-87F4523F24AC}"/>
    <hyperlink ref="A236" r:id="rId47" display="https://stockpricearchive.com/yearly-data/BALKRISIND/2007/" xr:uid="{FB4EB72B-7FFB-40A9-A73B-B16C585A81EC}"/>
    <hyperlink ref="A238" r:id="rId48" display="https://stockpricearchive.com/yearly-data/BALKRISIND/2008/" xr:uid="{640482F7-2183-4E1D-8E6D-BBD6E77B072E}"/>
    <hyperlink ref="A240" r:id="rId49" display="https://stockpricearchive.com/yearly-data/BALKRISIND/2009/" xr:uid="{9FEF78C6-65FB-4F49-B521-47E3BE1969BC}"/>
    <hyperlink ref="A242" r:id="rId50" display="https://stockpricearchive.com/yearly-data/BALKRISIND/2010/" xr:uid="{DACB41D3-6A93-46A8-857B-1117285305B4}"/>
    <hyperlink ref="A244" r:id="rId51" display="https://stockpricearchive.com/yearly-data/BALKRISIND/2011/" xr:uid="{D3483942-78FD-488A-901D-AB345654766E}"/>
    <hyperlink ref="A246" r:id="rId52" display="https://stockpricearchive.com/yearly-data/BALKRISIND/2012/" xr:uid="{CF91C86D-C2BE-4475-8FDF-003CD22A2603}"/>
    <hyperlink ref="A248" r:id="rId53" display="https://stockpricearchive.com/yearly-data/BALKRISIND/2013/" xr:uid="{1E87BD53-1EF2-429F-88C1-5CCEB3801807}"/>
    <hyperlink ref="A250" r:id="rId54" display="https://stockpricearchive.com/yearly-data/BALKRISIND/2014/" xr:uid="{2BE76884-6F57-42C5-8080-E6C7F6C03414}"/>
    <hyperlink ref="A252" r:id="rId55" display="https://stockpricearchive.com/yearly-data/BALKRISIND/2015/" xr:uid="{B9F71928-271D-41EB-AC9F-F07811B30464}"/>
    <hyperlink ref="A254" r:id="rId56" display="https://stockpricearchive.com/yearly-data/BALKRISIND/2016/" xr:uid="{A3B13B8D-7707-4786-9391-0D897938D45E}"/>
    <hyperlink ref="A256" r:id="rId57" display="https://stockpricearchive.com/yearly-data/BALKRISIND/2017/" xr:uid="{EECA63EA-EB74-46F9-A308-8D5BB5F935B4}"/>
    <hyperlink ref="A258" r:id="rId58" display="https://stockpricearchive.com/yearly-data/BALKRISIND/2018/" xr:uid="{718CDF19-0AC6-4A93-9233-23399D465DC3}"/>
    <hyperlink ref="A260" r:id="rId59" display="https://stockpricearchive.com/yearly-data/BALKRISIND/2019/" xr:uid="{49AD8F68-BC7C-4C12-B14A-EA0829D7861F}"/>
    <hyperlink ref="A262" r:id="rId60" display="https://stockpricearchive.com/yearly-data/BALKRISIND/2020/" xr:uid="{AF4EA1F0-82EA-4501-86EE-3ED981FCA447}"/>
    <hyperlink ref="A264" r:id="rId61" display="https://stockpricearchive.com/yearly-data/BALKRISIND/2021/" xr:uid="{3D70B9D0-EA60-4609-8CF0-899ED3F372EF}"/>
    <hyperlink ref="A266" r:id="rId62" display="https://stockpricearchive.com/yearly-data/BALKRISIND/2022/" xr:uid="{2F101B50-E202-4CBF-A8FA-D0AB0E8E5248}"/>
    <hyperlink ref="A268" r:id="rId63" display="https://stockpricearchive.com/yearly-data/BALKRISIND/2023/" xr:uid="{753DC78A-B0AD-451D-A02B-38CC9CF6DD3C}"/>
    <hyperlink ref="A270" r:id="rId64" display="https://stockpricearchive.com/yearly-data/BALKRISIND/2024/" xr:uid="{3BF842E2-7856-42D7-B641-05BE3F1DCA9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F9CE9-D2D3-44EA-8A21-52F92D4C29B1}">
  <dimension ref="A2:K144"/>
  <sheetViews>
    <sheetView workbookViewId="0">
      <selection activeCell="K8" sqref="K8"/>
    </sheetView>
  </sheetViews>
  <sheetFormatPr defaultRowHeight="13"/>
  <cols>
    <col min="1" max="1" width="28.36328125" style="1" bestFit="1" customWidth="1"/>
    <col min="2" max="6" width="8.7265625" style="1"/>
    <col min="7" max="7" width="8.08984375" style="1" bestFit="1" customWidth="1"/>
    <col min="8" max="16384" width="8.7265625" style="1"/>
  </cols>
  <sheetData>
    <row r="2" spans="1:11">
      <c r="D2" s="12"/>
    </row>
    <row r="3" spans="1:11">
      <c r="A3" s="12" t="s">
        <v>300</v>
      </c>
      <c r="B3" s="12" t="s">
        <v>186</v>
      </c>
      <c r="C3" s="12"/>
      <c r="D3" s="12"/>
      <c r="E3" s="12"/>
      <c r="F3" s="12"/>
      <c r="G3" s="12"/>
      <c r="H3" s="12"/>
      <c r="I3" s="12"/>
      <c r="J3" s="12"/>
      <c r="K3" s="12"/>
    </row>
    <row r="4" spans="1:11" ht="23">
      <c r="A4" s="12"/>
      <c r="B4" s="72" t="s">
        <v>156</v>
      </c>
      <c r="C4" s="72" t="s">
        <v>157</v>
      </c>
      <c r="D4" s="72" t="s">
        <v>158</v>
      </c>
      <c r="E4" s="72" t="s">
        <v>159</v>
      </c>
      <c r="F4" s="72" t="s">
        <v>160</v>
      </c>
      <c r="G4" s="73" t="s">
        <v>161</v>
      </c>
      <c r="H4" s="73" t="s">
        <v>162</v>
      </c>
      <c r="I4" s="73" t="s">
        <v>163</v>
      </c>
      <c r="J4" s="73" t="s">
        <v>164</v>
      </c>
      <c r="K4" s="73" t="s">
        <v>165</v>
      </c>
    </row>
    <row r="5" spans="1:11" ht="13" customHeight="1">
      <c r="A5" s="110" t="s">
        <v>301</v>
      </c>
      <c r="B5" s="12"/>
      <c r="C5" s="12"/>
      <c r="D5" s="12"/>
      <c r="E5" s="12"/>
      <c r="F5" s="12"/>
    </row>
    <row r="6" spans="1:11" ht="13" customHeight="1">
      <c r="A6" s="12" t="s">
        <v>302</v>
      </c>
      <c r="B6" s="12"/>
      <c r="C6" s="12"/>
      <c r="D6" s="12"/>
      <c r="E6" s="12"/>
      <c r="F6" s="12"/>
    </row>
    <row r="7" spans="1:11">
      <c r="A7" s="12" t="s">
        <v>303</v>
      </c>
      <c r="B7" s="12">
        <v>63.51</v>
      </c>
      <c r="C7" s="12">
        <v>63.51</v>
      </c>
      <c r="D7" s="12">
        <v>63.51</v>
      </c>
      <c r="E7" s="12">
        <v>57.21</v>
      </c>
      <c r="F7" s="12">
        <v>57.21</v>
      </c>
      <c r="G7" s="1">
        <v>57.21</v>
      </c>
      <c r="H7" s="1">
        <v>50.9</v>
      </c>
      <c r="I7" s="1">
        <v>50.9</v>
      </c>
      <c r="J7" s="1">
        <v>50.91</v>
      </c>
      <c r="K7" s="1">
        <v>50.41</v>
      </c>
    </row>
    <row r="8" spans="1:11">
      <c r="A8" s="12" t="s">
        <v>304</v>
      </c>
      <c r="B8" s="12">
        <v>63.51</v>
      </c>
      <c r="C8" s="12">
        <v>63.51</v>
      </c>
      <c r="D8" s="12">
        <v>63.51</v>
      </c>
      <c r="E8" s="12">
        <v>57.21</v>
      </c>
      <c r="F8" s="12">
        <v>57.21</v>
      </c>
      <c r="G8" s="1">
        <v>57.21</v>
      </c>
      <c r="H8" s="1">
        <v>50.9</v>
      </c>
      <c r="I8" s="1">
        <v>50.9</v>
      </c>
      <c r="J8" s="1">
        <v>50.91</v>
      </c>
      <c r="K8" s="1">
        <v>50.41</v>
      </c>
    </row>
    <row r="9" spans="1:11">
      <c r="A9" s="12" t="s">
        <v>305</v>
      </c>
      <c r="B9" s="12">
        <v>9836.39</v>
      </c>
      <c r="C9" s="12">
        <v>9454.9599999999991</v>
      </c>
      <c r="D9" s="12">
        <v>9409.0499999999993</v>
      </c>
      <c r="E9" s="12">
        <v>7634.94</v>
      </c>
      <c r="F9" s="12">
        <v>7583.96</v>
      </c>
      <c r="G9" s="1">
        <v>7203.41</v>
      </c>
      <c r="H9" s="1">
        <v>5280.29</v>
      </c>
      <c r="I9" s="1">
        <v>4606.93</v>
      </c>
      <c r="J9" s="1">
        <v>3216.65</v>
      </c>
      <c r="K9" s="1">
        <v>2675.51</v>
      </c>
    </row>
    <row r="10" spans="1:11">
      <c r="A10" s="12" t="s">
        <v>306</v>
      </c>
      <c r="B10" s="12">
        <v>9836.39</v>
      </c>
      <c r="C10" s="12">
        <v>9454.9599999999991</v>
      </c>
      <c r="D10" s="12">
        <v>9409.0499999999993</v>
      </c>
      <c r="E10" s="12">
        <v>7634.94</v>
      </c>
      <c r="F10" s="12">
        <v>7583.96</v>
      </c>
      <c r="G10" s="1">
        <v>7203.41</v>
      </c>
      <c r="H10" s="1">
        <v>5280.29</v>
      </c>
      <c r="I10" s="1">
        <v>4606.93</v>
      </c>
      <c r="J10" s="1">
        <v>3219.78</v>
      </c>
      <c r="K10" s="1">
        <v>2678.63</v>
      </c>
    </row>
    <row r="11" spans="1:11">
      <c r="A11" s="12" t="s">
        <v>307</v>
      </c>
      <c r="B11" s="12">
        <v>9899.9</v>
      </c>
      <c r="C11" s="12">
        <v>9518.4699999999993</v>
      </c>
      <c r="D11" s="12">
        <v>9472.56</v>
      </c>
      <c r="E11" s="12">
        <v>7692.15</v>
      </c>
      <c r="F11" s="12">
        <v>7641.16</v>
      </c>
      <c r="G11" s="1">
        <v>7260.61</v>
      </c>
      <c r="H11" s="1">
        <v>5331.19</v>
      </c>
      <c r="I11" s="1">
        <v>4657.84</v>
      </c>
      <c r="J11" s="1">
        <v>3270.69</v>
      </c>
      <c r="K11" s="1">
        <v>2739.82</v>
      </c>
    </row>
    <row r="12" spans="1:11" ht="13" customHeight="1">
      <c r="A12" s="12" t="s">
        <v>308</v>
      </c>
      <c r="B12" s="12"/>
      <c r="C12" s="12"/>
      <c r="D12" s="12"/>
      <c r="E12" s="12"/>
      <c r="F12" s="12"/>
    </row>
    <row r="13" spans="1:11">
      <c r="A13" s="12" t="s">
        <v>309</v>
      </c>
      <c r="B13" s="12">
        <v>3174.81</v>
      </c>
      <c r="C13" s="12">
        <v>3531.01</v>
      </c>
      <c r="D13" s="12">
        <v>3660.43</v>
      </c>
      <c r="E13" s="12">
        <v>3208.32</v>
      </c>
      <c r="F13" s="12">
        <v>2443.86</v>
      </c>
      <c r="G13" s="1">
        <v>1864.39</v>
      </c>
      <c r="H13" s="1">
        <v>834.03</v>
      </c>
      <c r="I13" s="1">
        <v>257.29000000000002</v>
      </c>
      <c r="J13" s="1">
        <v>333.94</v>
      </c>
      <c r="K13" s="1">
        <v>713.73</v>
      </c>
    </row>
    <row r="14" spans="1:11">
      <c r="A14" s="12" t="s">
        <v>310</v>
      </c>
      <c r="B14" s="12">
        <v>795.54</v>
      </c>
      <c r="C14" s="12">
        <v>705.33</v>
      </c>
      <c r="D14" s="12">
        <v>673.37</v>
      </c>
      <c r="E14" s="12">
        <v>531.27</v>
      </c>
      <c r="F14" s="12">
        <v>575.46</v>
      </c>
      <c r="G14" s="1">
        <v>544.34</v>
      </c>
      <c r="H14" s="1">
        <v>492.73</v>
      </c>
      <c r="I14" s="1">
        <v>444.53</v>
      </c>
      <c r="J14" s="1">
        <v>412.24</v>
      </c>
      <c r="K14" s="1">
        <v>390.95</v>
      </c>
    </row>
    <row r="15" spans="1:11">
      <c r="A15" s="12" t="s">
        <v>311</v>
      </c>
      <c r="B15" s="12">
        <v>661.6</v>
      </c>
      <c r="C15" s="12">
        <v>1072.44</v>
      </c>
      <c r="D15" s="12">
        <v>978.71</v>
      </c>
      <c r="E15" s="12">
        <v>907.44</v>
      </c>
      <c r="F15" s="12">
        <v>289.48</v>
      </c>
      <c r="G15" s="1">
        <v>356.5</v>
      </c>
      <c r="H15" s="1">
        <v>302.7</v>
      </c>
      <c r="I15" s="1">
        <v>74.13</v>
      </c>
      <c r="J15" s="1">
        <v>6.91</v>
      </c>
      <c r="K15" s="1">
        <v>6.21</v>
      </c>
    </row>
    <row r="16" spans="1:11">
      <c r="A16" s="12" t="s">
        <v>312</v>
      </c>
      <c r="B16" s="12">
        <v>49.3</v>
      </c>
      <c r="C16" s="12">
        <v>49.04</v>
      </c>
      <c r="D16" s="12">
        <v>49.48</v>
      </c>
      <c r="E16" s="12">
        <v>50.33</v>
      </c>
      <c r="F16" s="12">
        <v>49.88</v>
      </c>
      <c r="G16" s="1">
        <v>45.07</v>
      </c>
      <c r="H16" s="1">
        <v>39.17</v>
      </c>
      <c r="I16" s="1">
        <v>6.96</v>
      </c>
      <c r="J16" s="1">
        <v>7.84</v>
      </c>
      <c r="K16" s="1">
        <v>6.76</v>
      </c>
    </row>
    <row r="17" spans="1:11">
      <c r="A17" s="12" t="s">
        <v>313</v>
      </c>
      <c r="B17" s="12">
        <v>4681.25</v>
      </c>
      <c r="C17" s="12">
        <v>5357.82</v>
      </c>
      <c r="D17" s="12">
        <v>5361.99</v>
      </c>
      <c r="E17" s="12">
        <v>4697.37</v>
      </c>
      <c r="F17" s="12">
        <v>3358.68</v>
      </c>
      <c r="G17" s="1">
        <v>2810.3</v>
      </c>
      <c r="H17" s="1">
        <v>1668.63</v>
      </c>
      <c r="I17" s="1">
        <v>782.9</v>
      </c>
      <c r="J17" s="1">
        <v>760.94</v>
      </c>
      <c r="K17" s="1">
        <v>1117.6500000000001</v>
      </c>
    </row>
    <row r="18" spans="1:11" ht="13" customHeight="1">
      <c r="A18" s="12" t="s">
        <v>168</v>
      </c>
      <c r="B18" s="12"/>
      <c r="C18" s="12"/>
      <c r="D18" s="12"/>
      <c r="E18" s="12"/>
      <c r="F18" s="12"/>
    </row>
    <row r="19" spans="1:11">
      <c r="A19" s="12" t="s">
        <v>314</v>
      </c>
      <c r="B19" s="12">
        <v>900.65</v>
      </c>
      <c r="C19" s="12">
        <v>855.28</v>
      </c>
      <c r="D19" s="12">
        <v>100.49</v>
      </c>
      <c r="E19" s="12">
        <v>1118.07</v>
      </c>
      <c r="F19" s="12">
        <v>292.51</v>
      </c>
      <c r="G19" s="1">
        <v>647.41999999999996</v>
      </c>
      <c r="H19" s="1">
        <v>784</v>
      </c>
      <c r="I19" s="1">
        <v>373.72</v>
      </c>
      <c r="J19" s="1">
        <v>462.66</v>
      </c>
      <c r="K19" s="1">
        <v>180.67</v>
      </c>
    </row>
    <row r="20" spans="1:11">
      <c r="A20" s="12" t="s">
        <v>315</v>
      </c>
      <c r="B20" s="12">
        <v>2429.11</v>
      </c>
      <c r="C20" s="12">
        <v>2784.31</v>
      </c>
      <c r="D20" s="12">
        <v>1929.26</v>
      </c>
      <c r="E20" s="12">
        <v>1610.72</v>
      </c>
      <c r="F20" s="12">
        <v>1368.66</v>
      </c>
      <c r="G20" s="1">
        <v>1512.57</v>
      </c>
      <c r="H20" s="1">
        <v>1040.75</v>
      </c>
      <c r="I20" s="1">
        <v>856.57</v>
      </c>
      <c r="J20" s="1">
        <v>662.18</v>
      </c>
      <c r="K20" s="1">
        <v>898.34</v>
      </c>
    </row>
    <row r="21" spans="1:11">
      <c r="A21" s="12" t="s">
        <v>316</v>
      </c>
      <c r="B21" s="12">
        <v>1996.5</v>
      </c>
      <c r="C21" s="12">
        <v>1311.87</v>
      </c>
      <c r="D21" s="12">
        <v>2106.8200000000002</v>
      </c>
      <c r="E21" s="12">
        <v>1183.5</v>
      </c>
      <c r="F21" s="12">
        <v>821.95</v>
      </c>
      <c r="G21" s="1">
        <v>646.55999999999995</v>
      </c>
      <c r="H21" s="1">
        <v>728.44</v>
      </c>
      <c r="I21" s="1">
        <v>572.66999999999996</v>
      </c>
      <c r="J21" s="1">
        <v>561.69000000000005</v>
      </c>
      <c r="K21" s="1">
        <v>890.74</v>
      </c>
    </row>
    <row r="22" spans="1:11">
      <c r="A22" s="12" t="s">
        <v>317</v>
      </c>
      <c r="B22" s="12">
        <v>207.24</v>
      </c>
      <c r="C22" s="12">
        <v>194.78</v>
      </c>
      <c r="D22" s="12">
        <v>192.34</v>
      </c>
      <c r="E22" s="12">
        <v>180.19</v>
      </c>
      <c r="F22" s="12">
        <v>165.98</v>
      </c>
      <c r="G22" s="1">
        <v>265.12</v>
      </c>
      <c r="H22" s="1">
        <v>322.99</v>
      </c>
      <c r="I22" s="1">
        <v>275.87</v>
      </c>
      <c r="J22" s="1">
        <v>403.25</v>
      </c>
      <c r="K22" s="1">
        <v>284.77999999999997</v>
      </c>
    </row>
    <row r="23" spans="1:11">
      <c r="A23" s="12" t="s">
        <v>318</v>
      </c>
      <c r="B23" s="12">
        <v>5533.49</v>
      </c>
      <c r="C23" s="12">
        <v>5146.2299999999996</v>
      </c>
      <c r="D23" s="12">
        <v>4328.8999999999996</v>
      </c>
      <c r="E23" s="12">
        <v>4092.48</v>
      </c>
      <c r="F23" s="12">
        <v>2649.1</v>
      </c>
      <c r="G23" s="1">
        <v>3071.67</v>
      </c>
      <c r="H23" s="1">
        <v>2876.2</v>
      </c>
      <c r="I23" s="1">
        <v>2078.8200000000002</v>
      </c>
      <c r="J23" s="1">
        <v>2089.7800000000002</v>
      </c>
      <c r="K23" s="1">
        <v>2254.5300000000002</v>
      </c>
    </row>
    <row r="24" spans="1:11" s="11" customFormat="1">
      <c r="A24" s="10" t="s">
        <v>319</v>
      </c>
      <c r="B24" s="10">
        <v>20114.64</v>
      </c>
      <c r="C24" s="10">
        <v>20022.53</v>
      </c>
      <c r="D24" s="10">
        <v>19163.45</v>
      </c>
      <c r="E24" s="10">
        <v>16481.990000000002</v>
      </c>
      <c r="F24" s="10">
        <v>13648.94</v>
      </c>
      <c r="G24" s="11">
        <v>13142.58</v>
      </c>
      <c r="H24" s="11">
        <v>9876.01</v>
      </c>
      <c r="I24" s="11">
        <v>7519.55</v>
      </c>
      <c r="J24" s="11">
        <v>6121.41</v>
      </c>
      <c r="K24" s="11">
        <v>6112</v>
      </c>
    </row>
    <row r="25" spans="1:11">
      <c r="A25" s="110" t="s">
        <v>176</v>
      </c>
      <c r="B25" s="12"/>
      <c r="C25" s="12"/>
      <c r="D25" s="12"/>
      <c r="E25" s="12"/>
      <c r="F25" s="12"/>
    </row>
    <row r="26" spans="1:11" ht="13" customHeight="1">
      <c r="A26" s="12" t="s">
        <v>320</v>
      </c>
      <c r="B26" s="12"/>
      <c r="C26" s="12"/>
      <c r="D26" s="12"/>
      <c r="E26" s="12"/>
      <c r="F26" s="12"/>
    </row>
    <row r="27" spans="1:11">
      <c r="A27" s="12" t="s">
        <v>178</v>
      </c>
      <c r="B27" s="12">
        <v>11767.71</v>
      </c>
      <c r="C27" s="12">
        <v>11785.43</v>
      </c>
      <c r="D27" s="12">
        <v>10196.540000000001</v>
      </c>
      <c r="E27" s="12">
        <v>9253.16</v>
      </c>
      <c r="F27" s="12">
        <v>6368.08</v>
      </c>
      <c r="G27" s="1">
        <v>5679.32</v>
      </c>
      <c r="H27" s="1">
        <v>4770.95</v>
      </c>
      <c r="I27" s="1">
        <v>3286.9</v>
      </c>
      <c r="J27" s="1">
        <v>3096.53</v>
      </c>
      <c r="K27" s="1">
        <v>3242.16</v>
      </c>
    </row>
    <row r="28" spans="1:11">
      <c r="A28" s="12" t="s">
        <v>321</v>
      </c>
      <c r="B28" s="12">
        <v>46.21</v>
      </c>
      <c r="C28" s="12">
        <v>43.9</v>
      </c>
      <c r="D28" s="12">
        <v>37.6</v>
      </c>
      <c r="E28" s="12">
        <v>32.04</v>
      </c>
      <c r="F28" s="12">
        <v>31.44</v>
      </c>
      <c r="G28" s="1">
        <v>34.549999999999997</v>
      </c>
      <c r="H28" s="1">
        <v>24.22</v>
      </c>
      <c r="I28" s="1">
        <v>12.93</v>
      </c>
      <c r="J28" s="1">
        <v>10.52</v>
      </c>
      <c r="K28" s="1">
        <v>11.42</v>
      </c>
    </row>
    <row r="29" spans="1:11">
      <c r="A29" s="12" t="s">
        <v>322</v>
      </c>
      <c r="B29" s="12">
        <v>115.92</v>
      </c>
      <c r="C29" s="12">
        <v>548.04</v>
      </c>
      <c r="D29" s="12">
        <v>1029.96</v>
      </c>
      <c r="E29" s="12">
        <v>1272.07</v>
      </c>
      <c r="F29" s="12">
        <v>654.9</v>
      </c>
      <c r="G29" s="1">
        <v>671.79</v>
      </c>
      <c r="H29" s="1">
        <v>621.48</v>
      </c>
      <c r="I29" s="1">
        <v>416.37</v>
      </c>
      <c r="J29" s="1">
        <v>129.65</v>
      </c>
      <c r="K29" s="1">
        <v>34.97</v>
      </c>
    </row>
    <row r="30" spans="1:11">
      <c r="A30" s="12" t="s">
        <v>323</v>
      </c>
      <c r="B30" s="12">
        <v>18.57</v>
      </c>
      <c r="C30" s="12">
        <v>0</v>
      </c>
      <c r="D30" s="12">
        <v>0</v>
      </c>
      <c r="E30" s="12">
        <v>0</v>
      </c>
      <c r="F30" s="12">
        <v>0</v>
      </c>
      <c r="G30" s="1">
        <v>6385.65</v>
      </c>
      <c r="H30" s="1">
        <v>5416.64</v>
      </c>
      <c r="I30" s="1">
        <v>3716.2</v>
      </c>
      <c r="J30" s="1">
        <v>3236.69</v>
      </c>
      <c r="K30" s="1">
        <v>3288.55</v>
      </c>
    </row>
    <row r="31" spans="1:11">
      <c r="A31" s="12" t="s">
        <v>324</v>
      </c>
      <c r="B31" s="12">
        <v>11948.42</v>
      </c>
      <c r="C31" s="12">
        <v>12377.37</v>
      </c>
      <c r="D31" s="12">
        <v>11264.09</v>
      </c>
      <c r="E31" s="12">
        <v>10557.26</v>
      </c>
      <c r="F31" s="12">
        <v>7054.42</v>
      </c>
      <c r="G31" s="1">
        <v>1639.38</v>
      </c>
      <c r="H31" s="1">
        <v>1004.86</v>
      </c>
      <c r="I31" s="1">
        <v>1004.32</v>
      </c>
      <c r="J31" s="1">
        <v>651.91999999999996</v>
      </c>
      <c r="K31" s="1">
        <v>651.46</v>
      </c>
    </row>
    <row r="32" spans="1:11">
      <c r="A32" s="12" t="s">
        <v>325</v>
      </c>
      <c r="B32" s="12">
        <v>2421.36</v>
      </c>
      <c r="C32" s="12">
        <v>2423.9899999999998</v>
      </c>
      <c r="D32" s="12">
        <v>2409.7199999999998</v>
      </c>
      <c r="E32" s="12">
        <v>2409.52</v>
      </c>
      <c r="F32" s="12">
        <v>2232.5700000000002</v>
      </c>
      <c r="G32" s="1">
        <v>1.99</v>
      </c>
      <c r="H32" s="1">
        <v>1.71</v>
      </c>
      <c r="I32" s="1">
        <v>1.28</v>
      </c>
      <c r="J32" s="1">
        <v>178.03</v>
      </c>
      <c r="K32" s="1">
        <v>123.04</v>
      </c>
    </row>
    <row r="33" spans="1:11">
      <c r="A33" s="12" t="s">
        <v>326</v>
      </c>
      <c r="B33" s="12">
        <v>459.76</v>
      </c>
      <c r="C33" s="12">
        <v>427.66</v>
      </c>
      <c r="D33" s="12">
        <v>592.07000000000005</v>
      </c>
      <c r="E33" s="12">
        <v>597.66</v>
      </c>
      <c r="F33" s="12">
        <v>851.51</v>
      </c>
      <c r="G33" s="1">
        <v>238.64</v>
      </c>
      <c r="H33" s="1">
        <v>263.8</v>
      </c>
      <c r="I33" s="1">
        <v>376.43</v>
      </c>
      <c r="J33" s="1">
        <v>36.020000000000003</v>
      </c>
      <c r="K33" s="1">
        <v>21.41</v>
      </c>
    </row>
    <row r="34" spans="1:11">
      <c r="A34" s="12" t="s">
        <v>33</v>
      </c>
      <c r="B34" s="12">
        <v>14829.54</v>
      </c>
      <c r="C34" s="12">
        <v>15229.01</v>
      </c>
      <c r="D34" s="12">
        <v>14265.88</v>
      </c>
      <c r="E34" s="12">
        <v>13564.44</v>
      </c>
      <c r="F34" s="12">
        <v>10138.5</v>
      </c>
      <c r="G34" s="1">
        <v>8265.66</v>
      </c>
      <c r="H34" s="1">
        <v>6687.02</v>
      </c>
      <c r="I34" s="1">
        <v>5098.2299999999996</v>
      </c>
      <c r="J34" s="1">
        <v>4102.66</v>
      </c>
      <c r="K34" s="1">
        <v>4084.47</v>
      </c>
    </row>
    <row r="35" spans="1:11" ht="13" customHeight="1">
      <c r="A35" s="12" t="s">
        <v>327</v>
      </c>
      <c r="B35" s="12"/>
      <c r="C35" s="12"/>
      <c r="D35" s="12"/>
      <c r="E35" s="12"/>
      <c r="F35" s="12"/>
    </row>
    <row r="36" spans="1:11">
      <c r="A36" s="12" t="s">
        <v>182</v>
      </c>
      <c r="B36" s="12">
        <v>401.69</v>
      </c>
      <c r="C36" s="12">
        <v>450.61</v>
      </c>
      <c r="D36" s="12">
        <v>90.07</v>
      </c>
      <c r="E36" s="12">
        <v>0</v>
      </c>
      <c r="F36" s="12">
        <v>0</v>
      </c>
      <c r="G36" s="1">
        <v>1339.05</v>
      </c>
      <c r="H36" s="1">
        <v>394.44</v>
      </c>
      <c r="I36" s="1">
        <v>501.77</v>
      </c>
      <c r="J36" s="1">
        <v>100</v>
      </c>
      <c r="K36" s="1">
        <v>0</v>
      </c>
    </row>
    <row r="37" spans="1:11">
      <c r="A37" s="12" t="s">
        <v>328</v>
      </c>
      <c r="B37" s="12">
        <v>2276.87</v>
      </c>
      <c r="C37" s="12">
        <v>2463.89</v>
      </c>
      <c r="D37" s="12">
        <v>2076.6</v>
      </c>
      <c r="E37" s="12">
        <v>1808.25</v>
      </c>
      <c r="F37" s="12">
        <v>2051.48</v>
      </c>
      <c r="G37" s="1">
        <v>1721.49</v>
      </c>
      <c r="H37" s="1">
        <v>1729.4</v>
      </c>
      <c r="I37" s="1">
        <v>1019.75</v>
      </c>
      <c r="J37" s="1">
        <v>1185.19</v>
      </c>
      <c r="K37" s="1">
        <v>1283.69</v>
      </c>
    </row>
    <row r="38" spans="1:11">
      <c r="A38" s="12" t="s">
        <v>329</v>
      </c>
      <c r="B38" s="12">
        <v>1588.39</v>
      </c>
      <c r="C38" s="12">
        <v>995.98</v>
      </c>
      <c r="D38" s="12">
        <v>732.04</v>
      </c>
      <c r="E38" s="12">
        <v>445.08</v>
      </c>
      <c r="F38" s="12">
        <v>779.5</v>
      </c>
      <c r="G38" s="1">
        <v>550.15</v>
      </c>
      <c r="H38" s="1">
        <v>386.49</v>
      </c>
      <c r="I38" s="1">
        <v>292.76</v>
      </c>
      <c r="J38" s="1">
        <v>320.01</v>
      </c>
      <c r="K38" s="1">
        <v>240.55</v>
      </c>
    </row>
    <row r="39" spans="1:11">
      <c r="A39" s="12" t="s">
        <v>330</v>
      </c>
      <c r="B39" s="12">
        <v>510.66</v>
      </c>
      <c r="C39" s="12">
        <v>525.42999999999995</v>
      </c>
      <c r="D39" s="12">
        <v>1400.25</v>
      </c>
      <c r="E39" s="12">
        <v>236.58</v>
      </c>
      <c r="F39" s="12">
        <v>217.57</v>
      </c>
      <c r="G39" s="1">
        <v>260.52</v>
      </c>
      <c r="H39" s="1">
        <v>139.38</v>
      </c>
      <c r="I39" s="1">
        <v>290.97000000000003</v>
      </c>
      <c r="J39" s="1">
        <v>207.84</v>
      </c>
      <c r="K39" s="1">
        <v>221.11</v>
      </c>
    </row>
    <row r="40" spans="1:11">
      <c r="A40" s="12" t="s">
        <v>331</v>
      </c>
      <c r="B40" s="12">
        <v>507.49</v>
      </c>
      <c r="C40" s="12">
        <v>357.61</v>
      </c>
      <c r="D40" s="12">
        <v>598.62</v>
      </c>
      <c r="E40" s="12">
        <v>427.63</v>
      </c>
      <c r="F40" s="12">
        <v>461.9</v>
      </c>
      <c r="G40" s="1">
        <v>429.55</v>
      </c>
      <c r="H40" s="1">
        <v>363.77</v>
      </c>
      <c r="I40" s="1">
        <v>314.26</v>
      </c>
      <c r="J40" s="1">
        <v>37.6</v>
      </c>
      <c r="K40" s="1">
        <v>37.61</v>
      </c>
    </row>
    <row r="41" spans="1:11">
      <c r="A41" s="12" t="s">
        <v>39</v>
      </c>
      <c r="B41" s="12">
        <v>5285.11</v>
      </c>
      <c r="C41" s="12">
        <v>4793.5200000000004</v>
      </c>
      <c r="D41" s="12">
        <v>4897.57</v>
      </c>
      <c r="E41" s="12">
        <v>2917.55</v>
      </c>
      <c r="F41" s="12">
        <v>3510.44</v>
      </c>
      <c r="G41" s="1">
        <v>4876.92</v>
      </c>
      <c r="H41" s="1">
        <v>3189</v>
      </c>
      <c r="I41" s="1">
        <v>2421.33</v>
      </c>
      <c r="J41" s="1">
        <v>2018.75</v>
      </c>
      <c r="K41" s="1">
        <v>2027.53</v>
      </c>
    </row>
    <row r="42" spans="1:11" s="11" customFormat="1">
      <c r="A42" s="10" t="s">
        <v>184</v>
      </c>
      <c r="B42" s="10">
        <v>20114.64</v>
      </c>
      <c r="C42" s="10">
        <v>20022.53</v>
      </c>
      <c r="D42" s="10">
        <v>19163.45</v>
      </c>
      <c r="E42" s="10">
        <v>16481.990000000002</v>
      </c>
      <c r="F42" s="10">
        <v>13648.94</v>
      </c>
      <c r="G42" s="11">
        <v>13142.58</v>
      </c>
      <c r="H42" s="11">
        <v>9876.01</v>
      </c>
      <c r="I42" s="11">
        <v>7519.55</v>
      </c>
      <c r="J42" s="11">
        <v>6121.41</v>
      </c>
      <c r="K42" s="11">
        <v>6112</v>
      </c>
    </row>
    <row r="44" spans="1:11">
      <c r="A44" s="12"/>
    </row>
    <row r="45" spans="1:11" ht="13" customHeight="1"/>
    <row r="46" spans="1:11" ht="13" customHeight="1"/>
    <row r="54" spans="1:6" ht="13" customHeight="1"/>
    <row r="60" spans="1:6" ht="13" customHeight="1"/>
    <row r="61" spans="1:6">
      <c r="A61" s="1" t="s">
        <v>301</v>
      </c>
    </row>
    <row r="62" spans="1:6">
      <c r="A62" s="1" t="s">
        <v>302</v>
      </c>
    </row>
    <row r="63" spans="1:6">
      <c r="A63" s="1" t="s">
        <v>303</v>
      </c>
      <c r="B63" s="1">
        <v>57.21</v>
      </c>
      <c r="C63" s="1">
        <v>50.9</v>
      </c>
      <c r="D63" s="1">
        <v>50.9</v>
      </c>
      <c r="E63" s="1">
        <v>50.91</v>
      </c>
      <c r="F63" s="1">
        <v>50.41</v>
      </c>
    </row>
    <row r="64" spans="1:6">
      <c r="A64" s="1" t="s">
        <v>304</v>
      </c>
      <c r="B64" s="1">
        <v>57.21</v>
      </c>
      <c r="C64" s="1">
        <v>50.9</v>
      </c>
      <c r="D64" s="1">
        <v>50.9</v>
      </c>
      <c r="E64" s="1">
        <v>50.91</v>
      </c>
      <c r="F64" s="1">
        <v>50.41</v>
      </c>
    </row>
    <row r="65" spans="1:6">
      <c r="A65" s="111" t="s">
        <v>332</v>
      </c>
      <c r="B65" s="111">
        <v>0</v>
      </c>
      <c r="C65" s="111">
        <v>0</v>
      </c>
      <c r="D65" s="111">
        <v>0</v>
      </c>
      <c r="E65" s="111">
        <v>3.12</v>
      </c>
      <c r="F65" s="111">
        <v>3.12</v>
      </c>
    </row>
    <row r="66" spans="1:6">
      <c r="A66" s="1" t="s">
        <v>305</v>
      </c>
      <c r="B66" s="1">
        <v>7203.41</v>
      </c>
      <c r="C66" s="1">
        <v>5280.29</v>
      </c>
      <c r="D66" s="1">
        <v>4606.93</v>
      </c>
      <c r="E66" s="1">
        <v>3216.65</v>
      </c>
      <c r="F66" s="1">
        <v>2675.51</v>
      </c>
    </row>
    <row r="67" spans="1:6">
      <c r="A67" s="1" t="s">
        <v>306</v>
      </c>
      <c r="B67" s="1">
        <v>7203.41</v>
      </c>
      <c r="C67" s="1">
        <v>5280.29</v>
      </c>
      <c r="D67" s="1">
        <v>4606.93</v>
      </c>
      <c r="E67" s="1">
        <v>3219.78</v>
      </c>
      <c r="F67" s="1">
        <v>2678.63</v>
      </c>
    </row>
    <row r="68" spans="1:6" ht="13" customHeight="1">
      <c r="A68" s="111" t="s">
        <v>333</v>
      </c>
      <c r="B68" s="111">
        <v>0</v>
      </c>
      <c r="C68" s="111">
        <v>0</v>
      </c>
      <c r="D68" s="111">
        <v>0</v>
      </c>
      <c r="E68" s="111">
        <v>0</v>
      </c>
      <c r="F68" s="111">
        <v>10.78</v>
      </c>
    </row>
    <row r="69" spans="1:6">
      <c r="A69" s="1" t="s">
        <v>307</v>
      </c>
      <c r="B69" s="1">
        <v>7260.61</v>
      </c>
      <c r="C69" s="1">
        <v>5331.19</v>
      </c>
      <c r="D69" s="1">
        <v>4657.84</v>
      </c>
      <c r="E69" s="1">
        <v>3270.69</v>
      </c>
      <c r="F69" s="1">
        <v>2739.82</v>
      </c>
    </row>
    <row r="70" spans="1:6">
      <c r="A70" s="1" t="s">
        <v>308</v>
      </c>
    </row>
    <row r="71" spans="1:6">
      <c r="A71" s="1" t="s">
        <v>309</v>
      </c>
      <c r="B71" s="1">
        <v>1864.39</v>
      </c>
      <c r="C71" s="1">
        <v>834.03</v>
      </c>
      <c r="D71" s="1">
        <v>257.29000000000002</v>
      </c>
      <c r="E71" s="1">
        <v>333.94</v>
      </c>
      <c r="F71" s="1">
        <v>713.73</v>
      </c>
    </row>
    <row r="72" spans="1:6">
      <c r="A72" s="1" t="s">
        <v>310</v>
      </c>
      <c r="B72" s="1">
        <v>544.34</v>
      </c>
      <c r="C72" s="1">
        <v>492.73</v>
      </c>
      <c r="D72" s="1">
        <v>444.53</v>
      </c>
      <c r="E72" s="1">
        <v>412.24</v>
      </c>
      <c r="F72" s="1">
        <v>390.95</v>
      </c>
    </row>
    <row r="73" spans="1:6">
      <c r="A73" s="1" t="s">
        <v>311</v>
      </c>
      <c r="B73" s="1">
        <v>356.5</v>
      </c>
      <c r="C73" s="1">
        <v>302.7</v>
      </c>
      <c r="D73" s="1">
        <v>74.13</v>
      </c>
      <c r="E73" s="1">
        <v>6.91</v>
      </c>
      <c r="F73" s="1">
        <v>6.21</v>
      </c>
    </row>
    <row r="74" spans="1:6">
      <c r="A74" s="1" t="s">
        <v>312</v>
      </c>
      <c r="B74" s="1">
        <v>45.07</v>
      </c>
      <c r="C74" s="1">
        <v>39.17</v>
      </c>
      <c r="D74" s="1">
        <v>6.96</v>
      </c>
      <c r="E74" s="1">
        <v>7.84</v>
      </c>
      <c r="F74" s="1">
        <v>6.76</v>
      </c>
    </row>
    <row r="75" spans="1:6">
      <c r="A75" s="1" t="s">
        <v>313</v>
      </c>
      <c r="B75" s="1">
        <v>2810.3</v>
      </c>
      <c r="C75" s="1">
        <v>1668.63</v>
      </c>
      <c r="D75" s="1">
        <v>782.9</v>
      </c>
      <c r="E75" s="1">
        <v>760.94</v>
      </c>
      <c r="F75" s="1">
        <v>1117.6500000000001</v>
      </c>
    </row>
    <row r="76" spans="1:6">
      <c r="A76" s="1" t="s">
        <v>168</v>
      </c>
    </row>
    <row r="77" spans="1:6" ht="13" customHeight="1">
      <c r="A77" s="1" t="s">
        <v>314</v>
      </c>
      <c r="B77" s="1">
        <v>647.41999999999996</v>
      </c>
      <c r="C77" s="1">
        <v>784</v>
      </c>
      <c r="D77" s="1">
        <v>373.72</v>
      </c>
      <c r="E77" s="1">
        <v>462.66</v>
      </c>
      <c r="F77" s="1">
        <v>180.67</v>
      </c>
    </row>
    <row r="78" spans="1:6">
      <c r="A78" s="1" t="s">
        <v>315</v>
      </c>
      <c r="B78" s="1">
        <v>1512.57</v>
      </c>
      <c r="C78" s="1">
        <v>1040.75</v>
      </c>
      <c r="D78" s="1">
        <v>856.57</v>
      </c>
      <c r="E78" s="1">
        <v>662.18</v>
      </c>
      <c r="F78" s="1">
        <v>898.34</v>
      </c>
    </row>
    <row r="79" spans="1:6">
      <c r="A79" s="1" t="s">
        <v>316</v>
      </c>
      <c r="B79" s="1">
        <v>646.55999999999995</v>
      </c>
      <c r="C79" s="1">
        <v>728.44</v>
      </c>
      <c r="D79" s="1">
        <v>572.66999999999996</v>
      </c>
      <c r="E79" s="1">
        <v>561.69000000000005</v>
      </c>
      <c r="F79" s="1">
        <v>890.74</v>
      </c>
    </row>
    <row r="80" spans="1:6">
      <c r="A80" s="1" t="s">
        <v>317</v>
      </c>
      <c r="B80" s="1">
        <v>265.12</v>
      </c>
      <c r="C80" s="1">
        <v>322.99</v>
      </c>
      <c r="D80" s="1">
        <v>275.87</v>
      </c>
      <c r="E80" s="1">
        <v>403.25</v>
      </c>
      <c r="F80" s="1">
        <v>284.77999999999997</v>
      </c>
    </row>
    <row r="81" spans="1:6">
      <c r="A81" s="1" t="s">
        <v>318</v>
      </c>
      <c r="B81" s="1">
        <v>3071.67</v>
      </c>
      <c r="C81" s="1">
        <v>2876.2</v>
      </c>
      <c r="D81" s="1">
        <v>2078.8200000000002</v>
      </c>
      <c r="E81" s="1">
        <v>2089.7800000000002</v>
      </c>
      <c r="F81" s="1">
        <v>2254.5300000000002</v>
      </c>
    </row>
    <row r="82" spans="1:6">
      <c r="A82" s="1" t="s">
        <v>319</v>
      </c>
      <c r="B82" s="1">
        <v>13142.58</v>
      </c>
      <c r="C82" s="1">
        <v>9876.01</v>
      </c>
      <c r="D82" s="1">
        <v>7519.55</v>
      </c>
      <c r="E82" s="1">
        <v>6121.41</v>
      </c>
      <c r="F82" s="1">
        <v>6112</v>
      </c>
    </row>
    <row r="83" spans="1:6">
      <c r="A83" s="1" t="s">
        <v>176</v>
      </c>
    </row>
    <row r="84" spans="1:6">
      <c r="A84" s="1" t="s">
        <v>320</v>
      </c>
    </row>
    <row r="85" spans="1:6">
      <c r="A85" s="1" t="s">
        <v>178</v>
      </c>
      <c r="B85" s="1">
        <v>5679.32</v>
      </c>
      <c r="C85" s="1">
        <v>4770.95</v>
      </c>
      <c r="D85" s="1">
        <v>3286.9</v>
      </c>
      <c r="E85" s="1">
        <v>3096.53</v>
      </c>
      <c r="F85" s="1">
        <v>3242.16</v>
      </c>
    </row>
    <row r="86" spans="1:6">
      <c r="A86" s="1" t="s">
        <v>321</v>
      </c>
      <c r="B86" s="1">
        <v>34.549999999999997</v>
      </c>
      <c r="C86" s="1">
        <v>24.22</v>
      </c>
      <c r="D86" s="1">
        <v>12.93</v>
      </c>
      <c r="E86" s="1">
        <v>10.52</v>
      </c>
      <c r="F86" s="1">
        <v>11.42</v>
      </c>
    </row>
    <row r="87" spans="1:6">
      <c r="A87" s="1" t="s">
        <v>322</v>
      </c>
      <c r="B87" s="1">
        <v>671.79</v>
      </c>
      <c r="C87" s="1">
        <v>621.48</v>
      </c>
      <c r="D87" s="1">
        <v>416.37</v>
      </c>
      <c r="E87" s="1">
        <v>129.65</v>
      </c>
      <c r="F87" s="1">
        <v>34.97</v>
      </c>
    </row>
    <row r="88" spans="1:6">
      <c r="A88" s="1" t="s">
        <v>324</v>
      </c>
      <c r="B88" s="1">
        <v>6385.65</v>
      </c>
      <c r="C88" s="1">
        <v>5416.64</v>
      </c>
      <c r="D88" s="1">
        <v>3716.2</v>
      </c>
      <c r="E88" s="1">
        <v>3236.69</v>
      </c>
      <c r="F88" s="1">
        <v>3288.55</v>
      </c>
    </row>
    <row r="89" spans="1:6">
      <c r="A89" s="1" t="s">
        <v>325</v>
      </c>
      <c r="B89" s="1">
        <v>1639.38</v>
      </c>
      <c r="C89" s="1">
        <v>1004.86</v>
      </c>
      <c r="D89" s="1">
        <v>1004.32</v>
      </c>
      <c r="E89" s="1">
        <v>651.91999999999996</v>
      </c>
      <c r="F89" s="1">
        <v>651.46</v>
      </c>
    </row>
    <row r="90" spans="1:6">
      <c r="A90" s="1" t="s">
        <v>334</v>
      </c>
      <c r="B90" s="1">
        <v>1.99</v>
      </c>
      <c r="C90" s="1">
        <v>1.71</v>
      </c>
      <c r="D90" s="1">
        <v>1.28</v>
      </c>
      <c r="E90" s="1">
        <v>178.03</v>
      </c>
      <c r="F90" s="1">
        <v>123.04</v>
      </c>
    </row>
    <row r="91" spans="1:6">
      <c r="A91" s="1" t="s">
        <v>326</v>
      </c>
      <c r="B91" s="1">
        <v>238.64</v>
      </c>
      <c r="C91" s="1">
        <v>263.8</v>
      </c>
      <c r="D91" s="1">
        <v>376.43</v>
      </c>
      <c r="E91" s="1">
        <v>36.020000000000003</v>
      </c>
      <c r="F91" s="1">
        <v>21.41</v>
      </c>
    </row>
    <row r="92" spans="1:6">
      <c r="A92" s="1" t="s">
        <v>33</v>
      </c>
      <c r="B92" s="1">
        <v>8265.66</v>
      </c>
      <c r="C92" s="1">
        <v>6687.02</v>
      </c>
      <c r="D92" s="1">
        <v>5098.2299999999996</v>
      </c>
      <c r="E92" s="1">
        <v>4102.66</v>
      </c>
      <c r="F92" s="1">
        <v>4084.47</v>
      </c>
    </row>
    <row r="93" spans="1:6">
      <c r="A93" s="1" t="s">
        <v>327</v>
      </c>
    </row>
    <row r="94" spans="1:6">
      <c r="A94" s="1" t="s">
        <v>182</v>
      </c>
      <c r="B94" s="1">
        <v>1339.05</v>
      </c>
      <c r="C94" s="1">
        <v>394.44</v>
      </c>
      <c r="D94" s="1">
        <v>501.77</v>
      </c>
      <c r="E94" s="1">
        <v>100</v>
      </c>
      <c r="F94" s="1">
        <v>0</v>
      </c>
    </row>
    <row r="95" spans="1:6">
      <c r="A95" s="1" t="s">
        <v>328</v>
      </c>
      <c r="B95" s="1">
        <v>1721.49</v>
      </c>
      <c r="C95" s="1">
        <v>1729.4</v>
      </c>
      <c r="D95" s="1">
        <v>1019.75</v>
      </c>
      <c r="E95" s="1">
        <v>1185.19</v>
      </c>
      <c r="F95" s="1">
        <v>1283.69</v>
      </c>
    </row>
    <row r="96" spans="1:6">
      <c r="A96" s="1" t="s">
        <v>329</v>
      </c>
      <c r="B96" s="1">
        <v>550.15</v>
      </c>
      <c r="C96" s="1">
        <v>386.49</v>
      </c>
      <c r="D96" s="1">
        <v>292.76</v>
      </c>
      <c r="E96" s="1">
        <v>320.01</v>
      </c>
      <c r="F96" s="1">
        <v>240.55</v>
      </c>
    </row>
    <row r="97" spans="1:6">
      <c r="A97" s="1" t="s">
        <v>330</v>
      </c>
      <c r="B97" s="1">
        <v>260.52</v>
      </c>
      <c r="C97" s="1">
        <v>139.38</v>
      </c>
      <c r="D97" s="1">
        <v>290.97000000000003</v>
      </c>
      <c r="E97" s="1">
        <v>207.84</v>
      </c>
      <c r="F97" s="1">
        <v>221.11</v>
      </c>
    </row>
    <row r="98" spans="1:6">
      <c r="A98" s="111" t="s">
        <v>335</v>
      </c>
      <c r="B98" s="1">
        <v>576.16</v>
      </c>
      <c r="C98" s="1">
        <v>175.52</v>
      </c>
      <c r="D98" s="1">
        <v>1.82</v>
      </c>
      <c r="E98" s="1">
        <v>168.12</v>
      </c>
      <c r="F98" s="1">
        <v>244.58</v>
      </c>
    </row>
    <row r="99" spans="1:6">
      <c r="A99" s="1" t="s">
        <v>331</v>
      </c>
      <c r="B99" s="1">
        <v>429.55</v>
      </c>
      <c r="C99" s="1">
        <v>363.77</v>
      </c>
      <c r="D99" s="1">
        <v>314.26</v>
      </c>
      <c r="E99" s="1">
        <v>37.6</v>
      </c>
      <c r="F99" s="1">
        <v>37.61</v>
      </c>
    </row>
    <row r="100" spans="1:6">
      <c r="A100" s="1" t="s">
        <v>39</v>
      </c>
      <c r="B100" s="1">
        <v>4876.92</v>
      </c>
      <c r="C100" s="1">
        <v>3189</v>
      </c>
      <c r="D100" s="1">
        <v>2421.33</v>
      </c>
      <c r="E100" s="1">
        <v>2018.75</v>
      </c>
      <c r="F100" s="1">
        <v>2027.53</v>
      </c>
    </row>
    <row r="101" spans="1:6">
      <c r="A101" s="1" t="s">
        <v>184</v>
      </c>
      <c r="B101" s="1">
        <v>13142.58</v>
      </c>
      <c r="C101" s="1">
        <v>9876.01</v>
      </c>
      <c r="D101" s="1">
        <v>7519.55</v>
      </c>
      <c r="E101" s="1">
        <v>6121.41</v>
      </c>
      <c r="F101" s="1">
        <v>6112</v>
      </c>
    </row>
    <row r="107" spans="1:6">
      <c r="A107" s="1" t="s">
        <v>301</v>
      </c>
    </row>
    <row r="108" spans="1:6">
      <c r="A108" s="1" t="s">
        <v>302</v>
      </c>
    </row>
    <row r="109" spans="1:6">
      <c r="A109" s="1" t="s">
        <v>303</v>
      </c>
      <c r="B109" s="1">
        <v>57.21</v>
      </c>
      <c r="C109" s="1">
        <v>50.9</v>
      </c>
      <c r="D109" s="1">
        <v>50.9</v>
      </c>
      <c r="E109" s="1">
        <v>50.91</v>
      </c>
      <c r="F109" s="1">
        <v>50.41</v>
      </c>
    </row>
    <row r="110" spans="1:6">
      <c r="A110" s="1" t="s">
        <v>304</v>
      </c>
      <c r="B110" s="1">
        <v>57.21</v>
      </c>
      <c r="C110" s="1">
        <v>50.9</v>
      </c>
      <c r="D110" s="1">
        <v>50.9</v>
      </c>
      <c r="E110" s="1">
        <v>50.91</v>
      </c>
      <c r="F110" s="1">
        <v>50.41</v>
      </c>
    </row>
    <row r="111" spans="1:6">
      <c r="A111" s="1" t="s">
        <v>305</v>
      </c>
      <c r="B111" s="1">
        <v>7203.41</v>
      </c>
      <c r="C111" s="1">
        <v>5280.29</v>
      </c>
      <c r="D111" s="1">
        <v>4606.93</v>
      </c>
      <c r="E111" s="1">
        <v>3216.65</v>
      </c>
      <c r="F111" s="1">
        <v>2675.51</v>
      </c>
    </row>
    <row r="112" spans="1:6">
      <c r="A112" s="1" t="s">
        <v>306</v>
      </c>
      <c r="B112" s="1">
        <v>7203.41</v>
      </c>
      <c r="C112" s="1">
        <v>5280.29</v>
      </c>
      <c r="D112" s="1">
        <v>4606.93</v>
      </c>
      <c r="E112" s="1">
        <v>3219.78</v>
      </c>
      <c r="F112" s="1">
        <v>2678.63</v>
      </c>
    </row>
    <row r="113" spans="1:6">
      <c r="A113" s="1" t="s">
        <v>307</v>
      </c>
      <c r="B113" s="1">
        <v>7260.61</v>
      </c>
      <c r="C113" s="1">
        <v>5331.19</v>
      </c>
      <c r="D113" s="1">
        <v>4657.84</v>
      </c>
      <c r="E113" s="1">
        <v>3270.69</v>
      </c>
      <c r="F113" s="1">
        <v>2739.82</v>
      </c>
    </row>
    <row r="114" spans="1:6">
      <c r="A114" s="1" t="s">
        <v>308</v>
      </c>
    </row>
    <row r="115" spans="1:6">
      <c r="A115" s="1" t="s">
        <v>309</v>
      </c>
      <c r="B115" s="1">
        <v>1864.39</v>
      </c>
      <c r="C115" s="1">
        <v>834.03</v>
      </c>
      <c r="D115" s="1">
        <v>257.29000000000002</v>
      </c>
      <c r="E115" s="1">
        <v>333.94</v>
      </c>
      <c r="F115" s="1">
        <v>713.73</v>
      </c>
    </row>
    <row r="116" spans="1:6">
      <c r="A116" s="1" t="s">
        <v>310</v>
      </c>
      <c r="B116" s="1">
        <v>544.34</v>
      </c>
      <c r="C116" s="1">
        <v>492.73</v>
      </c>
      <c r="D116" s="1">
        <v>444.53</v>
      </c>
      <c r="E116" s="1">
        <v>412.24</v>
      </c>
      <c r="F116" s="1">
        <v>390.95</v>
      </c>
    </row>
    <row r="117" spans="1:6">
      <c r="A117" s="1" t="s">
        <v>311</v>
      </c>
      <c r="B117" s="1">
        <v>356.5</v>
      </c>
      <c r="C117" s="1">
        <v>302.7</v>
      </c>
      <c r="D117" s="1">
        <v>74.13</v>
      </c>
      <c r="E117" s="1">
        <v>6.91</v>
      </c>
      <c r="F117" s="1">
        <v>6.21</v>
      </c>
    </row>
    <row r="118" spans="1:6">
      <c r="A118" s="1" t="s">
        <v>312</v>
      </c>
      <c r="B118" s="1">
        <v>45.07</v>
      </c>
      <c r="C118" s="1">
        <v>39.17</v>
      </c>
      <c r="D118" s="1">
        <v>6.96</v>
      </c>
      <c r="E118" s="1">
        <v>7.84</v>
      </c>
      <c r="F118" s="1">
        <v>6.76</v>
      </c>
    </row>
    <row r="119" spans="1:6">
      <c r="A119" s="1" t="s">
        <v>313</v>
      </c>
      <c r="B119" s="1">
        <v>2810.3</v>
      </c>
      <c r="C119" s="1">
        <v>1668.63</v>
      </c>
      <c r="D119" s="1">
        <v>782.9</v>
      </c>
      <c r="E119" s="1">
        <v>760.94</v>
      </c>
      <c r="F119" s="1">
        <v>1117.6500000000001</v>
      </c>
    </row>
    <row r="120" spans="1:6">
      <c r="A120" s="1" t="s">
        <v>168</v>
      </c>
    </row>
    <row r="121" spans="1:6">
      <c r="A121" s="1" t="s">
        <v>314</v>
      </c>
      <c r="B121" s="1">
        <v>647.41999999999996</v>
      </c>
      <c r="C121" s="1">
        <v>784</v>
      </c>
      <c r="D121" s="1">
        <v>373.72</v>
      </c>
      <c r="E121" s="1">
        <v>462.66</v>
      </c>
      <c r="F121" s="1">
        <v>180.67</v>
      </c>
    </row>
    <row r="122" spans="1:6">
      <c r="A122" s="1" t="s">
        <v>315</v>
      </c>
      <c r="B122" s="1">
        <v>1512.57</v>
      </c>
      <c r="C122" s="1">
        <v>1040.75</v>
      </c>
      <c r="D122" s="1">
        <v>856.57</v>
      </c>
      <c r="E122" s="1">
        <v>662.18</v>
      </c>
      <c r="F122" s="1">
        <v>898.34</v>
      </c>
    </row>
    <row r="123" spans="1:6">
      <c r="A123" s="1" t="s">
        <v>316</v>
      </c>
      <c r="B123" s="1">
        <v>646.55999999999995</v>
      </c>
      <c r="C123" s="1">
        <v>728.44</v>
      </c>
      <c r="D123" s="1">
        <v>572.66999999999996</v>
      </c>
      <c r="E123" s="1">
        <v>561.69000000000005</v>
      </c>
      <c r="F123" s="1">
        <v>890.74</v>
      </c>
    </row>
    <row r="124" spans="1:6">
      <c r="A124" s="1" t="s">
        <v>317</v>
      </c>
      <c r="B124" s="1">
        <v>265.12</v>
      </c>
      <c r="C124" s="1">
        <v>322.99</v>
      </c>
      <c r="D124" s="1">
        <v>275.87</v>
      </c>
      <c r="E124" s="1">
        <v>403.25</v>
      </c>
      <c r="F124" s="1">
        <v>284.77999999999997</v>
      </c>
    </row>
    <row r="125" spans="1:6">
      <c r="A125" s="1" t="s">
        <v>318</v>
      </c>
      <c r="B125" s="1">
        <v>3071.67</v>
      </c>
      <c r="C125" s="1">
        <v>2876.2</v>
      </c>
      <c r="D125" s="1">
        <v>2078.8200000000002</v>
      </c>
      <c r="E125" s="1">
        <v>2089.7800000000002</v>
      </c>
      <c r="F125" s="1">
        <v>2254.5300000000002</v>
      </c>
    </row>
    <row r="126" spans="1:6">
      <c r="A126" s="1" t="s">
        <v>319</v>
      </c>
      <c r="B126" s="1">
        <v>13142.58</v>
      </c>
      <c r="C126" s="1">
        <v>9876.01</v>
      </c>
      <c r="D126" s="1">
        <v>7519.55</v>
      </c>
      <c r="E126" s="1">
        <v>6121.41</v>
      </c>
      <c r="F126" s="1">
        <v>6112</v>
      </c>
    </row>
    <row r="127" spans="1:6">
      <c r="A127" s="1" t="s">
        <v>176</v>
      </c>
    </row>
    <row r="128" spans="1:6">
      <c r="A128" s="1" t="s">
        <v>320</v>
      </c>
    </row>
    <row r="129" spans="1:6">
      <c r="A129" s="1" t="s">
        <v>178</v>
      </c>
      <c r="B129" s="1">
        <v>5679.32</v>
      </c>
      <c r="C129" s="1">
        <v>4770.95</v>
      </c>
      <c r="D129" s="1">
        <v>3286.9</v>
      </c>
      <c r="E129" s="1">
        <v>3096.53</v>
      </c>
      <c r="F129" s="1">
        <v>3242.16</v>
      </c>
    </row>
    <row r="130" spans="1:6">
      <c r="A130" s="1" t="s">
        <v>321</v>
      </c>
      <c r="B130" s="1">
        <v>34.549999999999997</v>
      </c>
      <c r="C130" s="1">
        <v>24.22</v>
      </c>
      <c r="D130" s="1">
        <v>12.93</v>
      </c>
      <c r="E130" s="1">
        <v>10.52</v>
      </c>
      <c r="F130" s="1">
        <v>11.42</v>
      </c>
    </row>
    <row r="131" spans="1:6">
      <c r="A131" s="1" t="s">
        <v>322</v>
      </c>
      <c r="B131" s="1">
        <v>671.79</v>
      </c>
      <c r="C131" s="1">
        <v>621.48</v>
      </c>
      <c r="D131" s="1">
        <v>416.37</v>
      </c>
      <c r="E131" s="1">
        <v>129.65</v>
      </c>
      <c r="F131" s="1">
        <v>34.97</v>
      </c>
    </row>
    <row r="132" spans="1:6">
      <c r="A132" s="1" t="s">
        <v>324</v>
      </c>
      <c r="B132" s="1">
        <v>6385.65</v>
      </c>
      <c r="C132" s="1">
        <v>5416.64</v>
      </c>
      <c r="D132" s="1">
        <v>3716.2</v>
      </c>
      <c r="E132" s="1">
        <v>3236.69</v>
      </c>
      <c r="F132" s="1">
        <v>3288.55</v>
      </c>
    </row>
    <row r="133" spans="1:6">
      <c r="A133" s="1" t="s">
        <v>325</v>
      </c>
      <c r="B133" s="1">
        <v>1639.38</v>
      </c>
      <c r="C133" s="1">
        <v>1004.86</v>
      </c>
      <c r="D133" s="1">
        <v>1004.32</v>
      </c>
      <c r="E133" s="1">
        <v>651.91999999999996</v>
      </c>
      <c r="F133" s="1">
        <v>651.46</v>
      </c>
    </row>
    <row r="134" spans="1:6">
      <c r="A134" s="1" t="s">
        <v>334</v>
      </c>
      <c r="B134" s="1">
        <v>1.99</v>
      </c>
      <c r="C134" s="1">
        <v>1.71</v>
      </c>
      <c r="D134" s="1">
        <v>1.28</v>
      </c>
      <c r="E134" s="1">
        <v>178.03</v>
      </c>
      <c r="F134" s="1">
        <v>123.04</v>
      </c>
    </row>
    <row r="135" spans="1:6">
      <c r="A135" s="1" t="s">
        <v>326</v>
      </c>
      <c r="B135" s="1">
        <v>238.64</v>
      </c>
      <c r="C135" s="1">
        <v>263.8</v>
      </c>
      <c r="D135" s="1">
        <v>376.43</v>
      </c>
      <c r="E135" s="1">
        <v>36.020000000000003</v>
      </c>
      <c r="F135" s="1">
        <v>21.41</v>
      </c>
    </row>
    <row r="136" spans="1:6">
      <c r="A136" s="1" t="s">
        <v>33</v>
      </c>
      <c r="B136" s="1">
        <v>8265.66</v>
      </c>
      <c r="C136" s="1">
        <v>6687.02</v>
      </c>
      <c r="D136" s="1">
        <v>5098.2299999999996</v>
      </c>
      <c r="E136" s="1">
        <v>4102.66</v>
      </c>
      <c r="F136" s="1">
        <v>4084.47</v>
      </c>
    </row>
    <row r="137" spans="1:6">
      <c r="A137" s="1" t="s">
        <v>327</v>
      </c>
    </row>
    <row r="138" spans="1:6">
      <c r="A138" s="1" t="s">
        <v>182</v>
      </c>
      <c r="B138" s="1">
        <v>1339.05</v>
      </c>
      <c r="C138" s="1">
        <v>394.44</v>
      </c>
      <c r="D138" s="1">
        <v>501.77</v>
      </c>
      <c r="E138" s="1">
        <v>100</v>
      </c>
      <c r="F138" s="1">
        <v>0</v>
      </c>
    </row>
    <row r="139" spans="1:6">
      <c r="A139" s="1" t="s">
        <v>328</v>
      </c>
      <c r="B139" s="1">
        <v>1721.49</v>
      </c>
      <c r="C139" s="1">
        <v>1729.4</v>
      </c>
      <c r="D139" s="1">
        <v>1019.75</v>
      </c>
      <c r="E139" s="1">
        <v>1185.19</v>
      </c>
      <c r="F139" s="1">
        <v>1283.69</v>
      </c>
    </row>
    <row r="140" spans="1:6">
      <c r="A140" s="1" t="s">
        <v>329</v>
      </c>
      <c r="B140" s="1">
        <v>550.15</v>
      </c>
      <c r="C140" s="1">
        <v>386.49</v>
      </c>
      <c r="D140" s="1">
        <v>292.76</v>
      </c>
      <c r="E140" s="1">
        <v>320.01</v>
      </c>
      <c r="F140" s="1">
        <v>240.55</v>
      </c>
    </row>
    <row r="141" spans="1:6">
      <c r="A141" s="1" t="s">
        <v>330</v>
      </c>
      <c r="B141" s="1">
        <v>260.52</v>
      </c>
      <c r="C141" s="1">
        <v>139.38</v>
      </c>
      <c r="D141" s="1">
        <v>290.97000000000003</v>
      </c>
      <c r="E141" s="1">
        <v>207.84</v>
      </c>
      <c r="F141" s="1">
        <v>221.11</v>
      </c>
    </row>
    <row r="142" spans="1:6">
      <c r="A142" s="1" t="s">
        <v>331</v>
      </c>
      <c r="B142" s="1">
        <v>429.55</v>
      </c>
      <c r="C142" s="1">
        <v>363.77</v>
      </c>
      <c r="D142" s="1">
        <v>314.26</v>
      </c>
      <c r="E142" s="1">
        <v>37.6</v>
      </c>
      <c r="F142" s="1">
        <v>37.61</v>
      </c>
    </row>
    <row r="143" spans="1:6">
      <c r="A143" s="1" t="s">
        <v>39</v>
      </c>
      <c r="B143" s="1">
        <v>4876.92</v>
      </c>
      <c r="C143" s="1">
        <v>3189</v>
      </c>
      <c r="D143" s="1">
        <v>2421.33</v>
      </c>
      <c r="E143" s="1">
        <v>2018.75</v>
      </c>
      <c r="F143" s="1">
        <v>2027.53</v>
      </c>
    </row>
    <row r="144" spans="1:6">
      <c r="A144" s="1" t="s">
        <v>184</v>
      </c>
      <c r="B144" s="1">
        <v>13142.58</v>
      </c>
      <c r="C144" s="1">
        <v>9876.01</v>
      </c>
      <c r="D144" s="1">
        <v>7519.55</v>
      </c>
      <c r="E144" s="1">
        <v>6121.41</v>
      </c>
      <c r="F144" s="1">
        <v>6112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761E1-2E52-444D-BB54-4AC2FD51EF75}">
  <dimension ref="A1:T172"/>
  <sheetViews>
    <sheetView topLeftCell="A37" zoomScale="109" zoomScaleNormal="115" workbookViewId="0">
      <selection activeCell="K8" sqref="K8"/>
    </sheetView>
  </sheetViews>
  <sheetFormatPr defaultRowHeight="13"/>
  <cols>
    <col min="1" max="1" width="50.7265625" style="1" bestFit="1" customWidth="1"/>
    <col min="2" max="6" width="8.7265625" style="1"/>
    <col min="7" max="7" width="8.08984375" style="1" bestFit="1" customWidth="1"/>
    <col min="8" max="16384" width="8.7265625" style="1"/>
  </cols>
  <sheetData>
    <row r="1" spans="1:20">
      <c r="A1" s="12"/>
      <c r="B1" s="12"/>
      <c r="C1" s="12"/>
      <c r="D1" s="12"/>
      <c r="E1" s="12"/>
      <c r="F1" s="12"/>
      <c r="G1" s="12"/>
      <c r="H1" s="12"/>
      <c r="I1" s="12"/>
      <c r="J1" s="12"/>
    </row>
    <row r="2" spans="1:20">
      <c r="A2" s="12" t="s">
        <v>185</v>
      </c>
      <c r="B2" s="12" t="s">
        <v>186</v>
      </c>
      <c r="C2" s="12"/>
      <c r="D2" s="12"/>
      <c r="E2" s="12"/>
      <c r="F2" s="12"/>
      <c r="G2" s="12"/>
      <c r="H2" s="12"/>
      <c r="I2" s="12"/>
      <c r="J2" s="12"/>
    </row>
    <row r="3" spans="1:20" ht="23">
      <c r="A3" s="12"/>
      <c r="B3" s="72" t="s">
        <v>156</v>
      </c>
      <c r="C3" s="72" t="s">
        <v>157</v>
      </c>
      <c r="D3" s="72" t="s">
        <v>158</v>
      </c>
      <c r="E3" s="72" t="s">
        <v>159</v>
      </c>
      <c r="F3" s="72" t="s">
        <v>160</v>
      </c>
      <c r="G3" s="73" t="s">
        <v>161</v>
      </c>
      <c r="H3" s="73" t="s">
        <v>162</v>
      </c>
      <c r="I3" s="73" t="s">
        <v>163</v>
      </c>
      <c r="J3" s="73" t="s">
        <v>164</v>
      </c>
      <c r="K3" s="73" t="s">
        <v>165</v>
      </c>
    </row>
    <row r="4" spans="1:20">
      <c r="A4" s="12" t="s">
        <v>40</v>
      </c>
      <c r="B4" s="12"/>
      <c r="C4" s="12"/>
      <c r="D4" s="12"/>
      <c r="E4" s="12"/>
      <c r="F4" s="12"/>
      <c r="G4" s="12"/>
      <c r="H4" s="12"/>
      <c r="I4" s="12"/>
      <c r="J4" s="12"/>
      <c r="K4" s="12"/>
      <c r="N4" s="12"/>
      <c r="O4" s="12"/>
      <c r="P4" s="12"/>
      <c r="Q4" s="12"/>
      <c r="R4" s="12"/>
      <c r="S4" s="12"/>
      <c r="T4" s="12"/>
    </row>
    <row r="5" spans="1:20">
      <c r="A5" s="12" t="s">
        <v>187</v>
      </c>
      <c r="B5" s="12">
        <v>16889.91</v>
      </c>
      <c r="C5" s="12">
        <v>14306.79</v>
      </c>
      <c r="D5" s="12">
        <v>11354.51</v>
      </c>
      <c r="E5" s="12">
        <v>10832.7</v>
      </c>
      <c r="F5" s="12">
        <v>12089.58</v>
      </c>
      <c r="G5" s="12">
        <v>10388.129999999999</v>
      </c>
      <c r="H5" s="12">
        <v>9806.6200000000008</v>
      </c>
      <c r="I5" s="12">
        <v>9651.48</v>
      </c>
      <c r="J5" s="12">
        <v>9877.27</v>
      </c>
      <c r="K5" s="12">
        <v>9589.2800000000007</v>
      </c>
      <c r="N5" s="12"/>
      <c r="O5" s="12"/>
      <c r="P5" s="12"/>
      <c r="Q5" s="12"/>
      <c r="R5" s="12"/>
      <c r="S5" s="12"/>
      <c r="T5" s="12"/>
    </row>
    <row r="6" spans="1:20">
      <c r="A6" s="12" t="s">
        <v>188</v>
      </c>
      <c r="B6" s="12">
        <v>16889.91</v>
      </c>
      <c r="C6" s="12">
        <v>14306.79</v>
      </c>
      <c r="D6" s="12">
        <v>11354.51</v>
      </c>
      <c r="E6" s="12">
        <v>10832.7</v>
      </c>
      <c r="F6" s="12">
        <v>12089.58</v>
      </c>
      <c r="G6" s="12">
        <v>10133.24</v>
      </c>
      <c r="H6" s="12">
        <v>8816.7000000000007</v>
      </c>
      <c r="I6" s="12">
        <v>8648.51</v>
      </c>
      <c r="J6" s="12">
        <v>8878.27</v>
      </c>
      <c r="K6" s="12">
        <v>8610.08</v>
      </c>
      <c r="N6" s="12"/>
      <c r="O6" s="12"/>
      <c r="P6" s="12"/>
      <c r="Q6" s="12"/>
      <c r="R6" s="12"/>
      <c r="S6" s="12"/>
      <c r="T6" s="12"/>
    </row>
    <row r="7" spans="1:20">
      <c r="A7" s="12" t="s">
        <v>189</v>
      </c>
      <c r="B7" s="12">
        <v>411.11</v>
      </c>
      <c r="C7" s="12">
        <v>342.62</v>
      </c>
      <c r="D7" s="12">
        <v>378.89</v>
      </c>
      <c r="E7" s="12">
        <v>229.33</v>
      </c>
      <c r="F7" s="12">
        <v>264.18</v>
      </c>
      <c r="G7" s="12">
        <v>166.46</v>
      </c>
      <c r="H7" s="12">
        <v>117.07</v>
      </c>
      <c r="I7" s="12">
        <v>108.67</v>
      </c>
      <c r="J7" s="12">
        <v>59.55</v>
      </c>
      <c r="K7" s="12">
        <v>101.65</v>
      </c>
      <c r="N7" s="12"/>
      <c r="O7" s="12"/>
      <c r="P7" s="12"/>
      <c r="Q7" s="12"/>
      <c r="R7" s="12"/>
      <c r="S7" s="12"/>
      <c r="T7" s="12"/>
    </row>
    <row r="8" spans="1:20">
      <c r="A8" s="12" t="s">
        <v>190</v>
      </c>
      <c r="B8" s="12">
        <v>17301.02</v>
      </c>
      <c r="C8" s="12">
        <v>14649.4</v>
      </c>
      <c r="D8" s="12">
        <v>11733.4</v>
      </c>
      <c r="E8" s="12">
        <v>11062.03</v>
      </c>
      <c r="F8" s="12">
        <v>12353.77</v>
      </c>
      <c r="G8" s="12">
        <v>10299.700000000001</v>
      </c>
      <c r="H8" s="12">
        <v>8933.77</v>
      </c>
      <c r="I8" s="12">
        <v>8757.18</v>
      </c>
      <c r="J8" s="12">
        <v>8937.82</v>
      </c>
      <c r="K8" s="12">
        <v>8711.73</v>
      </c>
      <c r="N8" s="12"/>
      <c r="O8" s="12"/>
      <c r="P8" s="12"/>
      <c r="Q8" s="12"/>
      <c r="R8" s="12"/>
      <c r="S8" s="12"/>
      <c r="T8" s="12"/>
    </row>
    <row r="9" spans="1:20">
      <c r="A9" s="12" t="s">
        <v>47</v>
      </c>
      <c r="B9" s="12">
        <v>75.13</v>
      </c>
      <c r="C9" s="12">
        <v>126.9</v>
      </c>
      <c r="D9" s="12">
        <v>121.52</v>
      </c>
      <c r="E9" s="12">
        <v>34.9</v>
      </c>
      <c r="F9" s="12">
        <v>111.47</v>
      </c>
      <c r="G9" s="12">
        <v>121.85</v>
      </c>
      <c r="H9" s="12">
        <v>135.33000000000001</v>
      </c>
      <c r="I9" s="12">
        <v>203.79</v>
      </c>
      <c r="J9" s="12">
        <v>37.549999999999997</v>
      </c>
      <c r="K9" s="12">
        <v>79.23</v>
      </c>
      <c r="N9" s="12"/>
      <c r="O9" s="12"/>
      <c r="P9" s="12"/>
      <c r="Q9" s="12"/>
      <c r="R9" s="12"/>
      <c r="S9" s="12"/>
      <c r="T9" s="12"/>
    </row>
    <row r="10" spans="1:20">
      <c r="A10" s="12" t="s">
        <v>191</v>
      </c>
      <c r="B10" s="12">
        <v>17376.150000000001</v>
      </c>
      <c r="C10" s="12">
        <v>14776.3</v>
      </c>
      <c r="D10" s="12">
        <v>11854.92</v>
      </c>
      <c r="E10" s="12">
        <v>11096.93</v>
      </c>
      <c r="F10" s="12">
        <v>12465.24</v>
      </c>
      <c r="G10" s="12">
        <v>10421.549999999999</v>
      </c>
      <c r="H10" s="12">
        <v>9069.1</v>
      </c>
      <c r="I10" s="12">
        <v>8960.9699999999993</v>
      </c>
      <c r="J10" s="12">
        <v>8975.36</v>
      </c>
      <c r="K10" s="12">
        <v>8790.9599999999991</v>
      </c>
      <c r="N10" s="12"/>
      <c r="O10" s="12"/>
      <c r="P10" s="12"/>
      <c r="Q10" s="12"/>
      <c r="R10" s="12"/>
      <c r="S10" s="12"/>
      <c r="T10" s="12"/>
    </row>
    <row r="11" spans="1:20">
      <c r="A11" s="12" t="s">
        <v>49</v>
      </c>
      <c r="B11" s="12"/>
      <c r="C11" s="12"/>
      <c r="D11" s="12"/>
      <c r="E11" s="12"/>
      <c r="F11" s="12"/>
      <c r="G11" s="12"/>
      <c r="H11" s="12"/>
      <c r="I11" s="12"/>
      <c r="J11" s="12"/>
      <c r="K11" s="12"/>
      <c r="N11" s="12"/>
      <c r="O11" s="12"/>
      <c r="P11" s="12"/>
      <c r="Q11" s="12"/>
      <c r="R11" s="12"/>
      <c r="S11" s="12"/>
      <c r="T11" s="12"/>
    </row>
    <row r="12" spans="1:20">
      <c r="A12" s="12" t="s">
        <v>50</v>
      </c>
      <c r="B12" s="12">
        <v>10693.77</v>
      </c>
      <c r="C12" s="12">
        <v>9493.77</v>
      </c>
      <c r="D12" s="12">
        <v>6238.32</v>
      </c>
      <c r="E12" s="12">
        <v>6072.95</v>
      </c>
      <c r="F12" s="12">
        <v>7583.84</v>
      </c>
      <c r="G12" s="12">
        <v>6281.15</v>
      </c>
      <c r="H12" s="12">
        <v>5313.23</v>
      </c>
      <c r="I12" s="12">
        <v>4641.13</v>
      </c>
      <c r="J12" s="12">
        <v>5400.71</v>
      </c>
      <c r="K12" s="12">
        <v>5724.31</v>
      </c>
      <c r="N12" s="12"/>
      <c r="O12" s="12"/>
      <c r="P12" s="12"/>
      <c r="Q12" s="12"/>
      <c r="R12" s="12"/>
      <c r="S12" s="12"/>
      <c r="T12" s="12"/>
    </row>
    <row r="13" spans="1:20">
      <c r="A13" s="12" t="s">
        <v>51</v>
      </c>
      <c r="B13" s="12">
        <v>962.82</v>
      </c>
      <c r="C13" s="12">
        <v>846.59</v>
      </c>
      <c r="D13" s="12">
        <v>694.83</v>
      </c>
      <c r="E13" s="12">
        <v>651.73</v>
      </c>
      <c r="F13" s="12">
        <v>735.53</v>
      </c>
      <c r="G13" s="12">
        <v>251.76</v>
      </c>
      <c r="H13" s="12">
        <v>220.96</v>
      </c>
      <c r="I13" s="12">
        <v>224.4</v>
      </c>
      <c r="J13" s="12">
        <v>249.22</v>
      </c>
      <c r="K13" s="12">
        <v>250.28</v>
      </c>
      <c r="N13" s="12"/>
      <c r="O13" s="12"/>
      <c r="P13" s="12"/>
      <c r="Q13" s="12"/>
      <c r="R13" s="12"/>
      <c r="S13" s="12"/>
      <c r="T13" s="12"/>
    </row>
    <row r="14" spans="1:20">
      <c r="A14" s="12" t="s">
        <v>53</v>
      </c>
      <c r="B14" s="12">
        <v>45.55</v>
      </c>
      <c r="C14" s="12">
        <v>-348.45</v>
      </c>
      <c r="D14" s="12">
        <v>6.92</v>
      </c>
      <c r="E14" s="12">
        <v>112.83</v>
      </c>
      <c r="F14" s="12">
        <v>-261.47000000000003</v>
      </c>
      <c r="G14" s="12">
        <v>12.55</v>
      </c>
      <c r="H14" s="12">
        <v>-318.14999999999998</v>
      </c>
      <c r="I14" s="12">
        <v>126.62</v>
      </c>
      <c r="J14" s="12">
        <v>19.73</v>
      </c>
      <c r="K14" s="12">
        <v>-115.87</v>
      </c>
      <c r="N14" s="12"/>
      <c r="O14" s="12"/>
      <c r="P14" s="12"/>
      <c r="Q14" s="12"/>
      <c r="R14" s="12"/>
      <c r="S14" s="12"/>
      <c r="T14" s="12"/>
    </row>
    <row r="15" spans="1:20">
      <c r="A15" s="12" t="s">
        <v>54</v>
      </c>
      <c r="B15" s="12">
        <v>1025.92</v>
      </c>
      <c r="C15" s="12">
        <v>1024.02</v>
      </c>
      <c r="D15" s="12">
        <v>910.9</v>
      </c>
      <c r="E15" s="12">
        <v>826.12</v>
      </c>
      <c r="F15" s="12">
        <v>737.24</v>
      </c>
      <c r="G15" s="12">
        <v>709.68</v>
      </c>
      <c r="H15" s="12">
        <v>620.78</v>
      </c>
      <c r="I15" s="12">
        <v>565.94000000000005</v>
      </c>
      <c r="J15" s="12">
        <v>545.13</v>
      </c>
      <c r="K15" s="12">
        <v>486.67</v>
      </c>
      <c r="N15" s="12"/>
      <c r="O15" s="12"/>
      <c r="P15" s="12"/>
      <c r="Q15" s="12"/>
      <c r="R15" s="12"/>
      <c r="S15" s="12"/>
      <c r="T15" s="12"/>
    </row>
    <row r="16" spans="1:20">
      <c r="A16" s="12" t="s">
        <v>55</v>
      </c>
      <c r="B16" s="12">
        <v>467.23</v>
      </c>
      <c r="C16" s="12">
        <v>382.16</v>
      </c>
      <c r="D16" s="12">
        <v>379.41</v>
      </c>
      <c r="E16" s="12">
        <v>225.7</v>
      </c>
      <c r="F16" s="12">
        <v>137.86000000000001</v>
      </c>
      <c r="G16" s="12">
        <v>137.54</v>
      </c>
      <c r="H16" s="12">
        <v>88.78</v>
      </c>
      <c r="I16" s="12">
        <v>90.14</v>
      </c>
      <c r="J16" s="12">
        <v>172.09</v>
      </c>
      <c r="K16" s="12">
        <v>244.61</v>
      </c>
      <c r="N16" s="12"/>
      <c r="O16" s="12"/>
      <c r="P16" s="12"/>
      <c r="Q16" s="12"/>
      <c r="R16" s="12"/>
      <c r="S16" s="12"/>
      <c r="T16" s="12"/>
    </row>
    <row r="17" spans="1:20">
      <c r="A17" s="12" t="s">
        <v>56</v>
      </c>
      <c r="B17" s="12">
        <v>907.05</v>
      </c>
      <c r="C17" s="12">
        <v>823.91</v>
      </c>
      <c r="D17" s="12">
        <v>713.38</v>
      </c>
      <c r="E17" s="12">
        <v>620.71</v>
      </c>
      <c r="F17" s="12">
        <v>446.33</v>
      </c>
      <c r="G17" s="12">
        <v>364.38</v>
      </c>
      <c r="H17" s="12">
        <v>288.2</v>
      </c>
      <c r="I17" s="12">
        <v>265.14</v>
      </c>
      <c r="J17" s="12">
        <v>246.78</v>
      </c>
      <c r="K17" s="12">
        <v>248.05</v>
      </c>
      <c r="N17" s="12"/>
      <c r="O17" s="12"/>
      <c r="P17" s="12"/>
      <c r="Q17" s="12"/>
      <c r="R17" s="12"/>
      <c r="S17" s="12"/>
      <c r="T17" s="12"/>
    </row>
    <row r="18" spans="1:20">
      <c r="A18" s="12" t="s">
        <v>57</v>
      </c>
      <c r="B18" s="12">
        <v>2462.04</v>
      </c>
      <c r="C18" s="12">
        <v>2202.6799999999998</v>
      </c>
      <c r="D18" s="12">
        <v>1848.11</v>
      </c>
      <c r="E18" s="12">
        <v>2005.52</v>
      </c>
      <c r="F18" s="12">
        <v>2079.5100000000002</v>
      </c>
      <c r="G18" s="12">
        <v>1797.18</v>
      </c>
      <c r="H18" s="12">
        <v>1769.68</v>
      </c>
      <c r="I18" s="12">
        <v>1633.06</v>
      </c>
      <c r="J18" s="12">
        <v>1407.56</v>
      </c>
      <c r="K18" s="12">
        <v>1267.43</v>
      </c>
      <c r="N18" s="12"/>
      <c r="O18" s="12"/>
      <c r="P18" s="12"/>
      <c r="Q18" s="12"/>
      <c r="R18" s="12"/>
      <c r="S18" s="12"/>
      <c r="T18" s="12"/>
    </row>
    <row r="19" spans="1:20">
      <c r="A19" s="12" t="s">
        <v>0</v>
      </c>
      <c r="B19" s="12">
        <v>16564.38</v>
      </c>
      <c r="C19" s="12">
        <v>14424.68</v>
      </c>
      <c r="D19" s="12">
        <v>10791.87</v>
      </c>
      <c r="E19" s="12">
        <v>10515.54</v>
      </c>
      <c r="F19" s="12">
        <v>11458.84</v>
      </c>
      <c r="G19" s="12">
        <v>9554.23</v>
      </c>
      <c r="H19" s="12">
        <v>7983.47</v>
      </c>
      <c r="I19" s="12">
        <v>7546.44</v>
      </c>
      <c r="J19" s="12">
        <v>8041.22</v>
      </c>
      <c r="K19" s="12">
        <v>8105.47</v>
      </c>
      <c r="N19" s="12"/>
      <c r="O19" s="12"/>
      <c r="P19" s="12"/>
      <c r="Q19" s="12"/>
      <c r="R19" s="12"/>
      <c r="S19" s="12"/>
      <c r="T19" s="12"/>
    </row>
    <row r="20" spans="1:20">
      <c r="A20" s="12"/>
      <c r="B20" s="12">
        <v>44986</v>
      </c>
      <c r="C20" s="12">
        <v>44621</v>
      </c>
      <c r="D20" s="12">
        <v>44256</v>
      </c>
      <c r="E20" s="12">
        <v>43891</v>
      </c>
      <c r="F20" s="12">
        <v>43525</v>
      </c>
      <c r="G20" s="12">
        <v>43160</v>
      </c>
      <c r="H20" s="12">
        <v>42795</v>
      </c>
      <c r="I20" s="12">
        <v>42430</v>
      </c>
      <c r="J20" s="12">
        <v>42064</v>
      </c>
      <c r="K20" s="12">
        <v>41699</v>
      </c>
      <c r="N20" s="12"/>
      <c r="O20" s="12"/>
      <c r="P20" s="12"/>
      <c r="Q20" s="12"/>
      <c r="R20" s="12"/>
      <c r="S20" s="12"/>
      <c r="T20" s="12"/>
    </row>
    <row r="21" spans="1:20">
      <c r="A21" s="12"/>
      <c r="B21" s="12"/>
      <c r="C21" s="12"/>
      <c r="D21" s="12"/>
      <c r="E21" s="12"/>
      <c r="F21" s="12"/>
      <c r="G21" s="12"/>
      <c r="H21" s="12"/>
      <c r="I21" s="12"/>
      <c r="J21" s="12"/>
      <c r="K21" s="12"/>
      <c r="N21" s="12"/>
      <c r="O21" s="12"/>
      <c r="P21" s="12"/>
      <c r="Q21" s="12"/>
      <c r="R21" s="12"/>
      <c r="S21" s="12"/>
      <c r="T21" s="12"/>
    </row>
    <row r="22" spans="1:20">
      <c r="A22" s="12"/>
      <c r="B22" s="12" t="s">
        <v>12</v>
      </c>
      <c r="C22" s="12" t="s">
        <v>12</v>
      </c>
      <c r="D22" s="12" t="s">
        <v>12</v>
      </c>
      <c r="E22" s="12" t="s">
        <v>12</v>
      </c>
      <c r="F22" s="12" t="s">
        <v>12</v>
      </c>
      <c r="G22" s="12" t="s">
        <v>12</v>
      </c>
      <c r="H22" s="12" t="s">
        <v>12</v>
      </c>
      <c r="I22" s="12" t="s">
        <v>12</v>
      </c>
      <c r="J22" s="12" t="s">
        <v>12</v>
      </c>
      <c r="K22" s="12" t="s">
        <v>12</v>
      </c>
      <c r="N22" s="12"/>
      <c r="O22" s="12"/>
      <c r="P22" s="12"/>
      <c r="Q22" s="12"/>
      <c r="R22" s="12"/>
      <c r="S22" s="12"/>
      <c r="T22" s="12"/>
    </row>
    <row r="23" spans="1:20">
      <c r="A23" s="12"/>
      <c r="B23" s="12"/>
      <c r="C23" s="12"/>
      <c r="D23" s="12"/>
      <c r="E23" s="12"/>
      <c r="F23" s="12"/>
      <c r="G23" s="12"/>
      <c r="H23" s="12"/>
      <c r="I23" s="12"/>
      <c r="J23" s="12"/>
      <c r="K23" s="12"/>
      <c r="N23" s="12"/>
      <c r="O23" s="12"/>
      <c r="P23" s="12"/>
      <c r="Q23" s="12"/>
      <c r="R23" s="12"/>
      <c r="S23" s="12"/>
      <c r="T23" s="12"/>
    </row>
    <row r="24" spans="1:20">
      <c r="A24" s="12" t="s">
        <v>192</v>
      </c>
      <c r="B24" s="12">
        <v>811.77</v>
      </c>
      <c r="C24" s="12">
        <v>351.62</v>
      </c>
      <c r="D24" s="12">
        <v>1063.06</v>
      </c>
      <c r="E24" s="12">
        <v>581.39</v>
      </c>
      <c r="F24" s="12">
        <v>1006.39</v>
      </c>
      <c r="G24" s="12">
        <v>867.31</v>
      </c>
      <c r="H24" s="12">
        <v>1085.6300000000001</v>
      </c>
      <c r="I24" s="12">
        <v>1414.53</v>
      </c>
      <c r="J24" s="12">
        <v>934.14</v>
      </c>
      <c r="K24" s="12">
        <v>685.49</v>
      </c>
      <c r="N24" s="12"/>
      <c r="O24" s="12"/>
      <c r="P24" s="12"/>
      <c r="Q24" s="12"/>
      <c r="R24" s="12"/>
      <c r="S24" s="12"/>
      <c r="T24" s="12"/>
    </row>
    <row r="25" spans="1:20">
      <c r="A25" s="12" t="s">
        <v>60</v>
      </c>
      <c r="B25" s="12">
        <v>0</v>
      </c>
      <c r="C25" s="12">
        <v>-1.27</v>
      </c>
      <c r="D25" s="12">
        <v>-11.02</v>
      </c>
      <c r="E25" s="12">
        <v>0</v>
      </c>
      <c r="F25" s="12">
        <v>-200</v>
      </c>
      <c r="G25" s="12">
        <v>0</v>
      </c>
      <c r="H25" s="12">
        <v>0</v>
      </c>
      <c r="I25" s="12">
        <v>0</v>
      </c>
      <c r="J25" s="12">
        <v>0</v>
      </c>
      <c r="K25" s="12">
        <v>-71.05</v>
      </c>
      <c r="N25" s="12"/>
      <c r="O25" s="12"/>
      <c r="P25" s="12"/>
      <c r="Q25" s="12"/>
      <c r="R25" s="12"/>
      <c r="S25" s="12"/>
      <c r="T25" s="12"/>
    </row>
    <row r="26" spans="1:20">
      <c r="A26" s="12" t="s">
        <v>193</v>
      </c>
      <c r="B26" s="12">
        <v>811.77</v>
      </c>
      <c r="C26" s="12">
        <v>350.35</v>
      </c>
      <c r="D26" s="12">
        <v>1052.04</v>
      </c>
      <c r="E26" s="12">
        <v>581.39</v>
      </c>
      <c r="F26" s="12">
        <v>806.39</v>
      </c>
      <c r="G26" s="12">
        <v>867.31</v>
      </c>
      <c r="H26" s="12">
        <v>1085.6300000000001</v>
      </c>
      <c r="I26" s="12">
        <v>1414.53</v>
      </c>
      <c r="J26" s="12">
        <v>934.14</v>
      </c>
      <c r="K26" s="12">
        <v>614.45000000000005</v>
      </c>
      <c r="N26" s="12"/>
      <c r="O26" s="12"/>
      <c r="P26" s="12"/>
      <c r="Q26" s="12"/>
      <c r="R26" s="12"/>
      <c r="S26" s="12"/>
      <c r="T26" s="12"/>
    </row>
    <row r="27" spans="1:20" ht="16" customHeight="1">
      <c r="A27" s="12" t="s">
        <v>194</v>
      </c>
      <c r="B27" s="12"/>
      <c r="C27" s="12"/>
      <c r="D27" s="12"/>
      <c r="E27" s="12"/>
      <c r="F27" s="12"/>
      <c r="G27" s="12"/>
      <c r="H27" s="12"/>
      <c r="I27" s="12"/>
      <c r="J27" s="12"/>
      <c r="K27" s="12"/>
      <c r="N27" s="12"/>
      <c r="O27" s="12"/>
      <c r="P27" s="12"/>
      <c r="Q27" s="12"/>
      <c r="R27" s="12"/>
      <c r="S27" s="12"/>
      <c r="T27" s="12"/>
    </row>
    <row r="28" spans="1:20" ht="16" customHeight="1">
      <c r="A28" s="12" t="s">
        <v>63</v>
      </c>
      <c r="B28" s="12">
        <v>147.72</v>
      </c>
      <c r="C28" s="12">
        <v>61.16</v>
      </c>
      <c r="D28" s="12">
        <v>190.44</v>
      </c>
      <c r="E28" s="12">
        <v>102.66</v>
      </c>
      <c r="F28" s="12">
        <v>180.65</v>
      </c>
      <c r="G28" s="12">
        <v>188.47</v>
      </c>
      <c r="H28" s="12">
        <v>231.03</v>
      </c>
      <c r="I28" s="12">
        <v>370.08</v>
      </c>
      <c r="J28" s="12">
        <v>254.47</v>
      </c>
      <c r="K28" s="12">
        <v>132.72</v>
      </c>
      <c r="N28" s="12"/>
      <c r="O28" s="12"/>
      <c r="P28" s="12"/>
      <c r="Q28" s="12"/>
      <c r="R28" s="12"/>
      <c r="S28" s="12"/>
      <c r="T28" s="12"/>
    </row>
    <row r="29" spans="1:20">
      <c r="A29" s="12" t="s">
        <v>65</v>
      </c>
      <c r="B29" s="12">
        <v>85.31</v>
      </c>
      <c r="C29" s="12">
        <v>28.13</v>
      </c>
      <c r="D29" s="12">
        <v>138.78</v>
      </c>
      <c r="E29" s="12">
        <v>-29.9</v>
      </c>
      <c r="F29" s="12">
        <v>33.630000000000003</v>
      </c>
      <c r="G29" s="12">
        <v>56.46</v>
      </c>
      <c r="H29" s="12">
        <v>51.85</v>
      </c>
      <c r="I29" s="12">
        <v>42.3</v>
      </c>
      <c r="J29" s="12">
        <v>34.590000000000003</v>
      </c>
      <c r="K29" s="12">
        <v>39.11</v>
      </c>
      <c r="N29" s="12"/>
      <c r="O29" s="12"/>
      <c r="P29" s="12"/>
      <c r="Q29" s="12"/>
      <c r="R29" s="12"/>
      <c r="S29" s="12"/>
      <c r="T29" s="12"/>
    </row>
    <row r="30" spans="1:20">
      <c r="A30" s="12" t="s">
        <v>195</v>
      </c>
      <c r="B30" s="12">
        <v>233.03</v>
      </c>
      <c r="C30" s="12">
        <v>89.29</v>
      </c>
      <c r="D30" s="12">
        <v>329.22</v>
      </c>
      <c r="E30" s="12">
        <v>72.760000000000005</v>
      </c>
      <c r="F30" s="12">
        <v>214.28</v>
      </c>
      <c r="G30" s="12">
        <v>244.92</v>
      </c>
      <c r="H30" s="12">
        <v>282.88</v>
      </c>
      <c r="I30" s="12">
        <v>412.38</v>
      </c>
      <c r="J30" s="12">
        <v>289.06</v>
      </c>
      <c r="K30" s="12">
        <v>171.83</v>
      </c>
      <c r="N30" s="12"/>
      <c r="O30" s="12"/>
      <c r="P30" s="12"/>
      <c r="Q30" s="12"/>
      <c r="R30" s="12"/>
      <c r="S30" s="12"/>
      <c r="T30" s="12"/>
    </row>
    <row r="31" spans="1:20">
      <c r="A31" s="12" t="s">
        <v>196</v>
      </c>
      <c r="B31" s="12">
        <v>578.74</v>
      </c>
      <c r="C31" s="12">
        <v>261.06</v>
      </c>
      <c r="D31" s="12">
        <v>722.82</v>
      </c>
      <c r="E31" s="12">
        <v>508.62</v>
      </c>
      <c r="F31" s="12">
        <v>592.11</v>
      </c>
      <c r="G31" s="12">
        <v>622.39</v>
      </c>
      <c r="H31" s="12">
        <v>802.76</v>
      </c>
      <c r="I31" s="12">
        <v>1002.15</v>
      </c>
      <c r="J31" s="12">
        <v>645.08000000000004</v>
      </c>
      <c r="K31" s="12">
        <v>442.62</v>
      </c>
      <c r="N31" s="12"/>
      <c r="O31" s="12"/>
      <c r="P31" s="12"/>
      <c r="Q31" s="12"/>
      <c r="R31" s="12"/>
      <c r="S31" s="12"/>
      <c r="T31" s="12"/>
    </row>
    <row r="32" spans="1:20">
      <c r="A32" s="12" t="s">
        <v>197</v>
      </c>
      <c r="B32" s="12">
        <v>578.74</v>
      </c>
      <c r="C32" s="12">
        <v>261.06</v>
      </c>
      <c r="D32" s="12">
        <v>722.82</v>
      </c>
      <c r="E32" s="12">
        <v>508.62</v>
      </c>
      <c r="F32" s="12">
        <v>592.11</v>
      </c>
      <c r="G32" s="12">
        <v>622.39</v>
      </c>
      <c r="H32" s="12">
        <v>802.76</v>
      </c>
      <c r="I32" s="12">
        <v>1002.15</v>
      </c>
      <c r="J32" s="12">
        <v>645.08000000000004</v>
      </c>
      <c r="K32" s="12">
        <v>442.62</v>
      </c>
      <c r="N32" s="12"/>
      <c r="O32" s="12"/>
      <c r="P32" s="12"/>
      <c r="Q32" s="12"/>
      <c r="R32" s="12"/>
      <c r="S32" s="12"/>
      <c r="T32" s="12"/>
    </row>
    <row r="33" spans="1:20">
      <c r="A33" s="12" t="s">
        <v>198</v>
      </c>
      <c r="B33" s="12">
        <v>578.74</v>
      </c>
      <c r="C33" s="12">
        <v>261.06</v>
      </c>
      <c r="D33" s="12">
        <v>722.82</v>
      </c>
      <c r="E33" s="12">
        <v>508.62</v>
      </c>
      <c r="F33" s="12">
        <v>592.11</v>
      </c>
      <c r="G33" s="12">
        <v>622.39</v>
      </c>
      <c r="H33" s="12">
        <v>802.76</v>
      </c>
      <c r="I33" s="12">
        <v>1002.15</v>
      </c>
      <c r="J33" s="12">
        <v>645.08000000000004</v>
      </c>
      <c r="K33" s="12">
        <v>442.62</v>
      </c>
      <c r="N33" s="12"/>
      <c r="O33" s="12"/>
      <c r="P33" s="12"/>
      <c r="Q33" s="12"/>
      <c r="R33" s="12"/>
      <c r="S33" s="12"/>
      <c r="T33" s="12"/>
    </row>
    <row r="34" spans="1:20" ht="13" customHeight="1">
      <c r="A34" s="12"/>
      <c r="B34" s="12"/>
      <c r="C34" s="12"/>
      <c r="D34" s="12"/>
      <c r="E34" s="12"/>
      <c r="F34" s="12"/>
      <c r="G34" s="12"/>
      <c r="H34" s="12"/>
      <c r="I34" s="12"/>
      <c r="J34" s="12"/>
      <c r="K34" s="12"/>
      <c r="N34" s="12"/>
      <c r="O34" s="12"/>
      <c r="P34" s="12"/>
      <c r="Q34" s="12"/>
      <c r="R34" s="12"/>
      <c r="S34" s="12"/>
      <c r="T34" s="12"/>
    </row>
    <row r="35" spans="1:20">
      <c r="A35" s="12"/>
      <c r="B35" s="12"/>
      <c r="C35" s="12"/>
      <c r="D35" s="12"/>
      <c r="E35" s="12"/>
      <c r="F35" s="12"/>
      <c r="G35" s="12"/>
      <c r="H35" s="12"/>
      <c r="I35" s="12"/>
      <c r="J35" s="12"/>
      <c r="K35" s="12"/>
      <c r="N35" s="12"/>
      <c r="O35" s="12"/>
      <c r="P35" s="12"/>
      <c r="Q35" s="12"/>
      <c r="R35" s="12"/>
      <c r="S35" s="12"/>
      <c r="T35" s="12"/>
    </row>
    <row r="36" spans="1:20" ht="16" customHeight="1">
      <c r="A36" s="12" t="s">
        <v>72</v>
      </c>
      <c r="B36" s="12"/>
      <c r="C36" s="12"/>
      <c r="D36" s="12"/>
      <c r="E36" s="12"/>
      <c r="F36" s="12"/>
      <c r="G36" s="12"/>
      <c r="H36" s="12"/>
      <c r="I36" s="12"/>
      <c r="J36" s="12"/>
      <c r="K36" s="12"/>
      <c r="N36" s="12"/>
      <c r="O36" s="12"/>
      <c r="P36" s="12"/>
      <c r="Q36" s="12"/>
      <c r="R36" s="12"/>
      <c r="S36" s="12"/>
      <c r="T36" s="12"/>
    </row>
    <row r="37" spans="1:20" ht="16" customHeight="1">
      <c r="A37" s="112" t="s">
        <v>73</v>
      </c>
      <c r="B37" s="112"/>
      <c r="C37" s="112"/>
      <c r="D37" s="112"/>
      <c r="E37" s="112"/>
      <c r="F37" s="112"/>
      <c r="G37" s="112"/>
      <c r="H37" s="112"/>
      <c r="I37" s="112"/>
      <c r="J37" s="112"/>
      <c r="K37" s="112"/>
      <c r="N37" s="12"/>
      <c r="O37" s="12"/>
      <c r="P37" s="12"/>
      <c r="Q37" s="12"/>
      <c r="R37" s="12"/>
      <c r="S37" s="12"/>
      <c r="T37" s="12"/>
    </row>
    <row r="38" spans="1:20" ht="13" customHeight="1">
      <c r="A38" s="112" t="s">
        <v>74</v>
      </c>
      <c r="B38" s="112">
        <v>9.11</v>
      </c>
      <c r="C38" s="112">
        <v>4.1100000000000003</v>
      </c>
      <c r="D38" s="112">
        <v>11.72</v>
      </c>
      <c r="E38" s="112">
        <v>8.89</v>
      </c>
      <c r="F38" s="112">
        <v>10.35</v>
      </c>
      <c r="G38" s="112">
        <v>11.55</v>
      </c>
      <c r="H38" s="112">
        <v>15.77</v>
      </c>
      <c r="I38" s="112">
        <v>19.690000000000001</v>
      </c>
      <c r="J38" s="112">
        <v>12.7</v>
      </c>
      <c r="K38" s="112">
        <v>8.7799999999999994</v>
      </c>
      <c r="N38" s="12"/>
      <c r="O38" s="12"/>
      <c r="P38" s="12"/>
      <c r="Q38" s="12"/>
      <c r="R38" s="12"/>
      <c r="S38" s="12"/>
      <c r="T38" s="12"/>
    </row>
    <row r="39" spans="1:20">
      <c r="A39" s="112" t="s">
        <v>75</v>
      </c>
      <c r="B39" s="112">
        <v>9.11</v>
      </c>
      <c r="C39" s="112">
        <v>4.1100000000000003</v>
      </c>
      <c r="D39" s="112">
        <v>11.72</v>
      </c>
      <c r="E39" s="112">
        <v>8.89</v>
      </c>
      <c r="F39" s="112">
        <v>10.35</v>
      </c>
      <c r="G39" s="112">
        <v>11.55</v>
      </c>
      <c r="H39" s="112">
        <v>15.77</v>
      </c>
      <c r="I39" s="112">
        <v>19.690000000000001</v>
      </c>
      <c r="J39" s="112">
        <v>12.69</v>
      </c>
      <c r="K39" s="112">
        <v>8.77</v>
      </c>
      <c r="N39" s="12"/>
      <c r="O39" s="12"/>
      <c r="P39" s="12"/>
      <c r="Q39" s="12"/>
      <c r="R39" s="12"/>
      <c r="S39" s="12"/>
      <c r="T39" s="12"/>
    </row>
    <row r="40" spans="1:20" ht="24" customHeight="1">
      <c r="A40" s="12" t="s">
        <v>199</v>
      </c>
      <c r="B40" s="12"/>
      <c r="C40" s="12"/>
      <c r="D40" s="12"/>
      <c r="E40" s="12"/>
      <c r="F40" s="12"/>
      <c r="G40" s="12"/>
      <c r="H40" s="12"/>
      <c r="I40" s="12"/>
      <c r="J40" s="12"/>
      <c r="K40" s="12"/>
      <c r="N40" s="12"/>
      <c r="O40" s="12"/>
      <c r="P40" s="12"/>
      <c r="Q40" s="12"/>
      <c r="R40" s="12"/>
      <c r="S40" s="12"/>
      <c r="T40" s="12"/>
    </row>
    <row r="41" spans="1:20" ht="24" customHeight="1">
      <c r="A41" s="12" t="s">
        <v>77</v>
      </c>
      <c r="B41" s="12">
        <v>0</v>
      </c>
      <c r="C41" s="12">
        <v>3127.97</v>
      </c>
      <c r="D41" s="12">
        <v>1953.03</v>
      </c>
      <c r="E41" s="12">
        <v>2247.13</v>
      </c>
      <c r="F41" s="12">
        <v>3284.23</v>
      </c>
      <c r="G41" s="12">
        <v>2594.1799999999998</v>
      </c>
      <c r="H41" s="12">
        <v>2157.1999999999998</v>
      </c>
      <c r="I41" s="12">
        <v>1976.05</v>
      </c>
      <c r="J41" s="12">
        <v>2483.83</v>
      </c>
      <c r="K41" s="12">
        <v>2533.27</v>
      </c>
      <c r="N41" s="12"/>
      <c r="O41" s="12"/>
      <c r="P41" s="12"/>
      <c r="Q41" s="12"/>
      <c r="R41" s="12"/>
      <c r="S41" s="12"/>
      <c r="T41" s="12"/>
    </row>
    <row r="42" spans="1:20">
      <c r="A42" s="12" t="s">
        <v>78</v>
      </c>
      <c r="B42" s="12">
        <v>0</v>
      </c>
      <c r="C42" s="12">
        <v>6365.81</v>
      </c>
      <c r="D42" s="12">
        <v>4285.29</v>
      </c>
      <c r="E42" s="12">
        <v>3825.82</v>
      </c>
      <c r="F42" s="12">
        <v>4299.6099999999997</v>
      </c>
      <c r="G42" s="12">
        <v>3686.97</v>
      </c>
      <c r="H42" s="12">
        <v>3156.03</v>
      </c>
      <c r="I42" s="12">
        <v>2665.08</v>
      </c>
      <c r="J42" s="12">
        <v>2946.4</v>
      </c>
      <c r="K42" s="12">
        <v>3213.35</v>
      </c>
      <c r="N42" s="12"/>
      <c r="O42" s="12"/>
      <c r="P42" s="12"/>
      <c r="Q42" s="12"/>
      <c r="R42" s="12"/>
      <c r="S42" s="12"/>
      <c r="T42" s="12"/>
    </row>
    <row r="43" spans="1:20" ht="16" customHeight="1">
      <c r="A43" s="12" t="s">
        <v>79</v>
      </c>
      <c r="B43" s="12"/>
      <c r="C43" s="12"/>
      <c r="D43" s="12"/>
      <c r="E43" s="12"/>
      <c r="F43" s="12"/>
      <c r="G43" s="12"/>
      <c r="H43" s="12"/>
      <c r="I43" s="12"/>
      <c r="J43" s="12"/>
      <c r="K43" s="12"/>
      <c r="N43" s="12"/>
      <c r="O43" s="12"/>
      <c r="P43" s="12"/>
      <c r="Q43" s="12"/>
      <c r="R43" s="12"/>
      <c r="S43" s="12"/>
      <c r="T43" s="12"/>
    </row>
    <row r="44" spans="1:20" ht="16" customHeight="1">
      <c r="A44" s="12" t="s">
        <v>80</v>
      </c>
      <c r="B44" s="12">
        <v>0</v>
      </c>
      <c r="C44" s="12">
        <v>9.3000000000000007</v>
      </c>
      <c r="D44" s="12">
        <v>7.18</v>
      </c>
      <c r="E44" s="12">
        <v>6.41</v>
      </c>
      <c r="F44" s="12">
        <v>8.06</v>
      </c>
      <c r="G44" s="12">
        <v>6.17</v>
      </c>
      <c r="H44" s="12">
        <v>5.51</v>
      </c>
      <c r="I44" s="12">
        <v>5.32</v>
      </c>
      <c r="J44" s="12">
        <v>5.86</v>
      </c>
      <c r="K44" s="12">
        <v>3.96</v>
      </c>
      <c r="N44" s="12"/>
      <c r="O44" s="12"/>
      <c r="P44" s="12"/>
      <c r="Q44" s="12"/>
      <c r="R44" s="12"/>
      <c r="S44" s="12"/>
      <c r="T44" s="12"/>
    </row>
    <row r="45" spans="1:20">
      <c r="A45" s="12" t="s">
        <v>81</v>
      </c>
      <c r="B45" s="12">
        <v>0</v>
      </c>
      <c r="C45" s="12">
        <v>100.56</v>
      </c>
      <c r="D45" s="12">
        <v>76.61</v>
      </c>
      <c r="E45" s="12">
        <v>83.69</v>
      </c>
      <c r="F45" s="12">
        <v>91.88</v>
      </c>
      <c r="G45" s="12">
        <v>73.7</v>
      </c>
      <c r="H45" s="12">
        <v>70.88</v>
      </c>
      <c r="I45" s="12">
        <v>59.36</v>
      </c>
      <c r="J45" s="12">
        <v>54.73</v>
      </c>
      <c r="K45" s="12">
        <v>49.93</v>
      </c>
      <c r="N45" s="12"/>
      <c r="O45" s="12"/>
      <c r="P45" s="12"/>
      <c r="Q45" s="12"/>
      <c r="R45" s="12"/>
      <c r="S45" s="12"/>
      <c r="T45" s="12"/>
    </row>
    <row r="46" spans="1:20" ht="16" customHeight="1">
      <c r="A46" s="12" t="s">
        <v>82</v>
      </c>
      <c r="B46" s="12"/>
      <c r="C46" s="12"/>
      <c r="D46" s="12"/>
      <c r="E46" s="12"/>
      <c r="F46" s="12"/>
      <c r="G46" s="12"/>
      <c r="H46" s="12"/>
      <c r="I46" s="12"/>
      <c r="J46" s="12"/>
      <c r="K46" s="12"/>
      <c r="N46" s="12"/>
      <c r="O46" s="12"/>
      <c r="P46" s="12"/>
      <c r="Q46" s="12"/>
      <c r="R46" s="12"/>
      <c r="S46" s="12"/>
      <c r="T46" s="12"/>
    </row>
    <row r="47" spans="1:20" ht="16" customHeight="1">
      <c r="A47" s="12" t="s">
        <v>83</v>
      </c>
      <c r="B47" s="12">
        <v>206.41</v>
      </c>
      <c r="C47" s="12">
        <v>222.29</v>
      </c>
      <c r="D47" s="12">
        <v>0</v>
      </c>
      <c r="E47" s="12">
        <v>357.53</v>
      </c>
      <c r="F47" s="12">
        <v>171.62</v>
      </c>
      <c r="G47" s="12">
        <v>152.71</v>
      </c>
      <c r="H47" s="12">
        <v>101.81</v>
      </c>
      <c r="I47" s="12">
        <v>101.81</v>
      </c>
      <c r="J47" s="12">
        <v>101.81</v>
      </c>
      <c r="K47" s="12">
        <v>37.799999999999997</v>
      </c>
      <c r="N47" s="12"/>
      <c r="O47" s="12"/>
      <c r="P47" s="12"/>
      <c r="Q47" s="12"/>
      <c r="R47" s="12"/>
      <c r="S47" s="12"/>
      <c r="T47" s="12"/>
    </row>
    <row r="48" spans="1:20">
      <c r="A48" s="12" t="s">
        <v>84</v>
      </c>
      <c r="B48" s="12">
        <v>0</v>
      </c>
      <c r="C48" s="12">
        <v>0</v>
      </c>
      <c r="D48" s="12">
        <v>0</v>
      </c>
      <c r="E48" s="12">
        <v>73.489999999999995</v>
      </c>
      <c r="F48" s="12">
        <v>35.28</v>
      </c>
      <c r="G48" s="12">
        <v>31.09</v>
      </c>
      <c r="H48" s="12">
        <v>20.73</v>
      </c>
      <c r="I48" s="12">
        <v>20.73</v>
      </c>
      <c r="J48" s="12">
        <v>20.73</v>
      </c>
      <c r="K48" s="12">
        <v>6.42</v>
      </c>
      <c r="N48" s="12"/>
      <c r="O48" s="12"/>
      <c r="P48" s="12"/>
      <c r="Q48" s="12"/>
      <c r="R48" s="12"/>
      <c r="S48" s="12"/>
      <c r="T48" s="12"/>
    </row>
    <row r="49" spans="1:20">
      <c r="A49" s="12" t="s">
        <v>85</v>
      </c>
      <c r="B49" s="12">
        <v>450</v>
      </c>
      <c r="C49" s="12">
        <v>325</v>
      </c>
      <c r="D49" s="12">
        <v>350</v>
      </c>
      <c r="E49" s="12">
        <v>300</v>
      </c>
      <c r="F49" s="12">
        <v>325</v>
      </c>
      <c r="G49" s="12">
        <v>300</v>
      </c>
      <c r="H49" s="12">
        <v>300</v>
      </c>
      <c r="I49" s="12">
        <v>200</v>
      </c>
      <c r="J49" s="12">
        <v>200</v>
      </c>
      <c r="K49" s="12">
        <v>75</v>
      </c>
      <c r="N49" s="12"/>
      <c r="O49" s="12"/>
      <c r="P49" s="12"/>
      <c r="Q49" s="12"/>
      <c r="R49" s="12"/>
      <c r="S49" s="12"/>
      <c r="T49" s="12"/>
    </row>
    <row r="50" spans="1:20">
      <c r="G50" s="12"/>
      <c r="H50" s="12"/>
      <c r="I50" s="12"/>
      <c r="J50" s="12"/>
      <c r="K50" s="12"/>
      <c r="N50" s="12"/>
      <c r="O50" s="12"/>
      <c r="P50" s="12"/>
      <c r="Q50" s="12"/>
      <c r="R50" s="12"/>
      <c r="S50" s="12"/>
      <c r="T50" s="12"/>
    </row>
    <row r="51" spans="1:20">
      <c r="N51" s="12"/>
      <c r="O51" s="12"/>
      <c r="P51" s="12"/>
      <c r="Q51" s="12"/>
      <c r="R51" s="12"/>
      <c r="S51" s="12"/>
      <c r="T51" s="12"/>
    </row>
    <row r="52" spans="1:20" ht="14.5">
      <c r="A52" s="12" t="s">
        <v>336</v>
      </c>
      <c r="B52" s="32">
        <f>(B47/B33)</f>
        <v>0.35665411065417973</v>
      </c>
      <c r="C52" s="32">
        <f t="shared" ref="C52:K52" si="0">(C47/C33)</f>
        <v>0.85149007890906303</v>
      </c>
      <c r="D52" s="32">
        <f t="shared" si="0"/>
        <v>0</v>
      </c>
      <c r="E52" s="32">
        <f t="shared" si="0"/>
        <v>0.70294129212378587</v>
      </c>
      <c r="F52" s="32">
        <f t="shared" si="0"/>
        <v>0.28984479235277227</v>
      </c>
      <c r="G52" s="32">
        <f t="shared" si="0"/>
        <v>0.24536062597406771</v>
      </c>
      <c r="H52" s="32">
        <f t="shared" si="0"/>
        <v>0.12682495390901391</v>
      </c>
      <c r="I52" s="32">
        <f t="shared" si="0"/>
        <v>0.1015915781070698</v>
      </c>
      <c r="J52" s="32">
        <f t="shared" si="0"/>
        <v>0.15782538599863583</v>
      </c>
      <c r="K52" s="32">
        <f t="shared" si="0"/>
        <v>8.5400569337128904E-2</v>
      </c>
      <c r="N52" s="12"/>
      <c r="O52" s="12"/>
      <c r="P52" s="12"/>
      <c r="Q52" s="12"/>
      <c r="R52" s="12"/>
      <c r="S52" s="12"/>
      <c r="T52" s="12"/>
    </row>
    <row r="53" spans="1:20">
      <c r="N53" s="12"/>
      <c r="O53" s="12"/>
      <c r="P53" s="12"/>
      <c r="Q53" s="12"/>
      <c r="R53" s="12"/>
      <c r="S53" s="12"/>
      <c r="T53" s="12"/>
    </row>
    <row r="54" spans="1:20">
      <c r="N54" s="12"/>
      <c r="O54" s="12"/>
      <c r="P54" s="12"/>
      <c r="Q54" s="12"/>
      <c r="R54" s="12"/>
      <c r="S54" s="12"/>
      <c r="T54" s="12"/>
    </row>
    <row r="55" spans="1:20">
      <c r="N55" s="12"/>
      <c r="O55" s="12"/>
      <c r="P55" s="12"/>
      <c r="Q55" s="12"/>
      <c r="R55" s="12"/>
      <c r="S55" s="12"/>
      <c r="T55" s="12"/>
    </row>
    <row r="56" spans="1:20">
      <c r="N56" s="12"/>
      <c r="O56" s="12"/>
      <c r="P56" s="12"/>
      <c r="Q56" s="12"/>
      <c r="R56" s="12"/>
      <c r="S56" s="12"/>
      <c r="T56" s="12"/>
    </row>
    <row r="57" spans="1:20">
      <c r="N57" s="12"/>
      <c r="O57" s="12"/>
      <c r="P57" s="12"/>
      <c r="Q57" s="12"/>
      <c r="R57" s="12"/>
      <c r="S57" s="12"/>
      <c r="T57" s="12"/>
    </row>
    <row r="58" spans="1:20">
      <c r="N58" s="12"/>
      <c r="O58" s="12"/>
      <c r="P58" s="12"/>
      <c r="Q58" s="12"/>
      <c r="R58" s="12"/>
      <c r="S58" s="12"/>
      <c r="T58" s="12"/>
    </row>
    <row r="59" spans="1:20">
      <c r="N59" s="12"/>
      <c r="O59" s="12"/>
      <c r="P59" s="12"/>
      <c r="Q59" s="12"/>
      <c r="R59" s="12"/>
      <c r="S59" s="12"/>
      <c r="T59" s="12"/>
    </row>
    <row r="60" spans="1:20">
      <c r="N60" s="12"/>
      <c r="O60" s="12"/>
      <c r="P60" s="12"/>
      <c r="Q60" s="12"/>
      <c r="R60" s="12"/>
      <c r="S60" s="12"/>
      <c r="T60" s="12"/>
    </row>
    <row r="61" spans="1:20">
      <c r="N61" s="12"/>
      <c r="O61" s="12"/>
      <c r="P61" s="12"/>
      <c r="Q61" s="12"/>
      <c r="R61" s="12"/>
      <c r="S61" s="12"/>
      <c r="T61" s="12"/>
    </row>
    <row r="62" spans="1:20">
      <c r="N62" s="12"/>
      <c r="O62" s="12"/>
      <c r="P62" s="12"/>
      <c r="Q62" s="12"/>
      <c r="R62" s="12"/>
      <c r="S62" s="12"/>
      <c r="T62" s="12"/>
    </row>
    <row r="63" spans="1:20">
      <c r="N63" s="12"/>
      <c r="O63" s="12"/>
      <c r="P63" s="12"/>
      <c r="Q63" s="12"/>
      <c r="R63" s="12"/>
      <c r="S63" s="12"/>
      <c r="T63" s="12"/>
    </row>
    <row r="64" spans="1:20">
      <c r="N64" s="12"/>
      <c r="O64" s="12"/>
      <c r="P64" s="12"/>
      <c r="Q64" s="12"/>
      <c r="R64" s="12"/>
      <c r="S64" s="12"/>
      <c r="T64" s="12"/>
    </row>
    <row r="65" spans="14:20">
      <c r="N65" s="12"/>
      <c r="O65" s="12"/>
      <c r="P65" s="12"/>
      <c r="Q65" s="12"/>
      <c r="R65" s="12"/>
      <c r="S65" s="12"/>
      <c r="T65" s="12"/>
    </row>
    <row r="66" spans="14:20">
      <c r="N66" s="12"/>
      <c r="O66" s="12"/>
      <c r="P66" s="12"/>
      <c r="Q66" s="12"/>
      <c r="R66" s="12"/>
      <c r="S66" s="12"/>
      <c r="T66" s="12"/>
    </row>
    <row r="67" spans="14:20">
      <c r="N67" s="12"/>
      <c r="O67" s="12"/>
      <c r="P67" s="12"/>
      <c r="Q67" s="12"/>
      <c r="R67" s="12"/>
      <c r="S67" s="12"/>
      <c r="T67" s="12"/>
    </row>
    <row r="68" spans="14:20">
      <c r="N68" s="12"/>
      <c r="O68" s="12"/>
      <c r="P68" s="12"/>
      <c r="Q68" s="12"/>
      <c r="R68" s="12"/>
      <c r="S68" s="12"/>
      <c r="T68" s="12"/>
    </row>
    <row r="69" spans="14:20">
      <c r="N69" s="12"/>
      <c r="O69" s="12"/>
      <c r="P69" s="12"/>
      <c r="Q69" s="12"/>
      <c r="R69" s="12"/>
      <c r="S69" s="12"/>
      <c r="T69" s="12"/>
    </row>
    <row r="70" spans="14:20">
      <c r="N70" s="12"/>
      <c r="O70" s="12"/>
      <c r="P70" s="12"/>
      <c r="Q70" s="12"/>
      <c r="R70" s="12"/>
      <c r="S70" s="12"/>
      <c r="T70" s="12"/>
    </row>
    <row r="71" spans="14:20">
      <c r="N71" s="12"/>
      <c r="O71" s="12"/>
      <c r="P71" s="12"/>
      <c r="Q71" s="12"/>
      <c r="R71" s="12"/>
      <c r="S71" s="12"/>
      <c r="T71" s="12"/>
    </row>
    <row r="72" spans="14:20">
      <c r="N72" s="12"/>
      <c r="O72" s="12"/>
      <c r="P72" s="12"/>
      <c r="Q72" s="12"/>
      <c r="R72" s="12"/>
      <c r="S72" s="12"/>
      <c r="T72" s="12"/>
    </row>
    <row r="73" spans="14:20">
      <c r="N73" s="12"/>
      <c r="O73" s="12"/>
      <c r="P73" s="12"/>
      <c r="Q73" s="12"/>
      <c r="R73" s="12"/>
      <c r="S73" s="12"/>
      <c r="T73" s="12"/>
    </row>
    <row r="74" spans="14:20">
      <c r="N74" s="12"/>
      <c r="O74" s="12"/>
      <c r="P74" s="12"/>
      <c r="Q74" s="12"/>
      <c r="R74" s="12"/>
      <c r="S74" s="12"/>
      <c r="T74" s="12"/>
    </row>
    <row r="75" spans="14:20">
      <c r="N75" s="12"/>
      <c r="O75" s="12"/>
      <c r="P75" s="12"/>
      <c r="Q75" s="12"/>
      <c r="R75" s="12"/>
      <c r="S75" s="12"/>
      <c r="T75" s="12"/>
    </row>
    <row r="76" spans="14:20">
      <c r="N76" s="12"/>
      <c r="O76" s="12"/>
      <c r="P76" s="12"/>
      <c r="Q76" s="12"/>
      <c r="R76" s="12"/>
      <c r="S76" s="12"/>
      <c r="T76" s="12"/>
    </row>
    <row r="77" spans="14:20">
      <c r="N77" s="12"/>
      <c r="O77" s="12"/>
      <c r="P77" s="12"/>
      <c r="Q77" s="12"/>
      <c r="R77" s="12"/>
      <c r="S77" s="12"/>
      <c r="T77" s="12"/>
    </row>
    <row r="78" spans="14:20">
      <c r="N78" s="12"/>
      <c r="O78" s="12"/>
      <c r="P78" s="12"/>
      <c r="Q78" s="12"/>
      <c r="R78" s="12"/>
      <c r="S78" s="12"/>
      <c r="T78" s="12"/>
    </row>
    <row r="79" spans="14:20">
      <c r="N79" s="12"/>
      <c r="O79" s="12"/>
      <c r="P79" s="12"/>
      <c r="Q79" s="12"/>
      <c r="R79" s="12"/>
      <c r="S79" s="12"/>
      <c r="T79" s="12"/>
    </row>
    <row r="80" spans="14:20">
      <c r="N80" s="12"/>
      <c r="O80" s="12"/>
      <c r="P80" s="12"/>
      <c r="Q80" s="12"/>
      <c r="R80" s="12"/>
      <c r="S80" s="12"/>
      <c r="T80" s="12"/>
    </row>
    <row r="81" spans="14:20">
      <c r="N81" s="12"/>
      <c r="O81" s="12"/>
      <c r="P81" s="12"/>
      <c r="Q81" s="12"/>
      <c r="R81" s="12"/>
      <c r="S81" s="12"/>
      <c r="T81" s="12"/>
    </row>
    <row r="82" spans="14:20">
      <c r="N82" s="12"/>
      <c r="O82" s="12"/>
      <c r="P82" s="12"/>
      <c r="Q82" s="12"/>
      <c r="R82" s="12"/>
      <c r="S82" s="12"/>
      <c r="T82" s="12"/>
    </row>
    <row r="83" spans="14:20">
      <c r="N83" s="12"/>
      <c r="O83" s="12"/>
      <c r="P83" s="12"/>
      <c r="Q83" s="12"/>
      <c r="R83" s="12"/>
      <c r="S83" s="12"/>
      <c r="T83" s="12"/>
    </row>
    <row r="84" spans="14:20">
      <c r="N84" s="12"/>
      <c r="O84" s="12"/>
      <c r="P84" s="12"/>
      <c r="Q84" s="12"/>
      <c r="R84" s="12"/>
      <c r="S84" s="12"/>
      <c r="T84" s="12"/>
    </row>
    <row r="85" spans="14:20">
      <c r="N85" s="12"/>
      <c r="O85" s="12"/>
      <c r="P85" s="12"/>
      <c r="Q85" s="12"/>
      <c r="R85" s="12"/>
      <c r="S85" s="12"/>
      <c r="T85" s="12"/>
    </row>
    <row r="86" spans="14:20">
      <c r="N86" s="12"/>
      <c r="O86" s="12"/>
      <c r="P86" s="12"/>
      <c r="Q86" s="12"/>
      <c r="R86" s="12"/>
      <c r="S86" s="12"/>
      <c r="T86" s="12"/>
    </row>
    <row r="87" spans="14:20">
      <c r="N87" s="12"/>
      <c r="O87" s="12"/>
      <c r="P87" s="12"/>
      <c r="Q87" s="12"/>
      <c r="R87" s="12"/>
      <c r="S87" s="12"/>
      <c r="T87" s="12"/>
    </row>
    <row r="88" spans="14:20">
      <c r="N88" s="12"/>
      <c r="O88" s="12"/>
      <c r="P88" s="12"/>
      <c r="Q88" s="12"/>
      <c r="R88" s="12"/>
      <c r="S88" s="12"/>
      <c r="T88" s="12"/>
    </row>
    <row r="89" spans="14:20">
      <c r="N89" s="12"/>
      <c r="O89" s="12"/>
      <c r="P89" s="12"/>
      <c r="Q89" s="12"/>
      <c r="R89" s="12"/>
      <c r="S89" s="12"/>
      <c r="T89" s="12"/>
    </row>
    <row r="90" spans="14:20">
      <c r="N90" s="12"/>
      <c r="O90" s="12"/>
      <c r="P90" s="12"/>
      <c r="Q90" s="12"/>
      <c r="R90" s="12"/>
      <c r="S90" s="12"/>
      <c r="T90" s="12"/>
    </row>
    <row r="91" spans="14:20">
      <c r="N91" s="12"/>
      <c r="O91" s="12"/>
      <c r="P91" s="12"/>
      <c r="Q91" s="12"/>
      <c r="R91" s="12"/>
      <c r="S91" s="12"/>
      <c r="T91" s="12"/>
    </row>
    <row r="92" spans="14:20">
      <c r="N92" s="12"/>
      <c r="O92" s="12"/>
      <c r="P92" s="12"/>
      <c r="Q92" s="12"/>
      <c r="R92" s="12"/>
      <c r="S92" s="12"/>
      <c r="T92" s="12"/>
    </row>
    <row r="93" spans="14:20">
      <c r="N93" s="12"/>
      <c r="O93" s="12"/>
      <c r="P93" s="12"/>
      <c r="Q93" s="12"/>
      <c r="R93" s="12"/>
      <c r="S93" s="12"/>
      <c r="T93" s="12"/>
    </row>
    <row r="94" spans="14:20">
      <c r="N94" s="12"/>
      <c r="O94" s="12"/>
      <c r="P94" s="12"/>
      <c r="Q94" s="12"/>
      <c r="R94" s="12"/>
      <c r="S94" s="12"/>
      <c r="T94" s="12"/>
    </row>
    <row r="95" spans="14:20">
      <c r="N95" s="12"/>
      <c r="O95" s="12"/>
      <c r="P95" s="12"/>
      <c r="Q95" s="12"/>
      <c r="R95" s="12"/>
      <c r="S95" s="12"/>
      <c r="T95" s="12"/>
    </row>
    <row r="96" spans="14:20">
      <c r="N96" s="12"/>
      <c r="O96" s="12"/>
      <c r="P96" s="12"/>
      <c r="Q96" s="12"/>
      <c r="R96" s="12"/>
      <c r="S96" s="12"/>
      <c r="T96" s="12"/>
    </row>
    <row r="97" spans="1:20">
      <c r="N97" s="12"/>
      <c r="O97" s="12"/>
      <c r="P97" s="12"/>
      <c r="Q97" s="12"/>
      <c r="R97" s="12"/>
      <c r="S97" s="12"/>
      <c r="T97" s="12"/>
    </row>
    <row r="98" spans="1:20">
      <c r="N98" s="12"/>
      <c r="O98" s="12"/>
      <c r="P98" s="12"/>
      <c r="Q98" s="12"/>
      <c r="R98" s="12"/>
      <c r="S98" s="12"/>
      <c r="T98" s="12"/>
    </row>
    <row r="99" spans="1:20">
      <c r="N99" s="12"/>
      <c r="O99" s="12"/>
      <c r="P99" s="12"/>
      <c r="Q99" s="12"/>
      <c r="R99" s="12"/>
      <c r="S99" s="12"/>
      <c r="T99" s="12"/>
    </row>
    <row r="100" spans="1:20">
      <c r="N100" s="12"/>
      <c r="O100" s="12"/>
      <c r="P100" s="12"/>
      <c r="Q100" s="12"/>
      <c r="R100" s="12"/>
      <c r="S100" s="12"/>
      <c r="T100" s="12"/>
    </row>
    <row r="101" spans="1:20">
      <c r="N101" s="12"/>
      <c r="O101" s="12"/>
      <c r="P101" s="12"/>
      <c r="Q101" s="12"/>
      <c r="R101" s="12"/>
      <c r="S101" s="12"/>
      <c r="T101" s="12"/>
    </row>
    <row r="102" spans="1:20">
      <c r="N102" s="12"/>
      <c r="O102" s="12"/>
      <c r="P102" s="12"/>
      <c r="Q102" s="12"/>
      <c r="R102" s="12"/>
      <c r="S102" s="12"/>
      <c r="T102" s="12"/>
    </row>
    <row r="103" spans="1:20">
      <c r="N103" s="12"/>
      <c r="O103" s="12"/>
      <c r="P103" s="12"/>
      <c r="Q103" s="12"/>
      <c r="R103" s="12"/>
      <c r="S103" s="12"/>
      <c r="T103" s="12"/>
    </row>
    <row r="104" spans="1:20">
      <c r="N104" s="12"/>
      <c r="O104" s="12"/>
      <c r="P104" s="12"/>
      <c r="Q104" s="12"/>
      <c r="R104" s="12"/>
      <c r="S104" s="12"/>
      <c r="T104" s="12"/>
    </row>
    <row r="105" spans="1:20">
      <c r="N105" s="12"/>
      <c r="O105" s="12"/>
      <c r="P105" s="12"/>
      <c r="Q105" s="12"/>
      <c r="R105" s="12"/>
      <c r="S105" s="12"/>
      <c r="T105" s="12"/>
    </row>
    <row r="106" spans="1:20">
      <c r="N106" s="12"/>
      <c r="O106" s="12"/>
      <c r="P106" s="12"/>
      <c r="Q106" s="12"/>
      <c r="R106" s="12"/>
      <c r="S106" s="12"/>
      <c r="T106" s="12"/>
    </row>
    <row r="107" spans="1:20">
      <c r="N107" s="12"/>
      <c r="O107" s="12"/>
      <c r="P107" s="12"/>
      <c r="Q107" s="12"/>
      <c r="R107" s="12"/>
      <c r="S107" s="12"/>
      <c r="T107" s="12"/>
    </row>
    <row r="108" spans="1:20">
      <c r="N108" s="12"/>
      <c r="O108" s="12"/>
      <c r="P108" s="12"/>
      <c r="Q108" s="12"/>
      <c r="R108" s="12"/>
      <c r="S108" s="12"/>
      <c r="T108" s="12"/>
    </row>
    <row r="109" spans="1:20">
      <c r="N109" s="12"/>
      <c r="O109" s="12"/>
      <c r="P109" s="12"/>
      <c r="Q109" s="12"/>
      <c r="R109" s="12"/>
      <c r="S109" s="12"/>
      <c r="T109" s="12"/>
    </row>
    <row r="110" spans="1:20">
      <c r="A110" s="12"/>
      <c r="B110" s="12"/>
      <c r="C110" s="12"/>
      <c r="D110" s="12"/>
      <c r="E110" s="12"/>
      <c r="F110" s="12"/>
      <c r="N110" s="12"/>
      <c r="O110" s="12"/>
      <c r="P110" s="12"/>
      <c r="Q110" s="12"/>
      <c r="R110" s="12"/>
      <c r="S110" s="12"/>
      <c r="T110" s="12"/>
    </row>
    <row r="111" spans="1:20">
      <c r="A111" s="12" t="s">
        <v>40</v>
      </c>
      <c r="B111" s="12"/>
      <c r="C111" s="12"/>
      <c r="D111" s="12"/>
      <c r="E111" s="12"/>
      <c r="F111" s="12"/>
      <c r="N111" s="12"/>
      <c r="O111" s="12"/>
      <c r="P111" s="12"/>
      <c r="Q111" s="12"/>
      <c r="R111" s="12"/>
      <c r="S111" s="12"/>
      <c r="T111" s="12"/>
    </row>
    <row r="112" spans="1:20">
      <c r="A112" s="12" t="s">
        <v>187</v>
      </c>
      <c r="B112" s="12">
        <v>10388.129999999999</v>
      </c>
      <c r="C112" s="12">
        <v>9806.6200000000008</v>
      </c>
      <c r="D112" s="12">
        <v>9651.48</v>
      </c>
      <c r="E112" s="12">
        <v>9877.27</v>
      </c>
      <c r="F112" s="12">
        <v>9589.2800000000007</v>
      </c>
      <c r="N112" s="12"/>
      <c r="O112" s="12"/>
      <c r="P112" s="12"/>
      <c r="Q112" s="12"/>
      <c r="R112" s="12"/>
      <c r="S112" s="12"/>
      <c r="T112" s="12"/>
    </row>
    <row r="113" spans="1:20">
      <c r="A113" s="10" t="s">
        <v>43</v>
      </c>
      <c r="B113" s="10">
        <v>254.89</v>
      </c>
      <c r="C113" s="10">
        <v>989.92</v>
      </c>
      <c r="D113" s="10">
        <v>1002.97</v>
      </c>
      <c r="E113" s="10">
        <v>999</v>
      </c>
      <c r="F113" s="10">
        <v>979.2</v>
      </c>
      <c r="N113" s="12"/>
      <c r="O113" s="12"/>
      <c r="P113" s="12"/>
      <c r="Q113" s="12"/>
      <c r="R113" s="12"/>
      <c r="S113" s="12"/>
      <c r="T113" s="12"/>
    </row>
    <row r="114" spans="1:20">
      <c r="A114" s="12" t="s">
        <v>188</v>
      </c>
      <c r="B114" s="12">
        <v>10133.24</v>
      </c>
      <c r="C114" s="12">
        <v>8816.7000000000007</v>
      </c>
      <c r="D114" s="12">
        <v>8648.51</v>
      </c>
      <c r="E114" s="12">
        <v>8878.27</v>
      </c>
      <c r="F114" s="12">
        <v>8610.08</v>
      </c>
      <c r="N114" s="12"/>
      <c r="O114" s="12"/>
      <c r="P114" s="12"/>
      <c r="Q114" s="12"/>
      <c r="R114" s="12"/>
      <c r="S114" s="12"/>
      <c r="T114" s="12"/>
    </row>
    <row r="115" spans="1:20">
      <c r="A115" s="12" t="s">
        <v>189</v>
      </c>
      <c r="B115" s="12">
        <v>166.46</v>
      </c>
      <c r="C115" s="12">
        <v>117.07</v>
      </c>
      <c r="D115" s="12">
        <v>108.67</v>
      </c>
      <c r="E115" s="12">
        <v>59.55</v>
      </c>
      <c r="F115" s="12">
        <v>101.65</v>
      </c>
      <c r="N115" s="12"/>
      <c r="O115" s="12"/>
      <c r="P115" s="12"/>
      <c r="Q115" s="12"/>
      <c r="R115" s="12"/>
      <c r="S115" s="12"/>
      <c r="T115" s="12"/>
    </row>
    <row r="116" spans="1:20">
      <c r="A116" s="12" t="s">
        <v>190</v>
      </c>
      <c r="B116" s="12">
        <v>10299.700000000001</v>
      </c>
      <c r="C116" s="12">
        <v>8933.77</v>
      </c>
      <c r="D116" s="12">
        <v>8757.18</v>
      </c>
      <c r="E116" s="12">
        <v>8937.82</v>
      </c>
      <c r="F116" s="12">
        <v>8711.73</v>
      </c>
      <c r="N116" s="12"/>
      <c r="O116" s="12"/>
      <c r="P116" s="12"/>
      <c r="Q116" s="12"/>
      <c r="R116" s="12"/>
      <c r="S116" s="12"/>
      <c r="T116" s="12"/>
    </row>
    <row r="117" spans="1:20">
      <c r="A117" s="12" t="s">
        <v>47</v>
      </c>
      <c r="B117" s="12">
        <v>121.85</v>
      </c>
      <c r="C117" s="12">
        <v>135.33000000000001</v>
      </c>
      <c r="D117" s="12">
        <v>203.79</v>
      </c>
      <c r="E117" s="12">
        <v>37.549999999999997</v>
      </c>
      <c r="F117" s="12">
        <v>79.23</v>
      </c>
      <c r="N117" s="12"/>
      <c r="O117" s="12"/>
      <c r="P117" s="12"/>
      <c r="Q117" s="12"/>
      <c r="R117" s="12"/>
      <c r="S117" s="12"/>
      <c r="T117" s="12"/>
    </row>
    <row r="118" spans="1:20">
      <c r="A118" s="12" t="s">
        <v>191</v>
      </c>
      <c r="B118" s="12">
        <v>10421.549999999999</v>
      </c>
      <c r="C118" s="12">
        <v>9069.1</v>
      </c>
      <c r="D118" s="12">
        <v>8960.9699999999993</v>
      </c>
      <c r="E118" s="12">
        <v>8975.36</v>
      </c>
      <c r="F118" s="12">
        <v>8790.9599999999991</v>
      </c>
      <c r="N118" s="12"/>
      <c r="O118" s="12"/>
      <c r="P118" s="12"/>
      <c r="Q118" s="12"/>
      <c r="R118" s="12"/>
      <c r="S118" s="12"/>
      <c r="T118" s="12"/>
    </row>
    <row r="119" spans="1:20">
      <c r="A119" s="12" t="s">
        <v>49</v>
      </c>
      <c r="B119" s="12"/>
      <c r="C119" s="12"/>
      <c r="D119" s="12"/>
      <c r="E119" s="12"/>
      <c r="F119" s="12"/>
      <c r="N119" s="12"/>
      <c r="O119" s="12"/>
      <c r="P119" s="12"/>
      <c r="Q119" s="12"/>
      <c r="R119" s="12"/>
      <c r="S119" s="12"/>
      <c r="T119" s="12"/>
    </row>
    <row r="120" spans="1:20">
      <c r="A120" s="12" t="s">
        <v>50</v>
      </c>
      <c r="B120" s="12">
        <v>6281.15</v>
      </c>
      <c r="C120" s="12">
        <v>5313.23</v>
      </c>
      <c r="D120" s="12">
        <v>4641.13</v>
      </c>
      <c r="E120" s="12">
        <v>5400.71</v>
      </c>
      <c r="F120" s="12">
        <v>5724.31</v>
      </c>
      <c r="N120" s="12"/>
      <c r="O120" s="12"/>
      <c r="P120" s="12"/>
      <c r="Q120" s="12"/>
      <c r="R120" s="12"/>
      <c r="S120" s="12"/>
      <c r="T120" s="12"/>
    </row>
    <row r="121" spans="1:20">
      <c r="A121" s="12" t="s">
        <v>51</v>
      </c>
      <c r="B121" s="12">
        <v>251.76</v>
      </c>
      <c r="C121" s="12">
        <v>220.96</v>
      </c>
      <c r="D121" s="12">
        <v>224.4</v>
      </c>
      <c r="E121" s="12">
        <v>249.22</v>
      </c>
      <c r="F121" s="12">
        <v>250.28</v>
      </c>
      <c r="N121" s="12"/>
      <c r="O121" s="12"/>
      <c r="P121" s="12"/>
      <c r="Q121" s="12"/>
      <c r="R121" s="12"/>
      <c r="S121" s="12"/>
      <c r="T121" s="12"/>
    </row>
    <row r="122" spans="1:20">
      <c r="A122" s="12" t="s">
        <v>53</v>
      </c>
      <c r="B122" s="12">
        <v>12.55</v>
      </c>
      <c r="C122" s="12">
        <v>-318.14999999999998</v>
      </c>
      <c r="D122" s="12">
        <v>126.62</v>
      </c>
      <c r="E122" s="12">
        <v>19.73</v>
      </c>
      <c r="F122" s="12">
        <v>-115.87</v>
      </c>
      <c r="J122" s="12"/>
      <c r="K122" s="12"/>
      <c r="L122" s="12"/>
      <c r="M122" s="12"/>
      <c r="N122" s="12"/>
      <c r="O122" s="12"/>
      <c r="P122" s="12"/>
      <c r="Q122" s="12"/>
      <c r="R122" s="12"/>
      <c r="S122" s="12"/>
      <c r="T122" s="12"/>
    </row>
    <row r="123" spans="1:20">
      <c r="A123" s="12" t="s">
        <v>54</v>
      </c>
      <c r="B123" s="12">
        <v>709.68</v>
      </c>
      <c r="C123" s="12">
        <v>620.78</v>
      </c>
      <c r="D123" s="12">
        <v>565.94000000000005</v>
      </c>
      <c r="E123" s="12">
        <v>545.13</v>
      </c>
      <c r="F123" s="12">
        <v>486.67</v>
      </c>
      <c r="J123" s="12"/>
      <c r="K123" s="12"/>
      <c r="L123" s="12"/>
      <c r="M123" s="12"/>
      <c r="N123" s="12"/>
      <c r="O123" s="12"/>
      <c r="P123" s="12"/>
      <c r="Q123" s="12"/>
      <c r="R123" s="12"/>
      <c r="S123" s="12"/>
      <c r="T123" s="12"/>
    </row>
    <row r="124" spans="1:20">
      <c r="A124" s="12" t="s">
        <v>55</v>
      </c>
      <c r="B124" s="12">
        <v>137.54</v>
      </c>
      <c r="C124" s="12">
        <v>88.78</v>
      </c>
      <c r="D124" s="12">
        <v>90.14</v>
      </c>
      <c r="E124" s="12">
        <v>172.09</v>
      </c>
      <c r="F124" s="12">
        <v>244.61</v>
      </c>
    </row>
    <row r="125" spans="1:20">
      <c r="A125" s="12" t="s">
        <v>56</v>
      </c>
      <c r="B125" s="12">
        <v>364.38</v>
      </c>
      <c r="C125" s="12">
        <v>288.2</v>
      </c>
      <c r="D125" s="12">
        <v>265.14</v>
      </c>
      <c r="E125" s="12">
        <v>246.78</v>
      </c>
      <c r="F125" s="12">
        <v>248.05</v>
      </c>
    </row>
    <row r="126" spans="1:20">
      <c r="A126" s="12" t="s">
        <v>57</v>
      </c>
      <c r="B126" s="12">
        <v>1797.18</v>
      </c>
      <c r="C126" s="12">
        <v>1769.68</v>
      </c>
      <c r="D126" s="12">
        <v>1633.06</v>
      </c>
      <c r="E126" s="12">
        <v>1407.56</v>
      </c>
      <c r="F126" s="12">
        <v>1267.43</v>
      </c>
    </row>
    <row r="127" spans="1:20">
      <c r="A127" s="12" t="s">
        <v>0</v>
      </c>
      <c r="B127" s="12">
        <v>9554.23</v>
      </c>
      <c r="C127" s="12">
        <v>7983.47</v>
      </c>
      <c r="D127" s="12">
        <v>7546.44</v>
      </c>
      <c r="E127" s="12">
        <v>8041.22</v>
      </c>
      <c r="F127" s="12">
        <v>8105.47</v>
      </c>
    </row>
    <row r="128" spans="1:20">
      <c r="A128" s="12"/>
      <c r="B128" s="12">
        <v>43160</v>
      </c>
      <c r="C128" s="12">
        <v>42795</v>
      </c>
      <c r="D128" s="12">
        <v>42430</v>
      </c>
      <c r="E128" s="12">
        <v>42064</v>
      </c>
      <c r="F128" s="12">
        <v>41699</v>
      </c>
    </row>
    <row r="129" spans="1:6">
      <c r="A129" s="12"/>
      <c r="B129" s="12"/>
      <c r="C129" s="12"/>
      <c r="D129" s="12"/>
      <c r="E129" s="12"/>
      <c r="F129" s="12"/>
    </row>
    <row r="130" spans="1:6">
      <c r="A130" s="12"/>
      <c r="B130" s="12" t="s">
        <v>12</v>
      </c>
      <c r="C130" s="12" t="s">
        <v>12</v>
      </c>
      <c r="D130" s="12" t="s">
        <v>12</v>
      </c>
      <c r="E130" s="12" t="s">
        <v>12</v>
      </c>
      <c r="F130" s="12" t="s">
        <v>12</v>
      </c>
    </row>
    <row r="131" spans="1:6">
      <c r="A131" s="12"/>
      <c r="B131" s="12"/>
      <c r="C131" s="12"/>
      <c r="D131" s="12"/>
      <c r="E131" s="12"/>
      <c r="F131" s="12"/>
    </row>
    <row r="132" spans="1:6">
      <c r="A132" s="12" t="s">
        <v>192</v>
      </c>
      <c r="B132" s="12">
        <v>867.31</v>
      </c>
      <c r="C132" s="12">
        <v>1085.6300000000001</v>
      </c>
      <c r="D132" s="12">
        <v>1414.53</v>
      </c>
      <c r="E132" s="12">
        <v>934.14</v>
      </c>
      <c r="F132" s="12">
        <v>685.49</v>
      </c>
    </row>
    <row r="133" spans="1:6">
      <c r="A133" s="12" t="s">
        <v>60</v>
      </c>
      <c r="B133" s="12">
        <v>0</v>
      </c>
      <c r="C133" s="12">
        <v>0</v>
      </c>
      <c r="D133" s="12">
        <v>0</v>
      </c>
      <c r="E133" s="12">
        <v>0</v>
      </c>
      <c r="F133" s="12">
        <v>-71.05</v>
      </c>
    </row>
    <row r="134" spans="1:6">
      <c r="A134" s="12" t="s">
        <v>193</v>
      </c>
      <c r="B134" s="12">
        <v>867.31</v>
      </c>
      <c r="C134" s="12">
        <v>1085.6300000000001</v>
      </c>
      <c r="D134" s="12">
        <v>1414.53</v>
      </c>
      <c r="E134" s="12">
        <v>934.14</v>
      </c>
      <c r="F134" s="12">
        <v>614.45000000000005</v>
      </c>
    </row>
    <row r="135" spans="1:6">
      <c r="A135" s="12" t="s">
        <v>194</v>
      </c>
      <c r="B135" s="12"/>
      <c r="C135" s="12"/>
      <c r="D135" s="12"/>
      <c r="E135" s="12"/>
      <c r="F135" s="12"/>
    </row>
    <row r="136" spans="1:6">
      <c r="A136" s="12" t="s">
        <v>63</v>
      </c>
      <c r="B136" s="12">
        <v>188.47</v>
      </c>
      <c r="C136" s="12">
        <v>231.03</v>
      </c>
      <c r="D136" s="12">
        <v>370.08</v>
      </c>
      <c r="E136" s="12">
        <v>254.47</v>
      </c>
      <c r="F136" s="12">
        <v>132.72</v>
      </c>
    </row>
    <row r="137" spans="1:6">
      <c r="A137" s="12" t="s">
        <v>65</v>
      </c>
      <c r="B137" s="12">
        <v>56.46</v>
      </c>
      <c r="C137" s="12">
        <v>51.85</v>
      </c>
      <c r="D137" s="12">
        <v>42.3</v>
      </c>
      <c r="E137" s="12">
        <v>34.590000000000003</v>
      </c>
      <c r="F137" s="12">
        <v>39.11</v>
      </c>
    </row>
    <row r="138" spans="1:6">
      <c r="A138" s="12" t="s">
        <v>195</v>
      </c>
      <c r="B138" s="12">
        <v>244.92</v>
      </c>
      <c r="C138" s="12">
        <v>282.88</v>
      </c>
      <c r="D138" s="12">
        <v>412.38</v>
      </c>
      <c r="E138" s="12">
        <v>289.06</v>
      </c>
      <c r="F138" s="12">
        <v>171.83</v>
      </c>
    </row>
    <row r="139" spans="1:6">
      <c r="A139" s="12" t="s">
        <v>196</v>
      </c>
      <c r="B139" s="12">
        <v>622.39</v>
      </c>
      <c r="C139" s="12">
        <v>802.76</v>
      </c>
      <c r="D139" s="12">
        <v>1002.15</v>
      </c>
      <c r="E139" s="12">
        <v>645.08000000000004</v>
      </c>
      <c r="F139" s="12">
        <v>442.62</v>
      </c>
    </row>
    <row r="140" spans="1:6">
      <c r="A140" s="12" t="s">
        <v>197</v>
      </c>
      <c r="B140" s="12">
        <v>622.39</v>
      </c>
      <c r="C140" s="12">
        <v>802.76</v>
      </c>
      <c r="D140" s="12">
        <v>1002.15</v>
      </c>
      <c r="E140" s="12">
        <v>645.08000000000004</v>
      </c>
      <c r="F140" s="12">
        <v>442.62</v>
      </c>
    </row>
    <row r="141" spans="1:6">
      <c r="A141" s="12" t="s">
        <v>198</v>
      </c>
      <c r="B141" s="12">
        <v>622.39</v>
      </c>
      <c r="C141" s="12">
        <v>802.76</v>
      </c>
      <c r="D141" s="12">
        <v>1002.15</v>
      </c>
      <c r="E141" s="12">
        <v>645.08000000000004</v>
      </c>
      <c r="F141" s="12">
        <v>442.62</v>
      </c>
    </row>
    <row r="142" spans="1:6">
      <c r="A142" s="12"/>
      <c r="B142" s="12">
        <v>43160</v>
      </c>
      <c r="C142" s="12">
        <v>42795</v>
      </c>
      <c r="D142" s="12">
        <v>42430</v>
      </c>
      <c r="E142" s="12">
        <v>42064</v>
      </c>
      <c r="F142" s="12">
        <v>41699</v>
      </c>
    </row>
    <row r="143" spans="1:6">
      <c r="A143" s="12"/>
      <c r="B143" s="12"/>
      <c r="C143" s="12"/>
      <c r="D143" s="12"/>
      <c r="E143" s="12"/>
      <c r="F143" s="12"/>
    </row>
    <row r="144" spans="1:6">
      <c r="A144" s="12"/>
      <c r="B144" s="12" t="s">
        <v>12</v>
      </c>
      <c r="C144" s="12" t="s">
        <v>12</v>
      </c>
      <c r="D144" s="12" t="s">
        <v>12</v>
      </c>
      <c r="E144" s="12" t="s">
        <v>12</v>
      </c>
      <c r="F144" s="12" t="s">
        <v>12</v>
      </c>
    </row>
    <row r="145" spans="1:6">
      <c r="A145" s="12"/>
      <c r="B145" s="12"/>
      <c r="C145" s="12"/>
      <c r="D145" s="12"/>
      <c r="E145" s="12"/>
      <c r="F145" s="12"/>
    </row>
    <row r="146" spans="1:6">
      <c r="A146" s="12" t="s">
        <v>72</v>
      </c>
      <c r="B146" s="12"/>
      <c r="C146" s="12"/>
      <c r="D146" s="12"/>
      <c r="E146" s="12"/>
      <c r="F146" s="12"/>
    </row>
    <row r="147" spans="1:6">
      <c r="A147" s="12" t="s">
        <v>73</v>
      </c>
      <c r="B147" s="12"/>
      <c r="C147" s="12"/>
      <c r="D147" s="12"/>
      <c r="E147" s="12"/>
      <c r="F147" s="12"/>
    </row>
    <row r="148" spans="1:6">
      <c r="A148" s="12" t="s">
        <v>74</v>
      </c>
      <c r="B148" s="12">
        <v>11.55</v>
      </c>
      <c r="C148" s="12">
        <v>15.77</v>
      </c>
      <c r="D148" s="12">
        <v>19.690000000000001</v>
      </c>
      <c r="E148" s="12">
        <v>12.7</v>
      </c>
      <c r="F148" s="12">
        <v>8.7799999999999994</v>
      </c>
    </row>
    <row r="149" spans="1:6">
      <c r="A149" s="12" t="s">
        <v>75</v>
      </c>
      <c r="B149" s="12">
        <v>11.55</v>
      </c>
      <c r="C149" s="12">
        <v>15.77</v>
      </c>
      <c r="D149" s="12">
        <v>19.690000000000001</v>
      </c>
      <c r="E149" s="12">
        <v>12.69</v>
      </c>
      <c r="F149" s="12">
        <v>8.77</v>
      </c>
    </row>
    <row r="150" spans="1:6">
      <c r="A150" s="12" t="s">
        <v>199</v>
      </c>
      <c r="B150" s="12"/>
      <c r="C150" s="12"/>
      <c r="D150" s="12"/>
      <c r="E150" s="12"/>
      <c r="F150" s="12"/>
    </row>
    <row r="151" spans="1:6">
      <c r="A151" s="12" t="s">
        <v>77</v>
      </c>
      <c r="B151" s="12">
        <v>2594.1799999999998</v>
      </c>
      <c r="C151" s="12">
        <v>2157.1999999999998</v>
      </c>
      <c r="D151" s="12">
        <v>1976.05</v>
      </c>
      <c r="E151" s="12">
        <v>2483.83</v>
      </c>
      <c r="F151" s="12">
        <v>2533.27</v>
      </c>
    </row>
    <row r="152" spans="1:6">
      <c r="A152" s="12" t="s">
        <v>78</v>
      </c>
      <c r="B152" s="12">
        <v>3686.97</v>
      </c>
      <c r="C152" s="12">
        <v>3156.03</v>
      </c>
      <c r="D152" s="12">
        <v>2665.08</v>
      </c>
      <c r="E152" s="12">
        <v>2946.4</v>
      </c>
      <c r="F152" s="12">
        <v>3213.35</v>
      </c>
    </row>
    <row r="153" spans="1:6">
      <c r="A153" s="12" t="s">
        <v>79</v>
      </c>
      <c r="B153" s="12"/>
      <c r="C153" s="12"/>
      <c r="D153" s="12"/>
      <c r="E153" s="12"/>
      <c r="F153" s="12"/>
    </row>
    <row r="154" spans="1:6">
      <c r="A154" s="12" t="s">
        <v>80</v>
      </c>
      <c r="B154" s="12">
        <v>6.17</v>
      </c>
      <c r="C154" s="12">
        <v>5.51</v>
      </c>
      <c r="D154" s="12">
        <v>5.32</v>
      </c>
      <c r="E154" s="12">
        <v>5.86</v>
      </c>
      <c r="F154" s="12">
        <v>3.96</v>
      </c>
    </row>
    <row r="155" spans="1:6">
      <c r="A155" s="12" t="s">
        <v>81</v>
      </c>
      <c r="B155" s="12">
        <v>73.7</v>
      </c>
      <c r="C155" s="12">
        <v>70.88</v>
      </c>
      <c r="D155" s="12">
        <v>59.36</v>
      </c>
      <c r="E155" s="12">
        <v>54.73</v>
      </c>
      <c r="F155" s="12">
        <v>49.93</v>
      </c>
    </row>
    <row r="156" spans="1:6">
      <c r="A156" s="12" t="s">
        <v>82</v>
      </c>
      <c r="B156" s="12"/>
      <c r="C156" s="12"/>
      <c r="D156" s="12"/>
      <c r="E156" s="12"/>
      <c r="F156" s="12"/>
    </row>
    <row r="157" spans="1:6">
      <c r="A157" s="12" t="s">
        <v>83</v>
      </c>
      <c r="B157" s="12">
        <v>152.71</v>
      </c>
      <c r="C157" s="12">
        <v>101.81</v>
      </c>
      <c r="D157" s="12">
        <v>101.81</v>
      </c>
      <c r="E157" s="12">
        <v>101.81</v>
      </c>
      <c r="F157" s="12">
        <v>37.799999999999997</v>
      </c>
    </row>
    <row r="158" spans="1:6">
      <c r="A158" s="12" t="s">
        <v>84</v>
      </c>
      <c r="B158" s="12">
        <v>31.09</v>
      </c>
      <c r="C158" s="12">
        <v>20.73</v>
      </c>
      <c r="D158" s="12">
        <v>20.73</v>
      </c>
      <c r="E158" s="12">
        <v>20.73</v>
      </c>
      <c r="F158" s="12">
        <v>6.42</v>
      </c>
    </row>
    <row r="159" spans="1:6">
      <c r="A159" s="12" t="s">
        <v>85</v>
      </c>
      <c r="B159" s="12">
        <v>300</v>
      </c>
      <c r="C159" s="12">
        <v>300</v>
      </c>
      <c r="D159" s="12">
        <v>200</v>
      </c>
      <c r="E159" s="12">
        <v>200</v>
      </c>
      <c r="F159" s="12">
        <v>75</v>
      </c>
    </row>
    <row r="160" spans="1:6">
      <c r="A160" s="12"/>
      <c r="B160" s="12"/>
      <c r="C160" s="12"/>
      <c r="D160" s="12"/>
      <c r="E160" s="12"/>
      <c r="F160" s="12"/>
    </row>
    <row r="161" spans="1:6">
      <c r="A161" s="12"/>
      <c r="B161" s="12"/>
      <c r="C161" s="12"/>
      <c r="D161" s="12"/>
      <c r="E161" s="12"/>
      <c r="F161" s="12"/>
    </row>
    <row r="162" spans="1:6">
      <c r="A162" s="12"/>
      <c r="B162" s="12"/>
      <c r="C162" s="12"/>
      <c r="D162" s="12"/>
      <c r="E162" s="12"/>
      <c r="F162" s="12"/>
    </row>
    <row r="163" spans="1:6">
      <c r="A163" s="12"/>
      <c r="B163" s="12"/>
      <c r="C163" s="12"/>
      <c r="D163" s="12"/>
      <c r="E163" s="12"/>
      <c r="F163" s="12"/>
    </row>
    <row r="164" spans="1:6">
      <c r="A164" s="12"/>
      <c r="B164" s="12"/>
      <c r="C164" s="12"/>
      <c r="D164" s="12"/>
      <c r="E164" s="12"/>
      <c r="F164" s="12"/>
    </row>
    <row r="167" spans="1:6">
      <c r="A167" s="12"/>
      <c r="B167" s="12"/>
      <c r="C167" s="12"/>
      <c r="D167" s="12"/>
      <c r="E167" s="12"/>
      <c r="F167" s="12"/>
    </row>
    <row r="168" spans="1:6">
      <c r="A168" s="12"/>
      <c r="B168" s="12"/>
      <c r="C168" s="12"/>
      <c r="D168" s="12"/>
      <c r="E168" s="12"/>
      <c r="F168" s="12"/>
    </row>
    <row r="169" spans="1:6">
      <c r="A169" s="12"/>
      <c r="B169" s="12"/>
      <c r="C169" s="12"/>
      <c r="D169" s="12"/>
      <c r="E169" s="12"/>
      <c r="F169" s="12"/>
    </row>
    <row r="170" spans="1:6">
      <c r="A170" s="12"/>
      <c r="B170" s="12"/>
      <c r="C170" s="12"/>
      <c r="D170" s="12"/>
      <c r="E170" s="12"/>
      <c r="F170" s="12"/>
    </row>
    <row r="171" spans="1:6">
      <c r="A171" s="12"/>
      <c r="B171" s="12"/>
      <c r="C171" s="12"/>
      <c r="D171" s="12"/>
      <c r="E171" s="12"/>
      <c r="F171" s="12"/>
    </row>
    <row r="172" spans="1:6">
      <c r="A172" s="12"/>
      <c r="B172" s="12"/>
      <c r="C172" s="12"/>
      <c r="D172" s="12"/>
      <c r="E172" s="12"/>
      <c r="F172" s="1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Analysis</vt:lpstr>
      <vt:lpstr>mrf P&amp;l</vt:lpstr>
      <vt:lpstr>MRF dividend</vt:lpstr>
      <vt:lpstr>mm </vt:lpstr>
      <vt:lpstr>balkrishna BS</vt:lpstr>
      <vt:lpstr>bal p&amp;L</vt:lpstr>
      <vt:lpstr>bal dividend</vt:lpstr>
      <vt:lpstr>appollo BS</vt:lpstr>
      <vt:lpstr>appollo P&amp;L</vt:lpstr>
      <vt:lpstr>appollo dividend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dheeraj kumar</dc:creator>
  <cp:lastModifiedBy>dheeraj kumar</cp:lastModifiedBy>
  <dcterms:created xsi:type="dcterms:W3CDTF">2024-03-13T00:48:16Z</dcterms:created>
  <dcterms:modified xsi:type="dcterms:W3CDTF">2024-05-15T15:18:21Z</dcterms:modified>
</cp:coreProperties>
</file>