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Dheeraj\Desktop\"/>
    </mc:Choice>
  </mc:AlternateContent>
  <xr:revisionPtr revIDLastSave="0" documentId="13_ncr:1_{D3F3A9EE-0B92-4248-9AD7-0A8F2B0052F0}" xr6:coauthVersionLast="47" xr6:coauthVersionMax="47" xr10:uidLastSave="{00000000-0000-0000-0000-000000000000}"/>
  <bookViews>
    <workbookView xWindow="-108" yWindow="-108" windowWidth="23256" windowHeight="12456" xr2:uid="{30484135-C3F6-4EA1-AB6C-FA71C53E08E8}"/>
  </bookViews>
  <sheets>
    <sheet name="Orders" sheetId="3" r:id="rId1"/>
    <sheet name="Data Transfer" sheetId="7" r:id="rId2"/>
    <sheet name="Find Data" sheetId="6" r:id="rId3"/>
    <sheet name="Specific Data" sheetId="4" r:id="rId4"/>
    <sheet name="Customer Data" sheetId="5" r:id="rId5"/>
    <sheet name="pivotchat" sheetId="13" r:id="rId6"/>
    <sheet name="dashboard" sheetId="12" r:id="rId7"/>
  </sheets>
  <definedNames>
    <definedName name="_xlnm._FilterDatabase" localSheetId="0" hidden="1">Orders!$B$1:$J$708</definedName>
    <definedName name="_xlnm.Criteria" localSheetId="0">Orders!#REF!</definedName>
    <definedName name="_xlnm.Extract" localSheetId="0">Orders!#REF!</definedName>
    <definedName name="Slicer_Product">#N/A</definedName>
  </definedNames>
  <calcPr calcId="191028"/>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9" i="13" l="1"/>
  <c r="J10" i="7" a="1"/>
  <c r="J10" i="7" s="1"/>
  <c r="D17" i="4"/>
  <c r="D18" i="4"/>
  <c r="D19" i="4"/>
  <c r="E19" i="4" s="1"/>
  <c r="D20" i="4"/>
  <c r="E20" i="4" s="1"/>
  <c r="D16" i="4"/>
  <c r="E16" i="4" s="1"/>
  <c r="E17" i="4"/>
  <c r="E18" i="4"/>
  <c r="C17" i="4"/>
  <c r="C18" i="4"/>
  <c r="C19" i="4"/>
  <c r="C20" i="4"/>
  <c r="C16" i="4"/>
  <c r="B17" i="4"/>
  <c r="B18" i="4"/>
  <c r="B19" i="4"/>
  <c r="B20" i="4"/>
  <c r="B16" i="4"/>
  <c r="G10" i="4"/>
  <c r="G5" i="4"/>
  <c r="G6" i="4"/>
  <c r="G7" i="4"/>
  <c r="G8" i="4"/>
  <c r="G9" i="4"/>
  <c r="G4" i="4"/>
  <c r="E10" i="4"/>
  <c r="E5" i="4"/>
  <c r="E6" i="4"/>
  <c r="E7" i="4"/>
  <c r="E8" i="4"/>
  <c r="E9" i="4"/>
  <c r="E4" i="4"/>
  <c r="C10" i="4"/>
  <c r="C5" i="4"/>
  <c r="C6" i="4"/>
  <c r="C7" i="4"/>
  <c r="C8" i="4"/>
  <c r="C9" i="4"/>
  <c r="C4" i="4"/>
  <c r="F5" i="6"/>
  <c r="F6" i="6"/>
  <c r="F7" i="6"/>
  <c r="F8" i="6"/>
  <c r="F9" i="6"/>
  <c r="F10" i="6"/>
  <c r="F11" i="6"/>
  <c r="F12" i="6"/>
  <c r="F13" i="6"/>
  <c r="F14" i="6"/>
  <c r="F15" i="6"/>
  <c r="F16" i="6"/>
  <c r="F17" i="6"/>
  <c r="F4" i="6"/>
  <c r="E5" i="6"/>
  <c r="E6" i="6"/>
  <c r="E7" i="6"/>
  <c r="E8" i="6"/>
  <c r="E9" i="6"/>
  <c r="E10" i="6"/>
  <c r="E11" i="6"/>
  <c r="E12" i="6"/>
  <c r="E13" i="6"/>
  <c r="E14" i="6"/>
  <c r="E15" i="6"/>
  <c r="E16" i="6"/>
  <c r="E17" i="6"/>
  <c r="E4" i="6"/>
  <c r="D5" i="6"/>
  <c r="D6" i="6"/>
  <c r="D7" i="6"/>
  <c r="D8" i="6"/>
  <c r="D9" i="6"/>
  <c r="D10" i="6"/>
  <c r="D11" i="6"/>
  <c r="D12" i="6"/>
  <c r="D13" i="6"/>
  <c r="D14" i="6"/>
  <c r="D15" i="6"/>
  <c r="D16" i="6"/>
  <c r="D17" i="6"/>
  <c r="D4" i="6"/>
  <c r="C4" i="6"/>
  <c r="C5" i="6"/>
  <c r="C6" i="6"/>
  <c r="C7" i="6"/>
  <c r="C8" i="6"/>
  <c r="C9" i="6"/>
  <c r="C10" i="6"/>
  <c r="C11" i="6"/>
  <c r="C12" i="6"/>
  <c r="C13" i="6"/>
  <c r="C14" i="6"/>
  <c r="C15" i="6"/>
  <c r="C16" i="6"/>
  <c r="C17" i="6"/>
  <c r="H4" i="4" l="1"/>
  <c r="G10" i="6"/>
  <c r="H10" i="6" s="1"/>
  <c r="F16" i="4" a="1"/>
  <c r="F16" i="4" s="1"/>
  <c r="F6" i="4"/>
  <c r="F7" i="4"/>
  <c r="H9" i="4"/>
  <c r="F10" i="4"/>
  <c r="D10" i="4"/>
  <c r="D4" i="4"/>
  <c r="H5" i="4"/>
  <c r="D9" i="4"/>
  <c r="G12" i="4"/>
  <c r="F5" i="4"/>
  <c r="H8" i="4"/>
  <c r="G11" i="4"/>
  <c r="H7" i="4"/>
  <c r="H6" i="4"/>
  <c r="H10" i="4"/>
  <c r="D8" i="4"/>
  <c r="F9" i="4"/>
  <c r="F8" i="4"/>
  <c r="F4" i="4"/>
  <c r="D7" i="4"/>
  <c r="D6" i="4"/>
  <c r="D5" i="4"/>
  <c r="E12" i="4"/>
  <c r="G17" i="6"/>
  <c r="H17" i="6" s="1"/>
  <c r="G5" i="6"/>
  <c r="H5" i="6" s="1"/>
  <c r="E11" i="4"/>
  <c r="G11" i="6"/>
  <c r="H11" i="6" s="1"/>
  <c r="G12" i="6"/>
  <c r="H12" i="6" s="1"/>
  <c r="G14" i="6"/>
  <c r="H14" i="6" s="1"/>
  <c r="G13" i="6"/>
  <c r="H13" i="6" s="1"/>
  <c r="G7" i="6"/>
  <c r="H7" i="6" s="1"/>
  <c r="G9" i="6"/>
  <c r="H9" i="6" s="1"/>
  <c r="G6" i="6"/>
  <c r="H6" i="6" s="1"/>
  <c r="G8" i="6"/>
  <c r="H8" i="6" s="1"/>
  <c r="C11" i="4"/>
  <c r="C12" i="4"/>
  <c r="G16" i="6"/>
  <c r="H16" i="6" s="1"/>
  <c r="G15" i="6"/>
  <c r="H15" i="6" s="1"/>
  <c r="G4" i="6"/>
  <c r="H4" i="6" s="1"/>
  <c r="H11" i="4" l="1"/>
  <c r="H12" i="4"/>
  <c r="D12" i="4"/>
  <c r="D11" i="4"/>
  <c r="F11" i="4"/>
  <c r="F1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<sst xmlns="http://schemas.openxmlformats.org/spreadsheetml/2006/main" count="2322" uniqueCount="77">
  <si>
    <t>Customer ID</t>
  </si>
  <si>
    <t>Order ID</t>
  </si>
  <si>
    <t>Product</t>
  </si>
  <si>
    <t>Units Sold</t>
  </si>
  <si>
    <t>Date</t>
  </si>
  <si>
    <t>Revenue</t>
  </si>
  <si>
    <t>Cost</t>
  </si>
  <si>
    <t>Chocolate Chip</t>
  </si>
  <si>
    <t>Fortune Cookie</t>
  </si>
  <si>
    <t>Oatmeal Raisin</t>
  </si>
  <si>
    <t>Snickerdoodle</t>
  </si>
  <si>
    <t>Sugar</t>
  </si>
  <si>
    <t>Revenue Per Cookie</t>
  </si>
  <si>
    <t>Cost Per Cookie</t>
  </si>
  <si>
    <t>Name</t>
  </si>
  <si>
    <t>Phone</t>
  </si>
  <si>
    <t>Address</t>
  </si>
  <si>
    <t>City</t>
  </si>
  <si>
    <t>State</t>
  </si>
  <si>
    <t>Zip</t>
  </si>
  <si>
    <t>Country</t>
  </si>
  <si>
    <t>Notes</t>
  </si>
  <si>
    <t>Terra Delicious</t>
  </si>
  <si>
    <t>929-328-1235</t>
  </si>
  <si>
    <t>1st Main Street</t>
  </si>
  <si>
    <t>New York</t>
  </si>
  <si>
    <t>NY</t>
  </si>
  <si>
    <t>United States</t>
  </si>
  <si>
    <t>It seems this client requires a lot of attention, and I'm unsure if their needs align with our resources, but I won't let them know that!</t>
  </si>
  <si>
    <t>Boudin Bakery</t>
  </si>
  <si>
    <t>303-465-4435</t>
  </si>
  <si>
    <t>876 N 300th W</t>
  </si>
  <si>
    <t>Utah</t>
  </si>
  <si>
    <t>UT</t>
  </si>
  <si>
    <t>They're quite sociable, though they tend to have a traditional approach. To manage time effectively, it might be beneficial to set a time limit on our calls.</t>
  </si>
  <si>
    <t>Ansel Bakes</t>
  </si>
  <si>
    <t>385-478-6182</t>
  </si>
  <si>
    <t>Salt Lake City</t>
  </si>
  <si>
    <t>A valued customer who has a passion for sports discussions!</t>
  </si>
  <si>
    <t>Joe's Delicacies</t>
  </si>
  <si>
    <t>617-444-1835</t>
  </si>
  <si>
    <t>29 Emmons Dr </t>
  </si>
  <si>
    <t>New Jersey</t>
  </si>
  <si>
    <t>NJ</t>
  </si>
  <si>
    <t>The company's top executive, John, is a loving father of three children. Although we're not familiar with the names of the other two children, John prioritizes Benher. All seems well.</t>
  </si>
  <si>
    <t>Candy's Confectionery</t>
  </si>
  <si>
    <t>722-328-6169</t>
  </si>
  <si>
    <t>12193 Skywalk S</t>
  </si>
  <si>
    <t>Colorado</t>
  </si>
  <si>
    <t>CO</t>
  </si>
  <si>
    <t>We have a new customer on board, and it's crucial to ensure their satisfaction!</t>
  </si>
  <si>
    <t>Macadamia Nut</t>
  </si>
  <si>
    <t xml:space="preserve">White Chocolate </t>
  </si>
  <si>
    <t>White Chocolate</t>
  </si>
  <si>
    <t>USA</t>
  </si>
  <si>
    <t>Transfer customer specific data Example Only Chocolate Chip Data</t>
  </si>
  <si>
    <t>Total Revenue</t>
  </si>
  <si>
    <t>Total Cost</t>
  </si>
  <si>
    <t xml:space="preserve">Type of Cookie </t>
  </si>
  <si>
    <t>Progit Margin</t>
  </si>
  <si>
    <t>Rank</t>
  </si>
  <si>
    <t>Grand Total</t>
  </si>
  <si>
    <t>Average Value</t>
  </si>
  <si>
    <t>Generate Rank based on average Value</t>
  </si>
  <si>
    <t>Average</t>
  </si>
  <si>
    <t>Chocolate Cip</t>
  </si>
  <si>
    <t>White chocolate</t>
  </si>
  <si>
    <t xml:space="preserve">Profit </t>
  </si>
  <si>
    <t xml:space="preserve">           Profit Margin</t>
  </si>
  <si>
    <t>Row Labels</t>
  </si>
  <si>
    <t>Sum of Revenue</t>
  </si>
  <si>
    <t>Sum of Cost</t>
  </si>
  <si>
    <t xml:space="preserve">Product </t>
  </si>
  <si>
    <t>Sum of Units Sold</t>
  </si>
  <si>
    <t>Column Labels</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</si>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</sst>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10"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b/>
      <sz val="9"/>
      <color rgb="FF333333"/>
      <name val="Open Sans"/>
      <family val="2"/>
    </font>
    <font>
      <b/>
      <sz val="10"/>
      <color rgb="FF333333"/>
      <name val="Open Sans"/>
      <family val="2"/>
    </font>
    <font>
      <sz val="11"/>
      <color rgb="FF333333"/>
      <name val="Open Sans"/>
      <family val="2"/>
    </font>
    <font>
      <sz val="11"/>
      <color rgb="FF6E7072"/>
      <name val="Open Sans"/>
      <family val="2"/>
    </font>
    <font>
      <b/>
      <sz val="11"/>
      <color indexed="8"/>
      <name val="Calibri"/>
      <family val="2"/>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16">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4" tint="0.39997558519241921"/>
      </top>
      <bottom style="thin">
        <color indexed="22"/>
      </bottom>
      <diagonal/>
    </border>
    <border>
      <left/>
      <right/>
      <top style="thin">
        <color theme="4" tint="0.39997558519241921"/>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22"/>
      </left>
      <right/>
      <top style="thin">
        <color indexed="8"/>
      </top>
      <bottom/>
      <diagonal/>
    </border>
    <border>
      <left style="thin">
        <color indexed="22"/>
      </left>
      <right style="thin">
        <color theme="4" tint="0.39997558519241921"/>
      </right>
      <top style="thin">
        <color indexed="8"/>
      </top>
      <bottom/>
      <diagonal/>
    </border>
    <border>
      <left style="thin">
        <color indexed="22"/>
      </left>
      <right/>
      <top style="thin">
        <color indexed="22"/>
      </top>
      <bottom/>
      <diagonal/>
    </border>
    <border>
      <left style="thin">
        <color indexed="22"/>
      </left>
      <right/>
      <top style="thin">
        <color theme="4" tint="0.39997558519241921"/>
      </top>
      <bottom/>
      <diagonal/>
    </border>
    <border>
      <left/>
      <right/>
      <top style="thin">
        <color indexed="22"/>
      </top>
      <bottom/>
      <diagonal/>
    </border>
    <border>
      <left style="thin">
        <color indexed="22"/>
      </left>
      <right style="thin">
        <color theme="4" tint="0.39997558519241921"/>
      </right>
      <top style="thin">
        <color theme="4" tint="0.39997558519241921"/>
      </top>
      <bottom/>
      <diagonal/>
    </border>
    <border>
      <left style="thin">
        <color indexed="22"/>
      </left>
      <right/>
      <top style="thin">
        <color indexed="22"/>
      </top>
      <bottom style="thin">
        <color indexed="22"/>
      </bottom>
      <diagonal/>
    </border>
    <border>
      <left style="thick">
        <color indexed="64"/>
      </left>
      <right style="thick">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s>
  <cellStyleXfs count="3">
    <xf numFmtId="0" fontId="0" fillId="0" borderId="0"/>
    <xf numFmtId="0" fontId="2" fillId="0" borderId="0"/>
    <xf numFmtId="9" fontId="9" fillId="0" borderId="0" applyFont="0" applyFill="0" applyBorder="0" applyAlignment="0" applyProtection="0"/>
  </cellStyleXfs>
  <cellXfs count="41">
    <xf numFmtId="0" fontId="0" fillId="0" borderId="0" xfId="0"/>
    <xf numFmtId="2" fontId="0" fillId="0" borderId="0" xfId="0" applyNumberFormat="1"/>
    <xf numFmtId="0" fontId="8" fillId="0" borderId="5" xfId="1" applyFont="1" applyBorder="1" applyAlignment="1">
      <alignment horizontal="center"/>
    </xf>
    <xf numFmtId="0" fontId="8" fillId="0" borderId="6" xfId="1" applyFont="1" applyBorder="1" applyAlignment="1">
      <alignment horizontal="center"/>
    </xf>
    <xf numFmtId="0" fontId="3" fillId="0" borderId="7" xfId="1" applyFont="1" applyBorder="1" applyAlignment="1">
      <alignment horizontal="right" wrapText="1"/>
    </xf>
    <xf numFmtId="0" fontId="3" fillId="0" borderId="7" xfId="1" applyFont="1" applyBorder="1" applyAlignment="1">
      <alignment wrapText="1"/>
    </xf>
    <xf numFmtId="0" fontId="4" fillId="0" borderId="7" xfId="0" applyFont="1" applyBorder="1"/>
    <xf numFmtId="0" fontId="3" fillId="0" borderId="7" xfId="1" applyFont="1" applyBorder="1" applyAlignment="1">
      <alignment horizontal="left" wrapText="1"/>
    </xf>
    <xf numFmtId="0" fontId="0" fillId="0" borderId="8" xfId="0" applyBorder="1" applyAlignment="1">
      <alignment wrapText="1"/>
    </xf>
    <xf numFmtId="0" fontId="3" fillId="0" borderId="9" xfId="1" applyFont="1" applyBorder="1" applyAlignment="1">
      <alignment horizontal="right" wrapText="1"/>
    </xf>
    <xf numFmtId="0" fontId="5" fillId="0" borderId="10" xfId="0" applyFont="1" applyBorder="1"/>
    <xf numFmtId="0" fontId="6" fillId="0" borderId="11" xfId="0" applyFont="1" applyBorder="1"/>
    <xf numFmtId="0" fontId="3" fillId="0" borderId="9" xfId="1" applyFont="1" applyBorder="1" applyAlignment="1">
      <alignment wrapText="1"/>
    </xf>
    <xf numFmtId="0" fontId="3" fillId="0" borderId="9" xfId="1" applyFont="1" applyBorder="1" applyAlignment="1">
      <alignment horizontal="left" wrapText="1"/>
    </xf>
    <xf numFmtId="0" fontId="0" fillId="0" borderId="12" xfId="0" applyBorder="1" applyAlignment="1">
      <alignment wrapText="1"/>
    </xf>
    <xf numFmtId="0" fontId="7" fillId="0" borderId="4" xfId="0" applyFont="1" applyBorder="1"/>
    <xf numFmtId="0" fontId="3" fillId="0" borderId="2" xfId="1" applyFont="1" applyBorder="1" applyAlignment="1">
      <alignment wrapText="1"/>
    </xf>
    <xf numFmtId="0" fontId="6" fillId="0" borderId="10" xfId="0" applyFont="1" applyBorder="1"/>
    <xf numFmtId="0" fontId="3" fillId="0" borderId="13" xfId="1" applyFont="1" applyBorder="1" applyAlignment="1">
      <alignment horizontal="right" wrapText="1"/>
    </xf>
    <xf numFmtId="0" fontId="3" fillId="0" borderId="13" xfId="1" applyFont="1" applyBorder="1" applyAlignment="1">
      <alignment wrapText="1"/>
    </xf>
    <xf numFmtId="0" fontId="4" fillId="0" borderId="13" xfId="0" applyFont="1" applyBorder="1"/>
    <xf numFmtId="0" fontId="6" fillId="0" borderId="3" xfId="0" applyFont="1" applyBorder="1"/>
    <xf numFmtId="0" fontId="3" fillId="0" borderId="13" xfId="1" applyFont="1" applyBorder="1" applyAlignment="1">
      <alignment horizontal="left" wrapText="1"/>
    </xf>
    <xf numFmtId="0" fontId="3" fillId="0" borderId="1" xfId="1" applyFont="1" applyBorder="1" applyAlignment="1">
      <alignment wrapText="1"/>
    </xf>
    <xf numFmtId="0" fontId="0" fillId="2" borderId="0" xfId="0" applyFill="1"/>
    <xf numFmtId="1" fontId="1" fillId="2" borderId="14" xfId="0" applyNumberFormat="1" applyFont="1" applyFill="1" applyBorder="1"/>
    <xf numFmtId="1" fontId="0" fillId="2" borderId="14" xfId="0" applyNumberFormat="1" applyFill="1" applyBorder="1"/>
    <xf numFmtId="0" fontId="0" fillId="2" borderId="14" xfId="0" applyFill="1" applyBorder="1"/>
    <xf numFmtId="0" fontId="8" fillId="0" borderId="15" xfId="1" applyFont="1" applyBorder="1" applyAlignment="1">
      <alignment horizontal="center"/>
    </xf>
    <xf numFmtId="0" fontId="3" fillId="0" borderId="15" xfId="1" applyFont="1" applyBorder="1" applyAlignment="1">
      <alignment horizontal="right" wrapText="1"/>
    </xf>
    <xf numFmtId="0" fontId="3" fillId="0" borderId="15" xfId="1" applyFont="1" applyBorder="1" applyAlignment="1">
      <alignment wrapText="1"/>
    </xf>
    <xf numFmtId="0" fontId="0" fillId="0" borderId="15" xfId="0" applyBorder="1"/>
    <xf numFmtId="164" fontId="0" fillId="0" borderId="0" xfId="0" applyNumberFormat="1"/>
    <xf numFmtId="14" fontId="0" fillId="0" borderId="0" xfId="0" applyNumberFormat="1"/>
    <xf numFmtId="1" fontId="0" fillId="2" borderId="0" xfId="0" applyNumberFormat="1" applyFill="1"/>
    <xf numFmtId="2" fontId="0" fillId="2" borderId="0" xfId="2" applyNumberFormat="1"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0" fillId="2" borderId="0" xfId="0" applyFill="1" applyAlignment="1">
      <alignment horizontal="center" vertical="center" wrapText="1"/>
    </xf>
  </cellXfs>
  <cellStyles count="3">
    <cellStyle name="Normal" xfId="0" builtinId="0"/>
    <cellStyle name="Normal_Sheet1" xfId="1" xr:uid="{A06EF3ED-40CD-4057-95B1-9696FDA3D8A0}"/>
    <cellStyle name="Percent" xfId="2" builtinId="5"/>
  </cellStyles>
  <dxfs count="3">
    <dxf>
      <font>
        <color rgb="FF9C0006"/>
      </font>
      <fill>
        <patternFill>
          <bgColor rgb="FFFFC7CE"/>
        </patternFill>
      </fill>
    </dxf>
    <dxf>
      <fill>
        <patternFill>
          <bgColor rgb="FF00B0F0"/>
        </patternFill>
      </fill>
    </dxf>
    <dxf>
      <fill>
        <patternFill>
          <bgColor rgb="FF00B0F0"/>
        </patternFill>
      </fill>
    </dxf>
  </dxfs>
  <tableStyles count="0" defaultTableStyle="TableStyleMedium2" defaultPivotStyle="PivotStyleLight16"/>
  <colors>
    <mruColors>
      <color rgb="FFE2CD9A"/>
      <color rgb="FFA08D18"/>
      <color rgb="FFDEC3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project.xlsx]pivotchat!PivotTable11</c:name>
    <c:fmtId val="0"/>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Sum Of Revenue </a:t>
            </a:r>
          </a:p>
        </c:rich>
      </c:tx>
      <c:layout>
        <c:manualLayout>
          <c:xMode val="edge"/>
          <c:yMode val="edge"/>
          <c:x val="0.34645038497632108"/>
          <c:y val="0.10932179956712466"/>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775634151235215"/>
          <c:y val="0.19773907538689708"/>
          <c:w val="0.8112119808553343"/>
          <c:h val="0.32031082070352757"/>
        </c:manualLayout>
      </c:layout>
      <c:bar3DChart>
        <c:barDir val="col"/>
        <c:grouping val="stacked"/>
        <c:varyColors val="0"/>
        <c:ser>
          <c:idx val="0"/>
          <c:order val="0"/>
          <c:tx>
            <c:strRef>
              <c:f>pivotchat!$C$3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pivotchat!$B$4:$B$12</c:f>
              <c:strCache>
                <c:ptCount val="8"/>
                <c:pt idx="0">
                  <c:v>Chocolate Chip</c:v>
                </c:pt>
                <c:pt idx="1">
                  <c:v>Oatmeal Raisin</c:v>
                </c:pt>
                <c:pt idx="2">
                  <c:v>White Chocolate</c:v>
                </c:pt>
                <c:pt idx="3">
                  <c:v>Snickerdoodle</c:v>
                </c:pt>
                <c:pt idx="4">
                  <c:v>Fortune Cookie</c:v>
                </c:pt>
                <c:pt idx="5">
                  <c:v>Sugar</c:v>
                </c:pt>
                <c:pt idx="6">
                  <c:v>Macadamia Nut</c:v>
                </c:pt>
                <c:pt idx="7">
                  <c:v>Chocolate Cip</c:v>
                </c:pt>
              </c:strCache>
            </c:strRef>
          </c:cat>
          <c:val>
            <c:numRef>
              <c:f>pivotchat!$C$4:$C$12</c:f>
              <c:numCache>
                <c:formatCode>General</c:formatCode>
                <c:ptCount val="8"/>
                <c:pt idx="0">
                  <c:v>3065611.5</c:v>
                </c:pt>
                <c:pt idx="1">
                  <c:v>1703611</c:v>
                </c:pt>
                <c:pt idx="2">
                  <c:v>1351103</c:v>
                </c:pt>
                <c:pt idx="3">
                  <c:v>1180708</c:v>
                </c:pt>
                <c:pt idx="4">
                  <c:v>1166253</c:v>
                </c:pt>
                <c:pt idx="5">
                  <c:v>1106137.5</c:v>
                </c:pt>
                <c:pt idx="6">
                  <c:v>471036</c:v>
                </c:pt>
                <c:pt idx="7">
                  <c:v>22248</c:v>
                </c:pt>
              </c:numCache>
            </c:numRef>
          </c:val>
          <c:extLst>
            <c:ext xmlns:c16="http://schemas.microsoft.com/office/drawing/2014/chart" uri="{C3380CC4-5D6E-409C-BE32-E72D297353CC}">
              <c16:uniqueId val="{00000000-8536-416D-A8C5-1C71C63A1ED8}"/>
            </c:ext>
          </c:extLst>
        </c:ser>
        <c:dLbls>
          <c:showLegendKey val="0"/>
          <c:showVal val="0"/>
          <c:showCatName val="0"/>
          <c:showSerName val="0"/>
          <c:showPercent val="0"/>
          <c:showBubbleSize val="0"/>
        </c:dLbls>
        <c:gapWidth val="150"/>
        <c:shape val="box"/>
        <c:axId val="144349887"/>
        <c:axId val="144347967"/>
        <c:axId val="0"/>
      </c:bar3DChart>
      <c:catAx>
        <c:axId val="144349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347967"/>
        <c:crosses val="autoZero"/>
        <c:auto val="1"/>
        <c:lblAlgn val="ctr"/>
        <c:lblOffset val="100"/>
        <c:noMultiLvlLbl val="0"/>
      </c:catAx>
      <c:valAx>
        <c:axId val="144347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349887"/>
        <c:crosses val="autoZero"/>
        <c:crossBetween val="between"/>
      </c:valAx>
      <c:spPr>
        <a:noFill/>
        <a:ln>
          <a:noFill/>
        </a:ln>
        <a:effectLst>
          <a:glow rad="114300">
            <a:schemeClr val="accent1">
              <a:alpha val="57000"/>
            </a:schemeClr>
          </a:glow>
          <a:outerShdw blurRad="228600" dist="50800" dir="1200000" sx="122000" sy="122000" algn="ctr" rotWithShape="0">
            <a:srgbClr val="000000">
              <a:alpha val="15000"/>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a:noFill/>
    </a:ln>
    <a:effectLst>
      <a:glow rad="63500">
        <a:schemeClr val="accent1">
          <a:lumMod val="20000"/>
          <a:lumOff val="80000"/>
          <a:alpha val="40000"/>
        </a:schemeClr>
      </a:glow>
      <a:outerShdw blurRad="63500" dist="38100" dir="5400000" algn="t" rotWithShape="0">
        <a:schemeClr val="accent1">
          <a:alpha val="26000"/>
        </a:schemeClr>
      </a:outerShdw>
      <a:softEdge rad="31750"/>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a:t>
            </a:r>
            <a:r>
              <a:rPr lang="en-IN" baseline="0"/>
              <a:t> Of Cost</a:t>
            </a:r>
            <a:endParaRPr lang="en-IN"/>
          </a:p>
        </c:rich>
      </c:tx>
      <c:layout>
        <c:manualLayout>
          <c:xMode val="edge"/>
          <c:yMode val="edge"/>
          <c:x val="0.40289950326457125"/>
          <c:y val="0.1044396764454654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pivotchat!$C$15</c:f>
              <c:strCache>
                <c:ptCount val="1"/>
                <c:pt idx="0">
                  <c:v>Total</c:v>
                </c:pt>
              </c:strCache>
            </c:strRef>
          </c:tx>
          <c:spPr>
            <a:solidFill>
              <a:schemeClr val="accent2"/>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pivotchat!$B$16:$B$24</c:f>
              <c:strCache>
                <c:ptCount val="8"/>
                <c:pt idx="0">
                  <c:v>Chocolate Chip</c:v>
                </c:pt>
                <c:pt idx="1">
                  <c:v>Oatmeal Raisin</c:v>
                </c:pt>
                <c:pt idx="2">
                  <c:v>White Chocolate</c:v>
                </c:pt>
                <c:pt idx="3">
                  <c:v>Snickerdoodle</c:v>
                </c:pt>
                <c:pt idx="4">
                  <c:v>Fortune Cookie</c:v>
                </c:pt>
                <c:pt idx="5">
                  <c:v>Sugar</c:v>
                </c:pt>
                <c:pt idx="6">
                  <c:v>Macadamia Nut</c:v>
                </c:pt>
                <c:pt idx="7">
                  <c:v>Chocolate Cip</c:v>
                </c:pt>
              </c:strCache>
            </c:strRef>
          </c:cat>
          <c:val>
            <c:numRef>
              <c:f>pivotchat!$C$16:$C$24</c:f>
              <c:numCache>
                <c:formatCode>General</c:formatCode>
                <c:ptCount val="8"/>
                <c:pt idx="0">
                  <c:v>1362494</c:v>
                </c:pt>
                <c:pt idx="1">
                  <c:v>851532.5</c:v>
                </c:pt>
                <c:pt idx="2">
                  <c:v>623586</c:v>
                </c:pt>
                <c:pt idx="3">
                  <c:v>516559.75</c:v>
                </c:pt>
                <c:pt idx="4">
                  <c:v>467478</c:v>
                </c:pt>
                <c:pt idx="5">
                  <c:v>425437.5</c:v>
                </c:pt>
                <c:pt idx="6">
                  <c:v>206078.25</c:v>
                </c:pt>
                <c:pt idx="7">
                  <c:v>9888</c:v>
                </c:pt>
              </c:numCache>
            </c:numRef>
          </c:val>
          <c:extLst>
            <c:ext xmlns:c16="http://schemas.microsoft.com/office/drawing/2014/chart" uri="{C3380CC4-5D6E-409C-BE32-E72D297353CC}">
              <c16:uniqueId val="{00000000-5149-40C5-8131-C42E61F7D720}"/>
            </c:ext>
          </c:extLst>
        </c:ser>
        <c:dLbls>
          <c:showLegendKey val="0"/>
          <c:showVal val="0"/>
          <c:showCatName val="0"/>
          <c:showSerName val="0"/>
          <c:showPercent val="0"/>
          <c:showBubbleSize val="0"/>
        </c:dLbls>
        <c:gapWidth val="65"/>
        <c:shape val="box"/>
        <c:axId val="540180768"/>
        <c:axId val="540181248"/>
        <c:axId val="0"/>
      </c:bar3DChart>
      <c:catAx>
        <c:axId val="54018076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40181248"/>
        <c:crosses val="autoZero"/>
        <c:auto val="1"/>
        <c:lblAlgn val="ctr"/>
        <c:lblOffset val="100"/>
        <c:noMultiLvlLbl val="0"/>
      </c:catAx>
      <c:valAx>
        <c:axId val="54018124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4018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project.xlsx]pivotchat!PivotTable4</c:name>
    <c:fmtId val="0"/>
  </c:pivotSource>
  <c:chart>
    <c:title>
      <c:tx>
        <c:rich>
          <a:bodyPr rot="0" spcFirstLastPara="1" vertOverflow="ellipsis" vert="horz" wrap="square" anchor="ctr" anchorCtr="1"/>
          <a:lstStyle/>
          <a:p>
            <a:pPr>
              <a:defRPr sz="15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Sum</a:t>
            </a:r>
            <a:r>
              <a:rPr lang="en-US" baseline="0"/>
              <a:t> Of Unit Sold In State</a:t>
            </a:r>
            <a:endParaRPr lang="en-US"/>
          </a:p>
        </c:rich>
      </c:tx>
      <c:overlay val="0"/>
      <c:spPr>
        <a:noFill/>
        <a:ln>
          <a:noFill/>
        </a:ln>
        <a:effectLst/>
      </c:spPr>
      <c:txPr>
        <a:bodyPr rot="0" spcFirstLastPara="1" vertOverflow="ellipsis" vert="horz" wrap="square" anchor="ctr" anchorCtr="1"/>
        <a:lstStyle/>
        <a:p>
          <a:pPr>
            <a:defRPr sz="15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22222222222224E-2"/>
          <c:y val="0.2643033683289589"/>
          <c:w val="0.82248140857392826"/>
          <c:h val="0.45478893263342079"/>
        </c:manualLayout>
      </c:layout>
      <c:areaChart>
        <c:grouping val="standard"/>
        <c:varyColors val="0"/>
        <c:ser>
          <c:idx val="0"/>
          <c:order val="0"/>
          <c:tx>
            <c:strRef>
              <c:f>pivotchat!$C$75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pivotchat!$B$76:$B$81</c:f>
              <c:multiLvlStrCache>
                <c:ptCount val="4"/>
                <c:lvl>
                  <c:pt idx="0">
                    <c:v>Colorado</c:v>
                  </c:pt>
                  <c:pt idx="1">
                    <c:v>New Jersey</c:v>
                  </c:pt>
                  <c:pt idx="2">
                    <c:v>New York</c:v>
                  </c:pt>
                  <c:pt idx="3">
                    <c:v>Utah</c:v>
                  </c:pt>
                </c:lvl>
                <c:lvl>
                  <c:pt idx="0">
                    <c:v>USA</c:v>
                  </c:pt>
                </c:lvl>
              </c:multiLvlStrCache>
            </c:multiLvlStrRef>
          </c:cat>
          <c:val>
            <c:numRef>
              <c:f>pivotchat!$C$76:$C$81</c:f>
              <c:numCache>
                <c:formatCode>General</c:formatCode>
                <c:ptCount val="4"/>
                <c:pt idx="0">
                  <c:v>181625.5</c:v>
                </c:pt>
                <c:pt idx="1">
                  <c:v>267545</c:v>
                </c:pt>
                <c:pt idx="2">
                  <c:v>129511.5</c:v>
                </c:pt>
                <c:pt idx="3">
                  <c:v>557234.5</c:v>
                </c:pt>
              </c:numCache>
            </c:numRef>
          </c:val>
          <c:extLst>
            <c:ext xmlns:c16="http://schemas.microsoft.com/office/drawing/2014/chart" uri="{C3380CC4-5D6E-409C-BE32-E72D297353CC}">
              <c16:uniqueId val="{00000000-06E6-4C98-9DD9-661BB66B9C1E}"/>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755958080"/>
        <c:axId val="755951840"/>
      </c:areaChart>
      <c:catAx>
        <c:axId val="75595808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55951840"/>
        <c:crosses val="autoZero"/>
        <c:auto val="1"/>
        <c:lblAlgn val="ctr"/>
        <c:lblOffset val="100"/>
        <c:noMultiLvlLbl val="0"/>
      </c:catAx>
      <c:valAx>
        <c:axId val="755951840"/>
        <c:scaling>
          <c:orientation val="minMax"/>
        </c:scaling>
        <c:delete val="1"/>
        <c:axPos val="l"/>
        <c:numFmt formatCode="General" sourceLinked="1"/>
        <c:majorTickMark val="out"/>
        <c:minorTickMark val="none"/>
        <c:tickLblPos val="nextTo"/>
        <c:crossAx val="755958080"/>
        <c:crosses val="autoZero"/>
        <c:crossBetween val="midCat"/>
      </c:valAx>
      <c:spPr>
        <a:solidFill>
          <a:schemeClr val="accent2">
            <a:lumMod val="60000"/>
            <a:lumOff val="40000"/>
          </a:schemeClr>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1"/>
      </a:solidFill>
      <a:round/>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project.xlsx]pivotchat!PivotTable5</c:name>
    <c:fmtId val="0"/>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Sum Of Unit Sold</a:t>
            </a:r>
          </a:p>
        </c:rich>
      </c:tx>
      <c:layout>
        <c:manualLayout>
          <c:xMode val="edge"/>
          <c:yMode val="edge"/>
          <c:x val="0.38600163501276602"/>
          <c:y val="0.11934966462525518"/>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pivotchat!$C$105:$C$106</c:f>
              <c:strCache>
                <c:ptCount val="1"/>
                <c:pt idx="0">
                  <c:v>2019</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pivotchat!$B$107:$B$140</c:f>
              <c:multiLvlStrCache>
                <c:ptCount val="29"/>
                <c:lvl>
                  <c:pt idx="0">
                    <c:v>Chocolate Chip</c:v>
                  </c:pt>
                  <c:pt idx="1">
                    <c:v>Chocolate Cip</c:v>
                  </c:pt>
                  <c:pt idx="2">
                    <c:v>Fortune Cookie</c:v>
                  </c:pt>
                  <c:pt idx="3">
                    <c:v>Macadamia Nut</c:v>
                  </c:pt>
                  <c:pt idx="4">
                    <c:v>Oatmeal Raisin</c:v>
                  </c:pt>
                  <c:pt idx="5">
                    <c:v>Snickerdoodle</c:v>
                  </c:pt>
                  <c:pt idx="6">
                    <c:v>Sugar</c:v>
                  </c:pt>
                  <c:pt idx="7">
                    <c:v>White Chocolate</c:v>
                  </c:pt>
                  <c:pt idx="8">
                    <c:v>Chocolate Chip</c:v>
                  </c:pt>
                  <c:pt idx="9">
                    <c:v>Fortune Cookie</c:v>
                  </c:pt>
                  <c:pt idx="10">
                    <c:v>Macadamia Nut</c:v>
                  </c:pt>
                  <c:pt idx="11">
                    <c:v>Oatmeal Raisin</c:v>
                  </c:pt>
                  <c:pt idx="12">
                    <c:v>Snickerdoodle</c:v>
                  </c:pt>
                  <c:pt idx="13">
                    <c:v>Sugar</c:v>
                  </c:pt>
                  <c:pt idx="14">
                    <c:v>White Chocolate</c:v>
                  </c:pt>
                  <c:pt idx="15">
                    <c:v>Chocolate Chip</c:v>
                  </c:pt>
                  <c:pt idx="16">
                    <c:v>Fortune Cookie</c:v>
                  </c:pt>
                  <c:pt idx="17">
                    <c:v>Macadamia Nut</c:v>
                  </c:pt>
                  <c:pt idx="18">
                    <c:v>Oatmeal Raisin</c:v>
                  </c:pt>
                  <c:pt idx="19">
                    <c:v>Snickerdoodle</c:v>
                  </c:pt>
                  <c:pt idx="20">
                    <c:v>Sugar</c:v>
                  </c:pt>
                  <c:pt idx="21">
                    <c:v>White Chocolate</c:v>
                  </c:pt>
                  <c:pt idx="22">
                    <c:v>Chocolate Chip</c:v>
                  </c:pt>
                  <c:pt idx="23">
                    <c:v>Fortune Cookie</c:v>
                  </c:pt>
                  <c:pt idx="24">
                    <c:v>Macadamia Nut</c:v>
                  </c:pt>
                  <c:pt idx="25">
                    <c:v>Oatmeal Raisin</c:v>
                  </c:pt>
                  <c:pt idx="26">
                    <c:v>Snickerdoodle</c:v>
                  </c:pt>
                  <c:pt idx="27">
                    <c:v>Sugar</c:v>
                  </c:pt>
                  <c:pt idx="28">
                    <c:v>White Chocolate</c:v>
                  </c:pt>
                </c:lvl>
                <c:lvl>
                  <c:pt idx="0">
                    <c:v>Colorado</c:v>
                  </c:pt>
                  <c:pt idx="8">
                    <c:v>New Jersey</c:v>
                  </c:pt>
                  <c:pt idx="15">
                    <c:v>New York</c:v>
                  </c:pt>
                  <c:pt idx="22">
                    <c:v>Utah</c:v>
                  </c:pt>
                </c:lvl>
              </c:multiLvlStrCache>
            </c:multiLvlStrRef>
          </c:cat>
          <c:val>
            <c:numRef>
              <c:f>pivotchat!$C$107:$C$140</c:f>
              <c:numCache>
                <c:formatCode>General</c:formatCode>
                <c:ptCount val="29"/>
                <c:pt idx="0">
                  <c:v>15981</c:v>
                </c:pt>
                <c:pt idx="2">
                  <c:v>7935</c:v>
                </c:pt>
                <c:pt idx="3">
                  <c:v>1911</c:v>
                </c:pt>
                <c:pt idx="4">
                  <c:v>1743</c:v>
                </c:pt>
                <c:pt idx="5">
                  <c:v>3567</c:v>
                </c:pt>
                <c:pt idx="6">
                  <c:v>13219</c:v>
                </c:pt>
                <c:pt idx="7">
                  <c:v>2949</c:v>
                </c:pt>
                <c:pt idx="8">
                  <c:v>10831</c:v>
                </c:pt>
                <c:pt idx="9">
                  <c:v>8010</c:v>
                </c:pt>
                <c:pt idx="10">
                  <c:v>6348</c:v>
                </c:pt>
                <c:pt idx="11">
                  <c:v>10635</c:v>
                </c:pt>
                <c:pt idx="12">
                  <c:v>10656</c:v>
                </c:pt>
                <c:pt idx="13">
                  <c:v>8742</c:v>
                </c:pt>
                <c:pt idx="14">
                  <c:v>7472</c:v>
                </c:pt>
                <c:pt idx="15">
                  <c:v>13486</c:v>
                </c:pt>
                <c:pt idx="16">
                  <c:v>2286</c:v>
                </c:pt>
                <c:pt idx="17">
                  <c:v>809</c:v>
                </c:pt>
                <c:pt idx="18">
                  <c:v>4086</c:v>
                </c:pt>
                <c:pt idx="19">
                  <c:v>4233</c:v>
                </c:pt>
                <c:pt idx="20">
                  <c:v>6674</c:v>
                </c:pt>
                <c:pt idx="21">
                  <c:v>4881</c:v>
                </c:pt>
                <c:pt idx="22">
                  <c:v>41949</c:v>
                </c:pt>
                <c:pt idx="23">
                  <c:v>18049</c:v>
                </c:pt>
                <c:pt idx="24">
                  <c:v>4582</c:v>
                </c:pt>
                <c:pt idx="25">
                  <c:v>17224</c:v>
                </c:pt>
                <c:pt idx="26">
                  <c:v>12948</c:v>
                </c:pt>
                <c:pt idx="27">
                  <c:v>14341</c:v>
                </c:pt>
                <c:pt idx="28">
                  <c:v>10905</c:v>
                </c:pt>
              </c:numCache>
            </c:numRef>
          </c:val>
          <c:smooth val="0"/>
          <c:extLst>
            <c:ext xmlns:c16="http://schemas.microsoft.com/office/drawing/2014/chart" uri="{C3380CC4-5D6E-409C-BE32-E72D297353CC}">
              <c16:uniqueId val="{00000000-3120-4D56-AED0-A4109A8ED2FD}"/>
            </c:ext>
          </c:extLst>
        </c:ser>
        <c:ser>
          <c:idx val="1"/>
          <c:order val="1"/>
          <c:tx>
            <c:strRef>
              <c:f>pivotchat!$D$105:$D$106</c:f>
              <c:strCache>
                <c:ptCount val="1"/>
                <c:pt idx="0">
                  <c:v>2020</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pivotchat!$B$107:$B$140</c:f>
              <c:multiLvlStrCache>
                <c:ptCount val="29"/>
                <c:lvl>
                  <c:pt idx="0">
                    <c:v>Chocolate Chip</c:v>
                  </c:pt>
                  <c:pt idx="1">
                    <c:v>Chocolate Cip</c:v>
                  </c:pt>
                  <c:pt idx="2">
                    <c:v>Fortune Cookie</c:v>
                  </c:pt>
                  <c:pt idx="3">
                    <c:v>Macadamia Nut</c:v>
                  </c:pt>
                  <c:pt idx="4">
                    <c:v>Oatmeal Raisin</c:v>
                  </c:pt>
                  <c:pt idx="5">
                    <c:v>Snickerdoodle</c:v>
                  </c:pt>
                  <c:pt idx="6">
                    <c:v>Sugar</c:v>
                  </c:pt>
                  <c:pt idx="7">
                    <c:v>White Chocolate</c:v>
                  </c:pt>
                  <c:pt idx="8">
                    <c:v>Chocolate Chip</c:v>
                  </c:pt>
                  <c:pt idx="9">
                    <c:v>Fortune Cookie</c:v>
                  </c:pt>
                  <c:pt idx="10">
                    <c:v>Macadamia Nut</c:v>
                  </c:pt>
                  <c:pt idx="11">
                    <c:v>Oatmeal Raisin</c:v>
                  </c:pt>
                  <c:pt idx="12">
                    <c:v>Snickerdoodle</c:v>
                  </c:pt>
                  <c:pt idx="13">
                    <c:v>Sugar</c:v>
                  </c:pt>
                  <c:pt idx="14">
                    <c:v>White Chocolate</c:v>
                  </c:pt>
                  <c:pt idx="15">
                    <c:v>Chocolate Chip</c:v>
                  </c:pt>
                  <c:pt idx="16">
                    <c:v>Fortune Cookie</c:v>
                  </c:pt>
                  <c:pt idx="17">
                    <c:v>Macadamia Nut</c:v>
                  </c:pt>
                  <c:pt idx="18">
                    <c:v>Oatmeal Raisin</c:v>
                  </c:pt>
                  <c:pt idx="19">
                    <c:v>Snickerdoodle</c:v>
                  </c:pt>
                  <c:pt idx="20">
                    <c:v>Sugar</c:v>
                  </c:pt>
                  <c:pt idx="21">
                    <c:v>White Chocolate</c:v>
                  </c:pt>
                  <c:pt idx="22">
                    <c:v>Chocolate Chip</c:v>
                  </c:pt>
                  <c:pt idx="23">
                    <c:v>Fortune Cookie</c:v>
                  </c:pt>
                  <c:pt idx="24">
                    <c:v>Macadamia Nut</c:v>
                  </c:pt>
                  <c:pt idx="25">
                    <c:v>Oatmeal Raisin</c:v>
                  </c:pt>
                  <c:pt idx="26">
                    <c:v>Snickerdoodle</c:v>
                  </c:pt>
                  <c:pt idx="27">
                    <c:v>Sugar</c:v>
                  </c:pt>
                  <c:pt idx="28">
                    <c:v>White Chocolate</c:v>
                  </c:pt>
                </c:lvl>
                <c:lvl>
                  <c:pt idx="0">
                    <c:v>Colorado</c:v>
                  </c:pt>
                  <c:pt idx="8">
                    <c:v>New Jersey</c:v>
                  </c:pt>
                  <c:pt idx="15">
                    <c:v>New York</c:v>
                  </c:pt>
                  <c:pt idx="22">
                    <c:v>Utah</c:v>
                  </c:pt>
                </c:lvl>
              </c:multiLvlStrCache>
            </c:multiLvlStrRef>
          </c:cat>
          <c:val>
            <c:numRef>
              <c:f>pivotchat!$D$107:$D$140</c:f>
              <c:numCache>
                <c:formatCode>General</c:formatCode>
                <c:ptCount val="29"/>
                <c:pt idx="0">
                  <c:v>45461.5</c:v>
                </c:pt>
                <c:pt idx="1">
                  <c:v>2472</c:v>
                </c:pt>
                <c:pt idx="2">
                  <c:v>15355.5</c:v>
                </c:pt>
                <c:pt idx="3">
                  <c:v>9557</c:v>
                </c:pt>
                <c:pt idx="4">
                  <c:v>13612</c:v>
                </c:pt>
                <c:pt idx="5">
                  <c:v>16827</c:v>
                </c:pt>
                <c:pt idx="6">
                  <c:v>26394.5</c:v>
                </c:pt>
                <c:pt idx="7">
                  <c:v>4641</c:v>
                </c:pt>
                <c:pt idx="8">
                  <c:v>54608</c:v>
                </c:pt>
                <c:pt idx="9">
                  <c:v>36708.5</c:v>
                </c:pt>
                <c:pt idx="10">
                  <c:v>12563.5</c:v>
                </c:pt>
                <c:pt idx="11">
                  <c:v>29353.5</c:v>
                </c:pt>
                <c:pt idx="12">
                  <c:v>35148</c:v>
                </c:pt>
                <c:pt idx="13">
                  <c:v>15550</c:v>
                </c:pt>
                <c:pt idx="14">
                  <c:v>20919.5</c:v>
                </c:pt>
                <c:pt idx="15">
                  <c:v>15507</c:v>
                </c:pt>
                <c:pt idx="16">
                  <c:v>16182.5</c:v>
                </c:pt>
                <c:pt idx="17">
                  <c:v>8367</c:v>
                </c:pt>
                <c:pt idx="18">
                  <c:v>2069</c:v>
                </c:pt>
                <c:pt idx="19">
                  <c:v>22272.5</c:v>
                </c:pt>
                <c:pt idx="20">
                  <c:v>17441.5</c:v>
                </c:pt>
                <c:pt idx="21">
                  <c:v>11217</c:v>
                </c:pt>
                <c:pt idx="22">
                  <c:v>142800</c:v>
                </c:pt>
                <c:pt idx="23">
                  <c:v>52405.5</c:v>
                </c:pt>
                <c:pt idx="24">
                  <c:v>14742</c:v>
                </c:pt>
                <c:pt idx="25">
                  <c:v>76592.5</c:v>
                </c:pt>
                <c:pt idx="26">
                  <c:v>41937</c:v>
                </c:pt>
                <c:pt idx="27">
                  <c:v>67813</c:v>
                </c:pt>
                <c:pt idx="28">
                  <c:v>40946.5</c:v>
                </c:pt>
              </c:numCache>
            </c:numRef>
          </c:val>
          <c:smooth val="0"/>
          <c:extLst>
            <c:ext xmlns:c16="http://schemas.microsoft.com/office/drawing/2014/chart" uri="{C3380CC4-5D6E-409C-BE32-E72D297353CC}">
              <c16:uniqueId val="{00000001-3120-4D56-AED0-A4109A8ED2FD}"/>
            </c:ext>
          </c:extLst>
        </c:ser>
        <c:dLbls>
          <c:showLegendKey val="0"/>
          <c:showVal val="0"/>
          <c:showCatName val="0"/>
          <c:showSerName val="0"/>
          <c:showPercent val="0"/>
          <c:showBubbleSize val="0"/>
        </c:dLbls>
        <c:upDownBars>
          <c:gapWidth val="150"/>
          <c:upBars>
            <c:spPr>
              <a:solidFill>
                <a:srgbClr val="92D050"/>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marker val="1"/>
        <c:smooth val="0"/>
        <c:axId val="855025824"/>
        <c:axId val="855017664"/>
      </c:lineChart>
      <c:catAx>
        <c:axId val="85502582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855017664"/>
        <c:crosses val="autoZero"/>
        <c:auto val="1"/>
        <c:lblAlgn val="ctr"/>
        <c:lblOffset val="100"/>
        <c:noMultiLvlLbl val="0"/>
      </c:catAx>
      <c:valAx>
        <c:axId val="855017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8550258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a:noFill/>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project.xlsx]pivotchat!PivotTable6</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0"/>
      <c:depthPercent val="100"/>
      <c:rAngAx val="0"/>
      <c:perspective val="8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pivotchat!$C$143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340D-4391-9D67-4823279ECB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40D-4391-9D67-4823279ECB6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340D-4391-9D67-4823279ECB6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340D-4391-9D67-4823279ECB63}"/>
              </c:ext>
            </c:extLst>
          </c:dPt>
          <c:cat>
            <c:strRef>
              <c:f>pivotchat!$B$144:$B$148</c:f>
              <c:strCache>
                <c:ptCount val="4"/>
                <c:pt idx="0">
                  <c:v>Colorado</c:v>
                </c:pt>
                <c:pt idx="1">
                  <c:v>New Jersey</c:v>
                </c:pt>
                <c:pt idx="2">
                  <c:v>New York</c:v>
                </c:pt>
                <c:pt idx="3">
                  <c:v>Utah</c:v>
                </c:pt>
              </c:strCache>
            </c:strRef>
          </c:cat>
          <c:val>
            <c:numRef>
              <c:f>pivotchat!$C$144:$C$148</c:f>
              <c:numCache>
                <c:formatCode>General</c:formatCode>
                <c:ptCount val="4"/>
                <c:pt idx="0">
                  <c:v>1529692</c:v>
                </c:pt>
                <c:pt idx="1">
                  <c:v>2400872.75</c:v>
                </c:pt>
                <c:pt idx="2">
                  <c:v>1120205.5</c:v>
                </c:pt>
                <c:pt idx="3">
                  <c:v>5015937.75</c:v>
                </c:pt>
              </c:numCache>
            </c:numRef>
          </c:val>
          <c:extLst>
            <c:ext xmlns:c16="http://schemas.microsoft.com/office/drawing/2014/chart" uri="{C3380CC4-5D6E-409C-BE32-E72D297353CC}">
              <c16:uniqueId val="{00000008-795A-482D-A263-997818BDEE1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a:noFill/>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project.xlsx]pivotchat!PivotTable7</c:name>
    <c:fmtId val="0"/>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pivotchat!$C$167</c:f>
              <c:strCache>
                <c:ptCount val="1"/>
                <c:pt idx="0">
                  <c:v>Sum of Revenue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pivotchat!$B$168:$B$184</c:f>
              <c:multiLvlStrCache>
                <c:ptCount val="14"/>
                <c:lvl>
                  <c:pt idx="0">
                    <c:v>Chocolate Chip</c:v>
                  </c:pt>
                  <c:pt idx="1">
                    <c:v>Fortune Cookie</c:v>
                  </c:pt>
                  <c:pt idx="2">
                    <c:v>Macadamia Nut</c:v>
                  </c:pt>
                  <c:pt idx="3">
                    <c:v>Oatmeal Raisin</c:v>
                  </c:pt>
                  <c:pt idx="4">
                    <c:v>Snickerdoodle</c:v>
                  </c:pt>
                  <c:pt idx="5">
                    <c:v>Sugar</c:v>
                  </c:pt>
                  <c:pt idx="6">
                    <c:v>White Chocolate</c:v>
                  </c:pt>
                  <c:pt idx="7">
                    <c:v>Chocolate Chip</c:v>
                  </c:pt>
                  <c:pt idx="8">
                    <c:v>Fortune Cookie</c:v>
                  </c:pt>
                  <c:pt idx="9">
                    <c:v>Macadamia Nut</c:v>
                  </c:pt>
                  <c:pt idx="10">
                    <c:v>Oatmeal Raisin</c:v>
                  </c:pt>
                  <c:pt idx="11">
                    <c:v>Snickerdoodle</c:v>
                  </c:pt>
                  <c:pt idx="12">
                    <c:v>Sugar</c:v>
                  </c:pt>
                  <c:pt idx="13">
                    <c:v>White Chocolate</c:v>
                  </c:pt>
                </c:lvl>
                <c:lvl>
                  <c:pt idx="0">
                    <c:v>New Jersey</c:v>
                  </c:pt>
                  <c:pt idx="7">
                    <c:v>Utah</c:v>
                  </c:pt>
                </c:lvl>
              </c:multiLvlStrCache>
            </c:multiLvlStrRef>
          </c:cat>
          <c:val>
            <c:numRef>
              <c:f>pivotchat!$C$168:$C$184</c:f>
              <c:numCache>
                <c:formatCode>General</c:formatCode>
                <c:ptCount val="14"/>
                <c:pt idx="0">
                  <c:v>588951</c:v>
                </c:pt>
                <c:pt idx="1">
                  <c:v>335388.75</c:v>
                </c:pt>
                <c:pt idx="2">
                  <c:v>151292</c:v>
                </c:pt>
                <c:pt idx="3">
                  <c:v>431821.5</c:v>
                </c:pt>
                <c:pt idx="4">
                  <c:v>366432</c:v>
                </c:pt>
                <c:pt idx="5">
                  <c:v>157898</c:v>
                </c:pt>
                <c:pt idx="6">
                  <c:v>369089.5</c:v>
                </c:pt>
                <c:pt idx="7">
                  <c:v>1662741</c:v>
                </c:pt>
                <c:pt idx="8">
                  <c:v>517671.75</c:v>
                </c:pt>
                <c:pt idx="9">
                  <c:v>154592</c:v>
                </c:pt>
                <c:pt idx="10">
                  <c:v>1033782.5</c:v>
                </c:pt>
                <c:pt idx="11">
                  <c:v>439080</c:v>
                </c:pt>
                <c:pt idx="12">
                  <c:v>534001</c:v>
                </c:pt>
                <c:pt idx="13">
                  <c:v>674069.5</c:v>
                </c:pt>
              </c:numCache>
            </c:numRef>
          </c:val>
          <c:smooth val="0"/>
          <c:extLst>
            <c:ext xmlns:c16="http://schemas.microsoft.com/office/drawing/2014/chart" uri="{C3380CC4-5D6E-409C-BE32-E72D297353CC}">
              <c16:uniqueId val="{00000000-012E-4BB7-9E9C-314C308C8F2F}"/>
            </c:ext>
          </c:extLst>
        </c:ser>
        <c:ser>
          <c:idx val="1"/>
          <c:order val="1"/>
          <c:tx>
            <c:strRef>
              <c:f>pivotchat!$D$167</c:f>
              <c:strCache>
                <c:ptCount val="1"/>
                <c:pt idx="0">
                  <c:v>Sum of Cost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pivotchat!$B$168:$B$184</c:f>
              <c:multiLvlStrCache>
                <c:ptCount val="14"/>
                <c:lvl>
                  <c:pt idx="0">
                    <c:v>Chocolate Chip</c:v>
                  </c:pt>
                  <c:pt idx="1">
                    <c:v>Fortune Cookie</c:v>
                  </c:pt>
                  <c:pt idx="2">
                    <c:v>Macadamia Nut</c:v>
                  </c:pt>
                  <c:pt idx="3">
                    <c:v>Oatmeal Raisin</c:v>
                  </c:pt>
                  <c:pt idx="4">
                    <c:v>Snickerdoodle</c:v>
                  </c:pt>
                  <c:pt idx="5">
                    <c:v>Sugar</c:v>
                  </c:pt>
                  <c:pt idx="6">
                    <c:v>White Chocolate</c:v>
                  </c:pt>
                  <c:pt idx="7">
                    <c:v>Chocolate Chip</c:v>
                  </c:pt>
                  <c:pt idx="8">
                    <c:v>Fortune Cookie</c:v>
                  </c:pt>
                  <c:pt idx="9">
                    <c:v>Macadamia Nut</c:v>
                  </c:pt>
                  <c:pt idx="10">
                    <c:v>Oatmeal Raisin</c:v>
                  </c:pt>
                  <c:pt idx="11">
                    <c:v>Snickerdoodle</c:v>
                  </c:pt>
                  <c:pt idx="12">
                    <c:v>Sugar</c:v>
                  </c:pt>
                  <c:pt idx="13">
                    <c:v>White Chocolate</c:v>
                  </c:pt>
                </c:lvl>
                <c:lvl>
                  <c:pt idx="0">
                    <c:v>New Jersey</c:v>
                  </c:pt>
                  <c:pt idx="7">
                    <c:v>Utah</c:v>
                  </c:pt>
                </c:lvl>
              </c:multiLvlStrCache>
            </c:multiLvlStrRef>
          </c:cat>
          <c:val>
            <c:numRef>
              <c:f>pivotchat!$D$168:$D$184</c:f>
              <c:numCache>
                <c:formatCode>General</c:formatCode>
                <c:ptCount val="14"/>
                <c:pt idx="0">
                  <c:v>261756</c:v>
                </c:pt>
                <c:pt idx="1">
                  <c:v>134155.5</c:v>
                </c:pt>
                <c:pt idx="2">
                  <c:v>66190.25</c:v>
                </c:pt>
                <c:pt idx="3">
                  <c:v>215910.75</c:v>
                </c:pt>
                <c:pt idx="4">
                  <c:v>160314</c:v>
                </c:pt>
                <c:pt idx="5">
                  <c:v>60730</c:v>
                </c:pt>
                <c:pt idx="6">
                  <c:v>170349</c:v>
                </c:pt>
                <c:pt idx="7">
                  <c:v>738996</c:v>
                </c:pt>
                <c:pt idx="8">
                  <c:v>208045.5</c:v>
                </c:pt>
                <c:pt idx="9">
                  <c:v>67634</c:v>
                </c:pt>
                <c:pt idx="10">
                  <c:v>516618.25</c:v>
                </c:pt>
                <c:pt idx="11">
                  <c:v>192097.5</c:v>
                </c:pt>
                <c:pt idx="12">
                  <c:v>205385</c:v>
                </c:pt>
                <c:pt idx="13">
                  <c:v>311109</c:v>
                </c:pt>
              </c:numCache>
            </c:numRef>
          </c:val>
          <c:smooth val="0"/>
          <c:extLst>
            <c:ext xmlns:c16="http://schemas.microsoft.com/office/drawing/2014/chart" uri="{C3380CC4-5D6E-409C-BE32-E72D297353CC}">
              <c16:uniqueId val="{00000001-012E-4BB7-9E9C-314C308C8F2F}"/>
            </c:ext>
          </c:extLst>
        </c:ser>
        <c:dLbls>
          <c:showLegendKey val="0"/>
          <c:showVal val="0"/>
          <c:showCatName val="0"/>
          <c:showSerName val="0"/>
          <c:showPercent val="0"/>
          <c:showBubbleSize val="0"/>
        </c:dLbls>
        <c:marker val="1"/>
        <c:smooth val="0"/>
        <c:axId val="1071853440"/>
        <c:axId val="1071853920"/>
      </c:lineChart>
      <c:catAx>
        <c:axId val="1071853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71853920"/>
        <c:crosses val="autoZero"/>
        <c:auto val="1"/>
        <c:lblAlgn val="ctr"/>
        <c:lblOffset val="100"/>
        <c:noMultiLvlLbl val="0"/>
      </c:catAx>
      <c:valAx>
        <c:axId val="1071853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7185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project.xlsx]pivotchat!PivotTable11</c:name>
    <c:fmtId val="19"/>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Sum Of Revenue </a:t>
            </a:r>
          </a:p>
        </c:rich>
      </c:tx>
      <c:layout>
        <c:manualLayout>
          <c:xMode val="edge"/>
          <c:yMode val="edge"/>
          <c:x val="0.3710851249344122"/>
          <c:y val="6.63023264479327E-2"/>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775634151235215"/>
          <c:y val="0.19773907538689708"/>
          <c:w val="0.8112119808553343"/>
          <c:h val="0.32031082070352757"/>
        </c:manualLayout>
      </c:layout>
      <c:bar3DChart>
        <c:barDir val="col"/>
        <c:grouping val="stacked"/>
        <c:varyColors val="0"/>
        <c:ser>
          <c:idx val="0"/>
          <c:order val="0"/>
          <c:tx>
            <c:strRef>
              <c:f>pivotchat!$C$3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pivotchat!$B$4:$B$12</c:f>
              <c:strCache>
                <c:ptCount val="8"/>
                <c:pt idx="0">
                  <c:v>Chocolate Chip</c:v>
                </c:pt>
                <c:pt idx="1">
                  <c:v>Oatmeal Raisin</c:v>
                </c:pt>
                <c:pt idx="2">
                  <c:v>White Chocolate</c:v>
                </c:pt>
                <c:pt idx="3">
                  <c:v>Snickerdoodle</c:v>
                </c:pt>
                <c:pt idx="4">
                  <c:v>Fortune Cookie</c:v>
                </c:pt>
                <c:pt idx="5">
                  <c:v>Sugar</c:v>
                </c:pt>
                <c:pt idx="6">
                  <c:v>Macadamia Nut</c:v>
                </c:pt>
                <c:pt idx="7">
                  <c:v>Chocolate Cip</c:v>
                </c:pt>
              </c:strCache>
            </c:strRef>
          </c:cat>
          <c:val>
            <c:numRef>
              <c:f>pivotchat!$C$4:$C$12</c:f>
              <c:numCache>
                <c:formatCode>General</c:formatCode>
                <c:ptCount val="8"/>
                <c:pt idx="0">
                  <c:v>3065611.5</c:v>
                </c:pt>
                <c:pt idx="1">
                  <c:v>1703611</c:v>
                </c:pt>
                <c:pt idx="2">
                  <c:v>1351103</c:v>
                </c:pt>
                <c:pt idx="3">
                  <c:v>1180708</c:v>
                </c:pt>
                <c:pt idx="4">
                  <c:v>1166253</c:v>
                </c:pt>
                <c:pt idx="5">
                  <c:v>1106137.5</c:v>
                </c:pt>
                <c:pt idx="6">
                  <c:v>471036</c:v>
                </c:pt>
                <c:pt idx="7">
                  <c:v>22248</c:v>
                </c:pt>
              </c:numCache>
            </c:numRef>
          </c:val>
          <c:extLst>
            <c:ext xmlns:c16="http://schemas.microsoft.com/office/drawing/2014/chart" uri="{C3380CC4-5D6E-409C-BE32-E72D297353CC}">
              <c16:uniqueId val="{00000000-BAB8-4ACD-B4DF-FCE1223D38EC}"/>
            </c:ext>
          </c:extLst>
        </c:ser>
        <c:dLbls>
          <c:showLegendKey val="0"/>
          <c:showVal val="0"/>
          <c:showCatName val="0"/>
          <c:showSerName val="0"/>
          <c:showPercent val="0"/>
          <c:showBubbleSize val="0"/>
        </c:dLbls>
        <c:gapWidth val="150"/>
        <c:shape val="box"/>
        <c:axId val="144349887"/>
        <c:axId val="144347967"/>
        <c:axId val="0"/>
      </c:bar3DChart>
      <c:catAx>
        <c:axId val="1443498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347967"/>
        <c:crosses val="autoZero"/>
        <c:auto val="1"/>
        <c:lblAlgn val="ctr"/>
        <c:lblOffset val="100"/>
        <c:noMultiLvlLbl val="0"/>
      </c:catAx>
      <c:valAx>
        <c:axId val="144347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4349887"/>
        <c:crosses val="autoZero"/>
        <c:crossBetween val="between"/>
      </c:valAx>
      <c:spPr>
        <a:noFill/>
        <a:ln>
          <a:noFill/>
        </a:ln>
        <a:effectLst>
          <a:glow rad="114300">
            <a:schemeClr val="accent1">
              <a:alpha val="57000"/>
            </a:schemeClr>
          </a:glow>
          <a:outerShdw blurRad="228600" dist="50800" dir="1200000" sx="122000" sy="122000" algn="ctr" rotWithShape="0">
            <a:srgbClr val="000000">
              <a:alpha val="15000"/>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a:noFill/>
    </a:ln>
    <a:effectLst>
      <a:glow rad="63500">
        <a:schemeClr val="accent1">
          <a:lumMod val="20000"/>
          <a:lumOff val="80000"/>
          <a:alpha val="40000"/>
        </a:schemeClr>
      </a:glow>
      <a:outerShdw blurRad="63500" dist="38100" dir="5400000" algn="t" rotWithShape="0">
        <a:schemeClr val="accent1">
          <a:alpha val="26000"/>
        </a:schemeClr>
      </a:outerShdw>
      <a:softEdge rad="31750"/>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project.xlsx]pivotchat!PivotTable12</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Sum</a:t>
            </a:r>
            <a:r>
              <a:rPr lang="en-IN" baseline="0"/>
              <a:t> Of Cost</a:t>
            </a:r>
            <a:endParaRPr lang="en-IN"/>
          </a:p>
        </c:rich>
      </c:tx>
      <c:layout>
        <c:manualLayout>
          <c:xMode val="edge"/>
          <c:yMode val="edge"/>
          <c:x val="0.40289950326457125"/>
          <c:y val="0.1044396764454654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pivotchat!$C$15</c:f>
              <c:strCache>
                <c:ptCount val="1"/>
                <c:pt idx="0">
                  <c:v>Total</c:v>
                </c:pt>
              </c:strCache>
            </c:strRef>
          </c:tx>
          <c:spPr>
            <a:solidFill>
              <a:schemeClr val="accent2"/>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pivotchat!$B$16:$B$24</c:f>
              <c:strCache>
                <c:ptCount val="8"/>
                <c:pt idx="0">
                  <c:v>Chocolate Chip</c:v>
                </c:pt>
                <c:pt idx="1">
                  <c:v>Oatmeal Raisin</c:v>
                </c:pt>
                <c:pt idx="2">
                  <c:v>White Chocolate</c:v>
                </c:pt>
                <c:pt idx="3">
                  <c:v>Snickerdoodle</c:v>
                </c:pt>
                <c:pt idx="4">
                  <c:v>Fortune Cookie</c:v>
                </c:pt>
                <c:pt idx="5">
                  <c:v>Sugar</c:v>
                </c:pt>
                <c:pt idx="6">
                  <c:v>Macadamia Nut</c:v>
                </c:pt>
                <c:pt idx="7">
                  <c:v>Chocolate Cip</c:v>
                </c:pt>
              </c:strCache>
            </c:strRef>
          </c:cat>
          <c:val>
            <c:numRef>
              <c:f>pivotchat!$C$16:$C$24</c:f>
              <c:numCache>
                <c:formatCode>General</c:formatCode>
                <c:ptCount val="8"/>
                <c:pt idx="0">
                  <c:v>1362494</c:v>
                </c:pt>
                <c:pt idx="1">
                  <c:v>851532.5</c:v>
                </c:pt>
                <c:pt idx="2">
                  <c:v>623586</c:v>
                </c:pt>
                <c:pt idx="3">
                  <c:v>516559.75</c:v>
                </c:pt>
                <c:pt idx="4">
                  <c:v>467478</c:v>
                </c:pt>
                <c:pt idx="5">
                  <c:v>425437.5</c:v>
                </c:pt>
                <c:pt idx="6">
                  <c:v>206078.25</c:v>
                </c:pt>
                <c:pt idx="7">
                  <c:v>9888</c:v>
                </c:pt>
              </c:numCache>
            </c:numRef>
          </c:val>
          <c:extLst>
            <c:ext xmlns:c16="http://schemas.microsoft.com/office/drawing/2014/chart" uri="{C3380CC4-5D6E-409C-BE32-E72D297353CC}">
              <c16:uniqueId val="{00000000-0F23-443F-893F-4A2F4E7E49C8}"/>
            </c:ext>
          </c:extLst>
        </c:ser>
        <c:dLbls>
          <c:showLegendKey val="0"/>
          <c:showVal val="0"/>
          <c:showCatName val="0"/>
          <c:showSerName val="0"/>
          <c:showPercent val="0"/>
          <c:showBubbleSize val="0"/>
        </c:dLbls>
        <c:gapWidth val="65"/>
        <c:shape val="box"/>
        <c:axId val="540180768"/>
        <c:axId val="540181248"/>
        <c:axId val="0"/>
      </c:bar3DChart>
      <c:catAx>
        <c:axId val="54018076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40181248"/>
        <c:crosses val="autoZero"/>
        <c:auto val="1"/>
        <c:lblAlgn val="ctr"/>
        <c:lblOffset val="100"/>
        <c:noMultiLvlLbl val="0"/>
      </c:catAx>
      <c:valAx>
        <c:axId val="54018124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4018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project.xlsx]pivotchat!PivotTable4</c:name>
    <c:fmtId val="12"/>
  </c:pivotSource>
  <c:chart>
    <c:title>
      <c:tx>
        <c:rich>
          <a:bodyPr rot="0" spcFirstLastPara="1" vertOverflow="ellipsis" vert="horz" wrap="square" anchor="ctr" anchorCtr="1"/>
          <a:lstStyle/>
          <a:p>
            <a:pPr>
              <a:defRPr sz="15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Sum</a:t>
            </a:r>
            <a:r>
              <a:rPr lang="en-US" baseline="0"/>
              <a:t> Of Unit Sold In State</a:t>
            </a:r>
            <a:endParaRPr lang="en-US"/>
          </a:p>
        </c:rich>
      </c:tx>
      <c:overlay val="0"/>
      <c:spPr>
        <a:noFill/>
        <a:ln>
          <a:noFill/>
        </a:ln>
        <a:effectLst/>
      </c:spPr>
      <c:txPr>
        <a:bodyPr rot="0" spcFirstLastPara="1" vertOverflow="ellipsis" vert="horz" wrap="square" anchor="ctr" anchorCtr="1"/>
        <a:lstStyle/>
        <a:p>
          <a:pPr>
            <a:defRPr sz="15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22222222222224E-2"/>
          <c:y val="0.2643033683289589"/>
          <c:w val="0.82248140857392826"/>
          <c:h val="0.45478893263342079"/>
        </c:manualLayout>
      </c:layout>
      <c:areaChart>
        <c:grouping val="standard"/>
        <c:varyColors val="0"/>
        <c:ser>
          <c:idx val="0"/>
          <c:order val="0"/>
          <c:tx>
            <c:strRef>
              <c:f>pivotchat!$C$75</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pivotchat!$B$76:$B$81</c:f>
              <c:multiLvlStrCache>
                <c:ptCount val="4"/>
                <c:lvl>
                  <c:pt idx="0">
                    <c:v>Colorado</c:v>
                  </c:pt>
                  <c:pt idx="1">
                    <c:v>New Jersey</c:v>
                  </c:pt>
                  <c:pt idx="2">
                    <c:v>New York</c:v>
                  </c:pt>
                  <c:pt idx="3">
                    <c:v>Utah</c:v>
                  </c:pt>
                </c:lvl>
                <c:lvl>
                  <c:pt idx="0">
                    <c:v>USA</c:v>
                  </c:pt>
                </c:lvl>
              </c:multiLvlStrCache>
            </c:multiLvlStrRef>
          </c:cat>
          <c:val>
            <c:numRef>
              <c:f>pivotchat!$C$76:$C$81</c:f>
              <c:numCache>
                <c:formatCode>General</c:formatCode>
                <c:ptCount val="4"/>
                <c:pt idx="0">
                  <c:v>181625.5</c:v>
                </c:pt>
                <c:pt idx="1">
                  <c:v>267545</c:v>
                </c:pt>
                <c:pt idx="2">
                  <c:v>129511.5</c:v>
                </c:pt>
                <c:pt idx="3">
                  <c:v>557234.5</c:v>
                </c:pt>
              </c:numCache>
            </c:numRef>
          </c:val>
          <c:extLst>
            <c:ext xmlns:c16="http://schemas.microsoft.com/office/drawing/2014/chart" uri="{C3380CC4-5D6E-409C-BE32-E72D297353CC}">
              <c16:uniqueId val="{00000000-328D-4796-A517-714C040B3247}"/>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755958080"/>
        <c:axId val="755951840"/>
      </c:areaChart>
      <c:catAx>
        <c:axId val="755958080"/>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55951840"/>
        <c:crosses val="autoZero"/>
        <c:auto val="1"/>
        <c:lblAlgn val="ctr"/>
        <c:lblOffset val="100"/>
        <c:noMultiLvlLbl val="0"/>
      </c:catAx>
      <c:valAx>
        <c:axId val="755951840"/>
        <c:scaling>
          <c:orientation val="minMax"/>
        </c:scaling>
        <c:delete val="1"/>
        <c:axPos val="l"/>
        <c:numFmt formatCode="General" sourceLinked="1"/>
        <c:majorTickMark val="out"/>
        <c:minorTickMark val="none"/>
        <c:tickLblPos val="nextTo"/>
        <c:crossAx val="755958080"/>
        <c:crosses val="autoZero"/>
        <c:crossBetween val="midCat"/>
      </c:valAx>
      <c:spPr>
        <a:solidFill>
          <a:schemeClr val="accent2">
            <a:lumMod val="60000"/>
            <a:lumOff val="40000"/>
          </a:schemeClr>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1"/>
      </a:solidFill>
      <a:round/>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project.xlsx]pivotchat!PivotTable5</c:name>
    <c:fmtId val="6"/>
  </c:pivotSource>
  <c:chart>
    <c:title>
      <c:tx>
        <c:rich>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a:t>Sum Of Unit Sold</a:t>
            </a:r>
          </a:p>
        </c:rich>
      </c:tx>
      <c:layout>
        <c:manualLayout>
          <c:xMode val="edge"/>
          <c:yMode val="edge"/>
          <c:x val="0.38600163501276602"/>
          <c:y val="0.11934966462525518"/>
        </c:manualLayout>
      </c:layout>
      <c:overlay val="0"/>
      <c:spPr>
        <a:noFill/>
        <a:ln>
          <a:noFill/>
        </a:ln>
        <a:effectLst/>
      </c:spPr>
      <c:txPr>
        <a:bodyPr rot="0" spcFirstLastPara="1" vertOverflow="ellipsis" vert="horz" wrap="square" anchor="ctr" anchorCtr="1"/>
        <a:lstStyle/>
        <a:p>
          <a:pPr>
            <a:defRPr sz="16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pivotchat!$C$105:$C$106</c:f>
              <c:strCache>
                <c:ptCount val="1"/>
                <c:pt idx="0">
                  <c:v>2019</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pivotchat!$B$107:$B$140</c:f>
              <c:multiLvlStrCache>
                <c:ptCount val="29"/>
                <c:lvl>
                  <c:pt idx="0">
                    <c:v>Chocolate Chip</c:v>
                  </c:pt>
                  <c:pt idx="1">
                    <c:v>Chocolate Cip</c:v>
                  </c:pt>
                  <c:pt idx="2">
                    <c:v>Fortune Cookie</c:v>
                  </c:pt>
                  <c:pt idx="3">
                    <c:v>Macadamia Nut</c:v>
                  </c:pt>
                  <c:pt idx="4">
                    <c:v>Oatmeal Raisin</c:v>
                  </c:pt>
                  <c:pt idx="5">
                    <c:v>Snickerdoodle</c:v>
                  </c:pt>
                  <c:pt idx="6">
                    <c:v>Sugar</c:v>
                  </c:pt>
                  <c:pt idx="7">
                    <c:v>White Chocolate</c:v>
                  </c:pt>
                  <c:pt idx="8">
                    <c:v>Chocolate Chip</c:v>
                  </c:pt>
                  <c:pt idx="9">
                    <c:v>Fortune Cookie</c:v>
                  </c:pt>
                  <c:pt idx="10">
                    <c:v>Macadamia Nut</c:v>
                  </c:pt>
                  <c:pt idx="11">
                    <c:v>Oatmeal Raisin</c:v>
                  </c:pt>
                  <c:pt idx="12">
                    <c:v>Snickerdoodle</c:v>
                  </c:pt>
                  <c:pt idx="13">
                    <c:v>Sugar</c:v>
                  </c:pt>
                  <c:pt idx="14">
                    <c:v>White Chocolate</c:v>
                  </c:pt>
                  <c:pt idx="15">
                    <c:v>Chocolate Chip</c:v>
                  </c:pt>
                  <c:pt idx="16">
                    <c:v>Fortune Cookie</c:v>
                  </c:pt>
                  <c:pt idx="17">
                    <c:v>Macadamia Nut</c:v>
                  </c:pt>
                  <c:pt idx="18">
                    <c:v>Oatmeal Raisin</c:v>
                  </c:pt>
                  <c:pt idx="19">
                    <c:v>Snickerdoodle</c:v>
                  </c:pt>
                  <c:pt idx="20">
                    <c:v>Sugar</c:v>
                  </c:pt>
                  <c:pt idx="21">
                    <c:v>White Chocolate</c:v>
                  </c:pt>
                  <c:pt idx="22">
                    <c:v>Chocolate Chip</c:v>
                  </c:pt>
                  <c:pt idx="23">
                    <c:v>Fortune Cookie</c:v>
                  </c:pt>
                  <c:pt idx="24">
                    <c:v>Macadamia Nut</c:v>
                  </c:pt>
                  <c:pt idx="25">
                    <c:v>Oatmeal Raisin</c:v>
                  </c:pt>
                  <c:pt idx="26">
                    <c:v>Snickerdoodle</c:v>
                  </c:pt>
                  <c:pt idx="27">
                    <c:v>Sugar</c:v>
                  </c:pt>
                  <c:pt idx="28">
                    <c:v>White Chocolate</c:v>
                  </c:pt>
                </c:lvl>
                <c:lvl>
                  <c:pt idx="0">
                    <c:v>Colorado</c:v>
                  </c:pt>
                  <c:pt idx="8">
                    <c:v>New Jersey</c:v>
                  </c:pt>
                  <c:pt idx="15">
                    <c:v>New York</c:v>
                  </c:pt>
                  <c:pt idx="22">
                    <c:v>Utah</c:v>
                  </c:pt>
                </c:lvl>
              </c:multiLvlStrCache>
            </c:multiLvlStrRef>
          </c:cat>
          <c:val>
            <c:numRef>
              <c:f>pivotchat!$C$107:$C$140</c:f>
              <c:numCache>
                <c:formatCode>General</c:formatCode>
                <c:ptCount val="29"/>
                <c:pt idx="0">
                  <c:v>15981</c:v>
                </c:pt>
                <c:pt idx="2">
                  <c:v>7935</c:v>
                </c:pt>
                <c:pt idx="3">
                  <c:v>1911</c:v>
                </c:pt>
                <c:pt idx="4">
                  <c:v>1743</c:v>
                </c:pt>
                <c:pt idx="5">
                  <c:v>3567</c:v>
                </c:pt>
                <c:pt idx="6">
                  <c:v>13219</c:v>
                </c:pt>
                <c:pt idx="7">
                  <c:v>2949</c:v>
                </c:pt>
                <c:pt idx="8">
                  <c:v>10831</c:v>
                </c:pt>
                <c:pt idx="9">
                  <c:v>8010</c:v>
                </c:pt>
                <c:pt idx="10">
                  <c:v>6348</c:v>
                </c:pt>
                <c:pt idx="11">
                  <c:v>10635</c:v>
                </c:pt>
                <c:pt idx="12">
                  <c:v>10656</c:v>
                </c:pt>
                <c:pt idx="13">
                  <c:v>8742</c:v>
                </c:pt>
                <c:pt idx="14">
                  <c:v>7472</c:v>
                </c:pt>
                <c:pt idx="15">
                  <c:v>13486</c:v>
                </c:pt>
                <c:pt idx="16">
                  <c:v>2286</c:v>
                </c:pt>
                <c:pt idx="17">
                  <c:v>809</c:v>
                </c:pt>
                <c:pt idx="18">
                  <c:v>4086</c:v>
                </c:pt>
                <c:pt idx="19">
                  <c:v>4233</c:v>
                </c:pt>
                <c:pt idx="20">
                  <c:v>6674</c:v>
                </c:pt>
                <c:pt idx="21">
                  <c:v>4881</c:v>
                </c:pt>
                <c:pt idx="22">
                  <c:v>41949</c:v>
                </c:pt>
                <c:pt idx="23">
                  <c:v>18049</c:v>
                </c:pt>
                <c:pt idx="24">
                  <c:v>4582</c:v>
                </c:pt>
                <c:pt idx="25">
                  <c:v>17224</c:v>
                </c:pt>
                <c:pt idx="26">
                  <c:v>12948</c:v>
                </c:pt>
                <c:pt idx="27">
                  <c:v>14341</c:v>
                </c:pt>
                <c:pt idx="28">
                  <c:v>10905</c:v>
                </c:pt>
              </c:numCache>
            </c:numRef>
          </c:val>
          <c:smooth val="0"/>
          <c:extLst>
            <c:ext xmlns:c16="http://schemas.microsoft.com/office/drawing/2014/chart" uri="{C3380CC4-5D6E-409C-BE32-E72D297353CC}">
              <c16:uniqueId val="{00000000-3CDF-4B7C-8CAF-BE7C1C7B0D97}"/>
            </c:ext>
          </c:extLst>
        </c:ser>
        <c:ser>
          <c:idx val="1"/>
          <c:order val="1"/>
          <c:tx>
            <c:strRef>
              <c:f>pivotchat!$D$105:$D$106</c:f>
              <c:strCache>
                <c:ptCount val="1"/>
                <c:pt idx="0">
                  <c:v>2020</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pivotchat!$B$107:$B$140</c:f>
              <c:multiLvlStrCache>
                <c:ptCount val="29"/>
                <c:lvl>
                  <c:pt idx="0">
                    <c:v>Chocolate Chip</c:v>
                  </c:pt>
                  <c:pt idx="1">
                    <c:v>Chocolate Cip</c:v>
                  </c:pt>
                  <c:pt idx="2">
                    <c:v>Fortune Cookie</c:v>
                  </c:pt>
                  <c:pt idx="3">
                    <c:v>Macadamia Nut</c:v>
                  </c:pt>
                  <c:pt idx="4">
                    <c:v>Oatmeal Raisin</c:v>
                  </c:pt>
                  <c:pt idx="5">
                    <c:v>Snickerdoodle</c:v>
                  </c:pt>
                  <c:pt idx="6">
                    <c:v>Sugar</c:v>
                  </c:pt>
                  <c:pt idx="7">
                    <c:v>White Chocolate</c:v>
                  </c:pt>
                  <c:pt idx="8">
                    <c:v>Chocolate Chip</c:v>
                  </c:pt>
                  <c:pt idx="9">
                    <c:v>Fortune Cookie</c:v>
                  </c:pt>
                  <c:pt idx="10">
                    <c:v>Macadamia Nut</c:v>
                  </c:pt>
                  <c:pt idx="11">
                    <c:v>Oatmeal Raisin</c:v>
                  </c:pt>
                  <c:pt idx="12">
                    <c:v>Snickerdoodle</c:v>
                  </c:pt>
                  <c:pt idx="13">
                    <c:v>Sugar</c:v>
                  </c:pt>
                  <c:pt idx="14">
                    <c:v>White Chocolate</c:v>
                  </c:pt>
                  <c:pt idx="15">
                    <c:v>Chocolate Chip</c:v>
                  </c:pt>
                  <c:pt idx="16">
                    <c:v>Fortune Cookie</c:v>
                  </c:pt>
                  <c:pt idx="17">
                    <c:v>Macadamia Nut</c:v>
                  </c:pt>
                  <c:pt idx="18">
                    <c:v>Oatmeal Raisin</c:v>
                  </c:pt>
                  <c:pt idx="19">
                    <c:v>Snickerdoodle</c:v>
                  </c:pt>
                  <c:pt idx="20">
                    <c:v>Sugar</c:v>
                  </c:pt>
                  <c:pt idx="21">
                    <c:v>White Chocolate</c:v>
                  </c:pt>
                  <c:pt idx="22">
                    <c:v>Chocolate Chip</c:v>
                  </c:pt>
                  <c:pt idx="23">
                    <c:v>Fortune Cookie</c:v>
                  </c:pt>
                  <c:pt idx="24">
                    <c:v>Macadamia Nut</c:v>
                  </c:pt>
                  <c:pt idx="25">
                    <c:v>Oatmeal Raisin</c:v>
                  </c:pt>
                  <c:pt idx="26">
                    <c:v>Snickerdoodle</c:v>
                  </c:pt>
                  <c:pt idx="27">
                    <c:v>Sugar</c:v>
                  </c:pt>
                  <c:pt idx="28">
                    <c:v>White Chocolate</c:v>
                  </c:pt>
                </c:lvl>
                <c:lvl>
                  <c:pt idx="0">
                    <c:v>Colorado</c:v>
                  </c:pt>
                  <c:pt idx="8">
                    <c:v>New Jersey</c:v>
                  </c:pt>
                  <c:pt idx="15">
                    <c:v>New York</c:v>
                  </c:pt>
                  <c:pt idx="22">
                    <c:v>Utah</c:v>
                  </c:pt>
                </c:lvl>
              </c:multiLvlStrCache>
            </c:multiLvlStrRef>
          </c:cat>
          <c:val>
            <c:numRef>
              <c:f>pivotchat!$D$107:$D$140</c:f>
              <c:numCache>
                <c:formatCode>General</c:formatCode>
                <c:ptCount val="29"/>
                <c:pt idx="0">
                  <c:v>45461.5</c:v>
                </c:pt>
                <c:pt idx="1">
                  <c:v>2472</c:v>
                </c:pt>
                <c:pt idx="2">
                  <c:v>15355.5</c:v>
                </c:pt>
                <c:pt idx="3">
                  <c:v>9557</c:v>
                </c:pt>
                <c:pt idx="4">
                  <c:v>13612</c:v>
                </c:pt>
                <c:pt idx="5">
                  <c:v>16827</c:v>
                </c:pt>
                <c:pt idx="6">
                  <c:v>26394.5</c:v>
                </c:pt>
                <c:pt idx="7">
                  <c:v>4641</c:v>
                </c:pt>
                <c:pt idx="8">
                  <c:v>54608</c:v>
                </c:pt>
                <c:pt idx="9">
                  <c:v>36708.5</c:v>
                </c:pt>
                <c:pt idx="10">
                  <c:v>12563.5</c:v>
                </c:pt>
                <c:pt idx="11">
                  <c:v>29353.5</c:v>
                </c:pt>
                <c:pt idx="12">
                  <c:v>35148</c:v>
                </c:pt>
                <c:pt idx="13">
                  <c:v>15550</c:v>
                </c:pt>
                <c:pt idx="14">
                  <c:v>20919.5</c:v>
                </c:pt>
                <c:pt idx="15">
                  <c:v>15507</c:v>
                </c:pt>
                <c:pt idx="16">
                  <c:v>16182.5</c:v>
                </c:pt>
                <c:pt idx="17">
                  <c:v>8367</c:v>
                </c:pt>
                <c:pt idx="18">
                  <c:v>2069</c:v>
                </c:pt>
                <c:pt idx="19">
                  <c:v>22272.5</c:v>
                </c:pt>
                <c:pt idx="20">
                  <c:v>17441.5</c:v>
                </c:pt>
                <c:pt idx="21">
                  <c:v>11217</c:v>
                </c:pt>
                <c:pt idx="22">
                  <c:v>142800</c:v>
                </c:pt>
                <c:pt idx="23">
                  <c:v>52405.5</c:v>
                </c:pt>
                <c:pt idx="24">
                  <c:v>14742</c:v>
                </c:pt>
                <c:pt idx="25">
                  <c:v>76592.5</c:v>
                </c:pt>
                <c:pt idx="26">
                  <c:v>41937</c:v>
                </c:pt>
                <c:pt idx="27">
                  <c:v>67813</c:v>
                </c:pt>
                <c:pt idx="28">
                  <c:v>40946.5</c:v>
                </c:pt>
              </c:numCache>
            </c:numRef>
          </c:val>
          <c:smooth val="0"/>
          <c:extLst>
            <c:ext xmlns:c16="http://schemas.microsoft.com/office/drawing/2014/chart" uri="{C3380CC4-5D6E-409C-BE32-E72D297353CC}">
              <c16:uniqueId val="{00000001-3CDF-4B7C-8CAF-BE7C1C7B0D97}"/>
            </c:ext>
          </c:extLst>
        </c:ser>
        <c:dLbls>
          <c:showLegendKey val="0"/>
          <c:showVal val="0"/>
          <c:showCatName val="0"/>
          <c:showSerName val="0"/>
          <c:showPercent val="0"/>
          <c:showBubbleSize val="0"/>
        </c:dLbls>
        <c:upDownBars>
          <c:gapWidth val="150"/>
          <c:upBars>
            <c:spPr>
              <a:solidFill>
                <a:srgbClr val="92D050"/>
              </a:solidFill>
              <a:ln w="9525">
                <a:solidFill>
                  <a:schemeClr val="lt1">
                    <a:lumMod val="95000"/>
                    <a:alpha val="54000"/>
                  </a:schemeClr>
                </a:solidFill>
              </a:ln>
              <a:effectLst/>
            </c:spPr>
          </c:upBars>
          <c:downBars>
            <c:spPr>
              <a:solidFill>
                <a:schemeClr val="dk1">
                  <a:lumMod val="75000"/>
                  <a:lumOff val="25000"/>
                </a:schemeClr>
              </a:solidFill>
              <a:ln w="9525">
                <a:solidFill>
                  <a:schemeClr val="lt1">
                    <a:lumMod val="95000"/>
                    <a:alpha val="54000"/>
                  </a:schemeClr>
                </a:solidFill>
              </a:ln>
              <a:effectLst/>
            </c:spPr>
          </c:downBars>
        </c:upDownBars>
        <c:marker val="1"/>
        <c:smooth val="0"/>
        <c:axId val="855025824"/>
        <c:axId val="855017664"/>
      </c:lineChart>
      <c:catAx>
        <c:axId val="85502582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855017664"/>
        <c:crosses val="autoZero"/>
        <c:auto val="1"/>
        <c:lblAlgn val="ctr"/>
        <c:lblOffset val="100"/>
        <c:noMultiLvlLbl val="0"/>
      </c:catAx>
      <c:valAx>
        <c:axId val="855017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8550258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a:noFill/>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project.xlsx]pivotchat!PivotTable6</c:name>
    <c:fmtId val="1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40"/>
      <c:rotY val="0"/>
      <c:depthPercent val="100"/>
      <c:rAngAx val="0"/>
      <c:perspective val="8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pivotchat!$C$143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968-4090-9162-543F61CECEE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968-4090-9162-543F61CECEE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968-4090-9162-543F61CECEE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968-4090-9162-543F61CECEE5}"/>
              </c:ext>
            </c:extLst>
          </c:dPt>
          <c:cat>
            <c:strRef>
              <c:f>pivotchat!$B$144:$B$148</c:f>
              <c:strCache>
                <c:ptCount val="4"/>
                <c:pt idx="0">
                  <c:v>Colorado</c:v>
                </c:pt>
                <c:pt idx="1">
                  <c:v>New Jersey</c:v>
                </c:pt>
                <c:pt idx="2">
                  <c:v>New York</c:v>
                </c:pt>
                <c:pt idx="3">
                  <c:v>Utah</c:v>
                </c:pt>
              </c:strCache>
            </c:strRef>
          </c:cat>
          <c:val>
            <c:numRef>
              <c:f>pivotchat!$C$144:$C$148</c:f>
              <c:numCache>
                <c:formatCode>General</c:formatCode>
                <c:ptCount val="4"/>
                <c:pt idx="0">
                  <c:v>1529692</c:v>
                </c:pt>
                <c:pt idx="1">
                  <c:v>2400872.75</c:v>
                </c:pt>
                <c:pt idx="2">
                  <c:v>1120205.5</c:v>
                </c:pt>
                <c:pt idx="3">
                  <c:v>5015937.75</c:v>
                </c:pt>
              </c:numCache>
            </c:numRef>
          </c:val>
          <c:extLst>
            <c:ext xmlns:c16="http://schemas.microsoft.com/office/drawing/2014/chart" uri="{C3380CC4-5D6E-409C-BE32-E72D297353CC}">
              <c16:uniqueId val="{00000010-B6E4-46D9-9244-334887E2CF4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a:noFill/>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[Orders-2-Bk-Dataset project.xlsx]pivotchat!PivotTable7</c:name>
    <c:fmtId val="5"/>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757952745614828E-2"/>
          <c:y val="0.15322339453514985"/>
          <c:w val="0.80890938164155002"/>
          <c:h val="0.549703528998576"/>
        </c:manualLayout>
      </c:layout>
      <c:lineChart>
        <c:grouping val="stacked"/>
        <c:varyColors val="0"/>
        <c:ser>
          <c:idx val="0"/>
          <c:order val="0"/>
          <c:tx>
            <c:strRef>
              <c:f>pivotchat!$C$167</c:f>
              <c:strCache>
                <c:ptCount val="1"/>
                <c:pt idx="0">
                  <c:v>Sum of Revenue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pivotchat!$B$168:$B$184</c:f>
              <c:multiLvlStrCache>
                <c:ptCount val="14"/>
                <c:lvl>
                  <c:pt idx="0">
                    <c:v>Chocolate Chip</c:v>
                  </c:pt>
                  <c:pt idx="1">
                    <c:v>Fortune Cookie</c:v>
                  </c:pt>
                  <c:pt idx="2">
                    <c:v>Macadamia Nut</c:v>
                  </c:pt>
                  <c:pt idx="3">
                    <c:v>Oatmeal Raisin</c:v>
                  </c:pt>
                  <c:pt idx="4">
                    <c:v>Snickerdoodle</c:v>
                  </c:pt>
                  <c:pt idx="5">
                    <c:v>Sugar</c:v>
                  </c:pt>
                  <c:pt idx="6">
                    <c:v>White Chocolate</c:v>
                  </c:pt>
                  <c:pt idx="7">
                    <c:v>Chocolate Chip</c:v>
                  </c:pt>
                  <c:pt idx="8">
                    <c:v>Fortune Cookie</c:v>
                  </c:pt>
                  <c:pt idx="9">
                    <c:v>Macadamia Nut</c:v>
                  </c:pt>
                  <c:pt idx="10">
                    <c:v>Oatmeal Raisin</c:v>
                  </c:pt>
                  <c:pt idx="11">
                    <c:v>Snickerdoodle</c:v>
                  </c:pt>
                  <c:pt idx="12">
                    <c:v>Sugar</c:v>
                  </c:pt>
                  <c:pt idx="13">
                    <c:v>White Chocolate</c:v>
                  </c:pt>
                </c:lvl>
                <c:lvl>
                  <c:pt idx="0">
                    <c:v>New Jersey</c:v>
                  </c:pt>
                  <c:pt idx="7">
                    <c:v>Utah</c:v>
                  </c:pt>
                </c:lvl>
              </c:multiLvlStrCache>
            </c:multiLvlStrRef>
          </c:cat>
          <c:val>
            <c:numRef>
              <c:f>pivotchat!$C$168:$C$184</c:f>
              <c:numCache>
                <c:formatCode>General</c:formatCode>
                <c:ptCount val="14"/>
                <c:pt idx="0">
                  <c:v>588951</c:v>
                </c:pt>
                <c:pt idx="1">
                  <c:v>335388.75</c:v>
                </c:pt>
                <c:pt idx="2">
                  <c:v>151292</c:v>
                </c:pt>
                <c:pt idx="3">
                  <c:v>431821.5</c:v>
                </c:pt>
                <c:pt idx="4">
                  <c:v>366432</c:v>
                </c:pt>
                <c:pt idx="5">
                  <c:v>157898</c:v>
                </c:pt>
                <c:pt idx="6">
                  <c:v>369089.5</c:v>
                </c:pt>
                <c:pt idx="7">
                  <c:v>1662741</c:v>
                </c:pt>
                <c:pt idx="8">
                  <c:v>517671.75</c:v>
                </c:pt>
                <c:pt idx="9">
                  <c:v>154592</c:v>
                </c:pt>
                <c:pt idx="10">
                  <c:v>1033782.5</c:v>
                </c:pt>
                <c:pt idx="11">
                  <c:v>439080</c:v>
                </c:pt>
                <c:pt idx="12">
                  <c:v>534001</c:v>
                </c:pt>
                <c:pt idx="13">
                  <c:v>674069.5</c:v>
                </c:pt>
              </c:numCache>
            </c:numRef>
          </c:val>
          <c:smooth val="0"/>
          <c:extLst>
            <c:ext xmlns:c16="http://schemas.microsoft.com/office/drawing/2014/chart" uri="{C3380CC4-5D6E-409C-BE32-E72D297353CC}">
              <c16:uniqueId val="{00000000-5BD6-4F85-B236-90A6705DFDE8}"/>
            </c:ext>
          </c:extLst>
        </c:ser>
        <c:ser>
          <c:idx val="1"/>
          <c:order val="1"/>
          <c:tx>
            <c:strRef>
              <c:f>pivotchat!$D$167</c:f>
              <c:strCache>
                <c:ptCount val="1"/>
                <c:pt idx="0">
                  <c:v>Sum of Cost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pivotchat!$B$168:$B$184</c:f>
              <c:multiLvlStrCache>
                <c:ptCount val="14"/>
                <c:lvl>
                  <c:pt idx="0">
                    <c:v>Chocolate Chip</c:v>
                  </c:pt>
                  <c:pt idx="1">
                    <c:v>Fortune Cookie</c:v>
                  </c:pt>
                  <c:pt idx="2">
                    <c:v>Macadamia Nut</c:v>
                  </c:pt>
                  <c:pt idx="3">
                    <c:v>Oatmeal Raisin</c:v>
                  </c:pt>
                  <c:pt idx="4">
                    <c:v>Snickerdoodle</c:v>
                  </c:pt>
                  <c:pt idx="5">
                    <c:v>Sugar</c:v>
                  </c:pt>
                  <c:pt idx="6">
                    <c:v>White Chocolate</c:v>
                  </c:pt>
                  <c:pt idx="7">
                    <c:v>Chocolate Chip</c:v>
                  </c:pt>
                  <c:pt idx="8">
                    <c:v>Fortune Cookie</c:v>
                  </c:pt>
                  <c:pt idx="9">
                    <c:v>Macadamia Nut</c:v>
                  </c:pt>
                  <c:pt idx="10">
                    <c:v>Oatmeal Raisin</c:v>
                  </c:pt>
                  <c:pt idx="11">
                    <c:v>Snickerdoodle</c:v>
                  </c:pt>
                  <c:pt idx="12">
                    <c:v>Sugar</c:v>
                  </c:pt>
                  <c:pt idx="13">
                    <c:v>White Chocolate</c:v>
                  </c:pt>
                </c:lvl>
                <c:lvl>
                  <c:pt idx="0">
                    <c:v>New Jersey</c:v>
                  </c:pt>
                  <c:pt idx="7">
                    <c:v>Utah</c:v>
                  </c:pt>
                </c:lvl>
              </c:multiLvlStrCache>
            </c:multiLvlStrRef>
          </c:cat>
          <c:val>
            <c:numRef>
              <c:f>pivotchat!$D$168:$D$184</c:f>
              <c:numCache>
                <c:formatCode>General</c:formatCode>
                <c:ptCount val="14"/>
                <c:pt idx="0">
                  <c:v>261756</c:v>
                </c:pt>
                <c:pt idx="1">
                  <c:v>134155.5</c:v>
                </c:pt>
                <c:pt idx="2">
                  <c:v>66190.25</c:v>
                </c:pt>
                <c:pt idx="3">
                  <c:v>215910.75</c:v>
                </c:pt>
                <c:pt idx="4">
                  <c:v>160314</c:v>
                </c:pt>
                <c:pt idx="5">
                  <c:v>60730</c:v>
                </c:pt>
                <c:pt idx="6">
                  <c:v>170349</c:v>
                </c:pt>
                <c:pt idx="7">
                  <c:v>738996</c:v>
                </c:pt>
                <c:pt idx="8">
                  <c:v>208045.5</c:v>
                </c:pt>
                <c:pt idx="9">
                  <c:v>67634</c:v>
                </c:pt>
                <c:pt idx="10">
                  <c:v>516618.25</c:v>
                </c:pt>
                <c:pt idx="11">
                  <c:v>192097.5</c:v>
                </c:pt>
                <c:pt idx="12">
                  <c:v>205385</c:v>
                </c:pt>
                <c:pt idx="13">
                  <c:v>311109</c:v>
                </c:pt>
              </c:numCache>
            </c:numRef>
          </c:val>
          <c:smooth val="0"/>
          <c:extLst>
            <c:ext xmlns:c16="http://schemas.microsoft.com/office/drawing/2014/chart" uri="{C3380CC4-5D6E-409C-BE32-E72D297353CC}">
              <c16:uniqueId val="{00000001-5BD6-4F85-B236-90A6705DFDE8}"/>
            </c:ext>
          </c:extLst>
        </c:ser>
        <c:dLbls>
          <c:showLegendKey val="0"/>
          <c:showVal val="0"/>
          <c:showCatName val="0"/>
          <c:showSerName val="0"/>
          <c:showPercent val="0"/>
          <c:showBubbleSize val="0"/>
        </c:dLbls>
        <c:marker val="1"/>
        <c:smooth val="0"/>
        <c:axId val="1071853440"/>
        <c:axId val="1071853920"/>
      </c:lineChart>
      <c:catAx>
        <c:axId val="1071853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71853920"/>
        <c:crosses val="autoZero"/>
        <c:auto val="1"/>
        <c:lblAlgn val="ctr"/>
        <c:lblOffset val="100"/>
        <c:noMultiLvlLbl val="0"/>
      </c:catAx>
      <c:valAx>
        <c:axId val="1071853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7185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a:scene3d>
      <a:camera prst="orthographicFront"/>
      <a:lightRig rig="threePt" dir="t"/>
    </a:scene3d>
    <a:sp3d>
      <a:bevelT w="152400" h="50800" prst="softRound"/>
    </a:sp3d>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274320</xdr:colOff>
      <xdr:row>0</xdr:row>
      <xdr:rowOff>167640</xdr:rowOff>
    </xdr:from>
    <xdr:to>
      <xdr:col>8</xdr:col>
      <xdr:colOff>457200</xdr:colOff>
      <xdr:row>11</xdr:row>
      <xdr:rowOff>152400</xdr:rowOff>
    </xdr:to>
    <xdr:graphicFrame macro="">
      <xdr:nvGraphicFramePr>
        <xdr:cNvPr id="2" name="Chart 1">
          <a:extLst>
            <a:ext uri="{FF2B5EF4-FFF2-40B4-BE49-F238E27FC236}">
              <a16:creationId xmlns:a16="http://schemas.microsoft.com/office/drawing/2014/main" id="{809D63C2-86B7-197C-C50E-2926F3F80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14</xdr:row>
      <xdr:rowOff>0</xdr:rowOff>
    </xdr:from>
    <xdr:to>
      <xdr:col>8</xdr:col>
      <xdr:colOff>662940</xdr:colOff>
      <xdr:row>24</xdr:row>
      <xdr:rowOff>137160</xdr:rowOff>
    </xdr:to>
    <xdr:graphicFrame macro="">
      <xdr:nvGraphicFramePr>
        <xdr:cNvPr id="3" name="Chart 2">
          <a:extLst>
            <a:ext uri="{FF2B5EF4-FFF2-40B4-BE49-F238E27FC236}">
              <a16:creationId xmlns:a16="http://schemas.microsoft.com/office/drawing/2014/main" id="{89D26C04-F97E-336F-DD56-3DC5B92D3D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646985</xdr:colOff>
      <xdr:row>74</xdr:row>
      <xdr:rowOff>8573</xdr:rowOff>
    </xdr:from>
    <xdr:to>
      <xdr:col>6</xdr:col>
      <xdr:colOff>1195625</xdr:colOff>
      <xdr:row>89</xdr:row>
      <xdr:rowOff>77153</xdr:rowOff>
    </xdr:to>
    <xdr:graphicFrame macro="">
      <xdr:nvGraphicFramePr>
        <xdr:cNvPr id="7" name="Chart 6">
          <a:extLst>
            <a:ext uri="{FF2B5EF4-FFF2-40B4-BE49-F238E27FC236}">
              <a16:creationId xmlns:a16="http://schemas.microsoft.com/office/drawing/2014/main" id="{CE319F3E-5162-BD4A-6D6F-A04C04E94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19373</xdr:colOff>
      <xdr:row>107</xdr:row>
      <xdr:rowOff>55535</xdr:rowOff>
    </xdr:from>
    <xdr:to>
      <xdr:col>10</xdr:col>
      <xdr:colOff>542441</xdr:colOff>
      <xdr:row>122</xdr:row>
      <xdr:rowOff>86532</xdr:rowOff>
    </xdr:to>
    <xdr:graphicFrame macro="">
      <xdr:nvGraphicFramePr>
        <xdr:cNvPr id="8" name="Chart 7">
          <a:extLst>
            <a:ext uri="{FF2B5EF4-FFF2-40B4-BE49-F238E27FC236}">
              <a16:creationId xmlns:a16="http://schemas.microsoft.com/office/drawing/2014/main" id="{49A5860B-E96C-5AC6-1077-DC437E5A8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1232296</xdr:colOff>
      <xdr:row>139</xdr:row>
      <xdr:rowOff>98822</xdr:rowOff>
    </xdr:from>
    <xdr:to>
      <xdr:col>10</xdr:col>
      <xdr:colOff>916780</xdr:colOff>
      <xdr:row>159</xdr:row>
      <xdr:rowOff>35719</xdr:rowOff>
    </xdr:to>
    <xdr:graphicFrame macro="">
      <xdr:nvGraphicFramePr>
        <xdr:cNvPr id="9" name="Chart 8">
          <a:extLst>
            <a:ext uri="{FF2B5EF4-FFF2-40B4-BE49-F238E27FC236}">
              <a16:creationId xmlns:a16="http://schemas.microsoft.com/office/drawing/2014/main" id="{B664F4AC-7C7A-D7F5-6DCE-A336EB26D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469447</xdr:colOff>
      <xdr:row>164</xdr:row>
      <xdr:rowOff>145595</xdr:rowOff>
    </xdr:from>
    <xdr:to>
      <xdr:col>10</xdr:col>
      <xdr:colOff>979714</xdr:colOff>
      <xdr:row>178</xdr:row>
      <xdr:rowOff>163285</xdr:rowOff>
    </xdr:to>
    <xdr:graphicFrame macro="">
      <xdr:nvGraphicFramePr>
        <xdr:cNvPr id="10" name="Chart 9">
          <a:extLst>
            <a:ext uri="{FF2B5EF4-FFF2-40B4-BE49-F238E27FC236}">
              <a16:creationId xmlns:a16="http://schemas.microsoft.com/office/drawing/2014/main" id="{BB9272B9-3C17-75DF-BB37-5774A1CD3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178694</xdr:colOff>
      <xdr:row>20</xdr:row>
      <xdr:rowOff>3662</xdr:rowOff>
    </xdr:from>
    <xdr:to>
      <xdr:col>15</xdr:col>
      <xdr:colOff>1111249</xdr:colOff>
      <xdr:row>32</xdr:row>
      <xdr:rowOff>79374</xdr:rowOff>
    </xdr:to>
    <xdr:graphicFrame macro="">
      <xdr:nvGraphicFramePr>
        <xdr:cNvPr id="15" name="Chart 14">
          <a:extLst>
            <a:ext uri="{FF2B5EF4-FFF2-40B4-BE49-F238E27FC236}">
              <a16:creationId xmlns:a16="http://schemas.microsoft.com/office/drawing/2014/main" id="{5BA6AF5F-090C-4136-BA05-F5FCA55A2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386455</xdr:colOff>
      <xdr:row>11</xdr:row>
      <xdr:rowOff>132868</xdr:rowOff>
    </xdr:from>
    <xdr:to>
      <xdr:col>21</xdr:col>
      <xdr:colOff>121719</xdr:colOff>
      <xdr:row>30</xdr:row>
      <xdr:rowOff>31289</xdr:rowOff>
    </xdr:to>
    <mc:AlternateContent xmlns:mc="http://schemas.openxmlformats.org/markup-compatibility/2006" xmlns:a14="http://schemas.microsoft.com/office/drawing/2010/main">
      <mc:Choice Requires="a14">
        <xdr:graphicFrame macro="">
          <xdr:nvGraphicFramePr>
            <xdr:cNvPr id="16" name="Product">
              <a:extLst>
                <a:ext uri="{FF2B5EF4-FFF2-40B4-BE49-F238E27FC236}">
                  <a16:creationId xmlns:a16="http://schemas.microsoft.com/office/drawing/2014/main" id="{80111E04-C62C-3EFD-D832-DF54815E9EC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721080" y="2228368"/>
              <a:ext cx="2751514" cy="3517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37042</xdr:colOff>
      <xdr:row>19</xdr:row>
      <xdr:rowOff>169332</xdr:rowOff>
    </xdr:from>
    <xdr:to>
      <xdr:col>8</xdr:col>
      <xdr:colOff>86995</xdr:colOff>
      <xdr:row>32</xdr:row>
      <xdr:rowOff>83039</xdr:rowOff>
    </xdr:to>
    <xdr:graphicFrame macro="">
      <xdr:nvGraphicFramePr>
        <xdr:cNvPr id="17" name="Chart 16">
          <a:extLst>
            <a:ext uri="{FF2B5EF4-FFF2-40B4-BE49-F238E27FC236}">
              <a16:creationId xmlns:a16="http://schemas.microsoft.com/office/drawing/2014/main" id="{8F13A6A0-E883-4E3A-B631-A8C1B0850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6106</xdr:colOff>
      <xdr:row>32</xdr:row>
      <xdr:rowOff>157123</xdr:rowOff>
    </xdr:from>
    <xdr:to>
      <xdr:col>8</xdr:col>
      <xdr:colOff>89958</xdr:colOff>
      <xdr:row>49</xdr:row>
      <xdr:rowOff>55360</xdr:rowOff>
    </xdr:to>
    <xdr:graphicFrame macro="">
      <xdr:nvGraphicFramePr>
        <xdr:cNvPr id="23" name="Chart 22">
          <a:extLst>
            <a:ext uri="{FF2B5EF4-FFF2-40B4-BE49-F238E27FC236}">
              <a16:creationId xmlns:a16="http://schemas.microsoft.com/office/drawing/2014/main" id="{2EF38F85-D761-4B1D-865F-22A2F241B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24948</xdr:colOff>
      <xdr:row>49</xdr:row>
      <xdr:rowOff>144271</xdr:rowOff>
    </xdr:from>
    <xdr:to>
      <xdr:col>15</xdr:col>
      <xdr:colOff>1206500</xdr:colOff>
      <xdr:row>71</xdr:row>
      <xdr:rowOff>47625</xdr:rowOff>
    </xdr:to>
    <xdr:graphicFrame macro="">
      <xdr:nvGraphicFramePr>
        <xdr:cNvPr id="24" name="Chart 23">
          <a:extLst>
            <a:ext uri="{FF2B5EF4-FFF2-40B4-BE49-F238E27FC236}">
              <a16:creationId xmlns:a16="http://schemas.microsoft.com/office/drawing/2014/main" id="{C03B6D49-96D3-4EB9-A724-6D53931B8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171369</xdr:colOff>
      <xdr:row>32</xdr:row>
      <xdr:rowOff>182359</xdr:rowOff>
    </xdr:from>
    <xdr:to>
      <xdr:col>15</xdr:col>
      <xdr:colOff>1116949</xdr:colOff>
      <xdr:row>49</xdr:row>
      <xdr:rowOff>31750</xdr:rowOff>
    </xdr:to>
    <xdr:graphicFrame macro="">
      <xdr:nvGraphicFramePr>
        <xdr:cNvPr id="26" name="Chart 25">
          <a:extLst>
            <a:ext uri="{FF2B5EF4-FFF2-40B4-BE49-F238E27FC236}">
              <a16:creationId xmlns:a16="http://schemas.microsoft.com/office/drawing/2014/main" id="{FFAA353F-ECDE-4746-B8D3-348AA989F3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47219</xdr:colOff>
      <xdr:row>5</xdr:row>
      <xdr:rowOff>57393</xdr:rowOff>
    </xdr:from>
    <xdr:to>
      <xdr:col>15</xdr:col>
      <xdr:colOff>1118171</xdr:colOff>
      <xdr:row>19</xdr:row>
      <xdr:rowOff>89737</xdr:rowOff>
    </xdr:to>
    <xdr:graphicFrame macro="">
      <xdr:nvGraphicFramePr>
        <xdr:cNvPr id="27" name="Chart 26">
          <a:extLst>
            <a:ext uri="{FF2B5EF4-FFF2-40B4-BE49-F238E27FC236}">
              <a16:creationId xmlns:a16="http://schemas.microsoft.com/office/drawing/2014/main" id="{885F9F67-F209-4DAE-AB2B-3DCE7B7C4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65728</xdr:colOff>
      <xdr:row>0</xdr:row>
      <xdr:rowOff>59044</xdr:rowOff>
    </xdr:from>
    <xdr:to>
      <xdr:col>7</xdr:col>
      <xdr:colOff>435031</xdr:colOff>
      <xdr:row>4</xdr:row>
      <xdr:rowOff>136469</xdr:rowOff>
    </xdr:to>
    <xdr:sp macro="" textlink="">
      <xdr:nvSpPr>
        <xdr:cNvPr id="28" name="Rectangle: Rounded Corners 27">
          <a:extLst>
            <a:ext uri="{FF2B5EF4-FFF2-40B4-BE49-F238E27FC236}">
              <a16:creationId xmlns:a16="http://schemas.microsoft.com/office/drawing/2014/main" id="{3C5CF4E7-E93B-97B0-E1F5-5E17BDF69DE1}"/>
            </a:ext>
          </a:extLst>
        </xdr:cNvPr>
        <xdr:cNvSpPr/>
      </xdr:nvSpPr>
      <xdr:spPr>
        <a:xfrm>
          <a:off x="2478728" y="59044"/>
          <a:ext cx="2179053" cy="839425"/>
        </a:xfrm>
        <a:prstGeom prst="roundRect">
          <a:avLst/>
        </a:prstGeom>
        <a:solidFill>
          <a:schemeClr val="bg2"/>
        </a:solidFill>
        <a:scene3d>
          <a:camera prst="orthographicFront"/>
          <a:lightRig rig="threePt" dir="t"/>
        </a:scene3d>
        <a:sp3d>
          <a:bevelT w="152400" h="50800" prst="softRound"/>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0" i="0" u="none" strike="noStrike">
              <a:solidFill>
                <a:schemeClr val="dk1"/>
              </a:solidFill>
              <a:effectLst/>
              <a:latin typeface="Algerian" panose="04020705040A02060702" pitchFamily="82" charset="0"/>
              <a:ea typeface="+mn-ea"/>
              <a:cs typeface="+mn-cs"/>
            </a:rPr>
            <a:t>       Total Sum</a:t>
          </a:r>
        </a:p>
        <a:p>
          <a:pPr algn="l"/>
          <a:r>
            <a:rPr lang="en-IN" sz="1800" b="0" i="0" u="none" strike="noStrike">
              <a:solidFill>
                <a:schemeClr val="dk1"/>
              </a:solidFill>
              <a:effectLst/>
              <a:latin typeface="Algerian" panose="04020705040A02060702" pitchFamily="82" charset="0"/>
              <a:ea typeface="+mn-ea"/>
              <a:cs typeface="+mn-cs"/>
            </a:rPr>
            <a:t>         4463054</a:t>
          </a:r>
          <a:r>
            <a:rPr lang="en-IN" sz="1800"/>
            <a:t> </a:t>
          </a:r>
          <a:r>
            <a:rPr lang="en-IN" sz="1800">
              <a:latin typeface="Algerian" panose="04020705040A02060702" pitchFamily="82" charset="0"/>
            </a:rPr>
            <a:t> </a:t>
          </a:r>
        </a:p>
      </xdr:txBody>
    </xdr:sp>
    <xdr:clientData/>
  </xdr:twoCellAnchor>
  <xdr:twoCellAnchor>
    <xdr:from>
      <xdr:col>7</xdr:col>
      <xdr:colOff>486832</xdr:colOff>
      <xdr:row>0</xdr:row>
      <xdr:rowOff>51245</xdr:rowOff>
    </xdr:from>
    <xdr:to>
      <xdr:col>12</xdr:col>
      <xdr:colOff>62384</xdr:colOff>
      <xdr:row>4</xdr:row>
      <xdr:rowOff>149836</xdr:rowOff>
    </xdr:to>
    <xdr:sp macro="" textlink="">
      <xdr:nvSpPr>
        <xdr:cNvPr id="29" name="Rectangle: Rounded Corners 28">
          <a:extLst>
            <a:ext uri="{FF2B5EF4-FFF2-40B4-BE49-F238E27FC236}">
              <a16:creationId xmlns:a16="http://schemas.microsoft.com/office/drawing/2014/main" id="{D4D85291-968F-A9AF-132D-2AB7ED0C02B2}"/>
            </a:ext>
          </a:extLst>
        </xdr:cNvPr>
        <xdr:cNvSpPr/>
      </xdr:nvSpPr>
      <xdr:spPr>
        <a:xfrm>
          <a:off x="4709582" y="51245"/>
          <a:ext cx="2591802" cy="860591"/>
        </a:xfrm>
        <a:prstGeom prst="roundRect">
          <a:avLst/>
        </a:prstGeom>
        <a:scene3d>
          <a:camera prst="orthographicFront"/>
          <a:lightRig rig="threePt" dir="t"/>
        </a:scene3d>
        <a:sp3d>
          <a:bevelT w="152400" h="50800" prst="softRound"/>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0" i="0" u="none" strike="noStrike">
              <a:solidFill>
                <a:schemeClr val="dk1"/>
              </a:solidFill>
              <a:effectLst/>
              <a:latin typeface="Algerian" panose="04020705040A02060702" pitchFamily="82" charset="0"/>
              <a:ea typeface="+mn-ea"/>
              <a:cs typeface="+mn-cs"/>
            </a:rPr>
            <a:t>      Total Revenue</a:t>
          </a:r>
        </a:p>
        <a:p>
          <a:pPr algn="l"/>
          <a:r>
            <a:rPr lang="en-IN" sz="1800" b="0" i="0" u="none" strike="noStrike">
              <a:solidFill>
                <a:schemeClr val="dk1"/>
              </a:solidFill>
              <a:effectLst/>
              <a:latin typeface="Algerian" panose="04020705040A02060702" pitchFamily="82" charset="0"/>
              <a:ea typeface="+mn-ea"/>
              <a:cs typeface="+mn-cs"/>
            </a:rPr>
            <a:t>             10066708</a:t>
          </a:r>
          <a:r>
            <a:rPr lang="en-IN" sz="1800">
              <a:latin typeface="Algerian" panose="04020705040A02060702" pitchFamily="82" charset="0"/>
            </a:rPr>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5457.778703703705" createdVersion="8" refreshedVersion="8" minRefreshableVersion="3" recordCount="707" xr:uid="{D2C70462-6A25-43FF-A0EB-D3571498521E}">
  <cacheSource type="worksheet">
    <worksheetSource ref="B1:J708" sheet="Orders"/>
  </cacheSource>
  <cacheFields count="12">
    <cacheField name="Country" numFmtId="0">
      <sharedItems count="1">
        <s v="USA"/>
      </sharedItems>
    </cacheField>
    <cacheField name="State" numFmtId="0">
      <sharedItems count="4">
        <s v="Utah"/>
        <s v="New Jersey"/>
        <s v="Colorado"/>
        <s v="New York"/>
      </sharedItems>
    </cacheField>
    <cacheField name="Customer ID" numFmtId="0">
      <sharedItems containsSemiMixedTypes="0" containsString="0" containsNumber="1" containsInteger="1" minValue="1" maxValue="5"/>
    </cacheField>
    <cacheField name="Order ID" numFmtId="0">
      <sharedItems containsSemiMixedTypes="0" containsString="0" containsNumber="1" containsInteger="1" minValue="100106" maxValue="999782"/>
    </cacheField>
    <cacheField name="Product" numFmtId="0">
      <sharedItems count="8">
        <s v="Chocolate Chip"/>
        <s v="Chocolate Cip"/>
        <s v="Fortune Cookie"/>
        <s v="Oatmeal Raisin"/>
        <s v="Snickerdoodle"/>
        <s v="Sugar"/>
        <s v="Macadamia Nut"/>
        <s v="White Chocolate"/>
      </sharedItems>
    </cacheField>
    <cacheField name="Units Sold" numFmtId="0">
      <sharedItems containsSemiMixedTypes="0" containsString="0" containsNumber="1" minValue="200" maxValue="4492.5"/>
    </cacheField>
    <cacheField name="Date" numFmtId="14">
      <sharedItems containsSemiMixedTypes="0" containsNonDate="0" containsDate="1" containsString="0" minDate="2019-09-01T00:00:00" maxDate="2020-12-02T00:00:00" count="16">
        <d v="2020-02-01T00:00:00"/>
        <d v="2020-06-01T00:00:00"/>
        <d v="2020-07-01T00:00:00"/>
        <d v="2020-08-01T00:00:00"/>
        <d v="2019-09-01T00:00:00"/>
        <d v="2020-09-01T00:00:00"/>
        <d v="2020-10-01T00:00:00"/>
        <d v="2019-11-01T00:00:00"/>
        <d v="2019-12-01T00:00:00"/>
        <d v="2020-12-01T00:00:00"/>
        <d v="2020-01-01T00:00:00"/>
        <d v="2020-05-01T00:00:00"/>
        <d v="2020-04-01T00:00:00"/>
        <d v="2019-10-01T00:00:00"/>
        <d v="2020-11-01T00:00:00"/>
        <d v="2020-03-01T00:00:00"/>
      </sharedItems>
      <fieldGroup par="11"/>
    </cacheField>
    <cacheField name="Revenue" numFmtId="164">
      <sharedItems containsSemiMixedTypes="0" containsString="0" containsNumber="1" minValue="1391" maxValue="51967.5"/>
    </cacheField>
    <cacheField name="Cost" numFmtId="164">
      <sharedItems containsSemiMixedTypes="0" containsString="0" containsNumber="1" minValue="535" maxValue="23985"/>
    </cacheField>
    <cacheField name="Months (Date)" numFmtId="0" databaseField="0">
      <fieldGroup base="6">
        <rangePr groupBy="months" startDate="2019-09-01T00:00:00" endDate="2020-12-02T00:00:00"/>
        <groupItems count="14">
          <s v="&lt;01-09-2019"/>
          <s v="Jan"/>
          <s v="Feb"/>
          <s v="Mar"/>
          <s v="Apr"/>
          <s v="May"/>
          <s v="Jun"/>
          <s v="Jul"/>
          <s v="Aug"/>
          <s v="Sep"/>
          <s v="Oct"/>
          <s v="Nov"/>
          <s v="Dec"/>
          <s v="&gt;02-12-2020"/>
        </groupItems>
      </fieldGroup>
    </cacheField>
    <cacheField name="Quarters (Date)" numFmtId="0" databaseField="0">
      <fieldGroup base="6">
        <rangePr groupBy="quarters" startDate="2019-09-01T00:00:00" endDate="2020-12-02T00:00:00"/>
        <groupItems count="6">
          <s v="&lt;01-09-2019"/>
          <s v="Qtr1"/>
          <s v="Qtr2"/>
          <s v="Qtr3"/>
          <s v="Qtr4"/>
          <s v="&gt;02-12-2020"/>
        </groupItems>
      </fieldGroup>
    </cacheField>
    <cacheField name="Years (Date)" numFmtId="0" databaseField="0">
      <fieldGroup base="6">
        <rangePr groupBy="years" startDate="2019-09-01T00:00:00" endDate="2020-12-02T00:00:00"/>
        <groupItems count="4">
          <s v="&lt;01-09-2019"/>
          <s v="2019"/>
          <s v="2020"/>
          <s v="&gt;02-12-2020"/>
        </groupItems>
      </fieldGroup>
    </cacheField>
  </cacheFields>
  <extLst>
    <ext xmlns:x14="http://schemas.microsoft.com/office/spreadsheetml/2009/9/main" uri="{725AE2AE-9491-48be-B2B4-4EB974FC3084}">
      <x14:pivotCacheDefinition pivotCacheId="751277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7">
  <r>
    <x v="0"/>
    <x v="0"/>
    <n v="3"/>
    <n v="822658"/>
    <x v="0"/>
    <n v="292"/>
    <x v="0"/>
    <n v="2628"/>
    <n v="1168"/>
  </r>
  <r>
    <x v="0"/>
    <x v="0"/>
    <n v="3"/>
    <n v="169315"/>
    <x v="0"/>
    <n v="974"/>
    <x v="0"/>
    <n v="8766"/>
    <n v="3896"/>
  </r>
  <r>
    <x v="0"/>
    <x v="0"/>
    <n v="3"/>
    <n v="233264"/>
    <x v="0"/>
    <n v="2518"/>
    <x v="1"/>
    <n v="22662"/>
    <n v="10072"/>
  </r>
  <r>
    <x v="0"/>
    <x v="1"/>
    <n v="4"/>
    <n v="773180"/>
    <x v="0"/>
    <n v="1006"/>
    <x v="1"/>
    <n v="9054"/>
    <n v="4024"/>
  </r>
  <r>
    <x v="0"/>
    <x v="0"/>
    <n v="2"/>
    <n v="460675"/>
    <x v="0"/>
    <n v="367"/>
    <x v="2"/>
    <n v="3303"/>
    <n v="1468"/>
  </r>
  <r>
    <x v="0"/>
    <x v="2"/>
    <n v="5"/>
    <n v="467284"/>
    <x v="0"/>
    <n v="883"/>
    <x v="3"/>
    <n v="7947"/>
    <n v="3532"/>
  </r>
  <r>
    <x v="0"/>
    <x v="3"/>
    <n v="1"/>
    <n v="295942"/>
    <x v="0"/>
    <n v="549"/>
    <x v="4"/>
    <n v="4941"/>
    <n v="2196"/>
  </r>
  <r>
    <x v="0"/>
    <x v="2"/>
    <n v="5"/>
    <n v="846096"/>
    <x v="0"/>
    <n v="788"/>
    <x v="4"/>
    <n v="7092"/>
    <n v="3152"/>
  </r>
  <r>
    <x v="0"/>
    <x v="2"/>
    <n v="5"/>
    <n v="814466"/>
    <x v="1"/>
    <n v="2472"/>
    <x v="5"/>
    <n v="22248"/>
    <n v="9888"/>
  </r>
  <r>
    <x v="0"/>
    <x v="0"/>
    <n v="2"/>
    <n v="285295"/>
    <x v="0"/>
    <n v="1143"/>
    <x v="6"/>
    <n v="10287"/>
    <n v="4572"/>
  </r>
  <r>
    <x v="0"/>
    <x v="1"/>
    <n v="4"/>
    <n v="299081"/>
    <x v="0"/>
    <n v="1725"/>
    <x v="7"/>
    <n v="15525"/>
    <n v="6900"/>
  </r>
  <r>
    <x v="0"/>
    <x v="3"/>
    <n v="1"/>
    <n v="568221"/>
    <x v="0"/>
    <n v="912"/>
    <x v="7"/>
    <n v="8208"/>
    <n v="3648"/>
  </r>
  <r>
    <x v="0"/>
    <x v="2"/>
    <n v="5"/>
    <n v="195686"/>
    <x v="0"/>
    <n v="2152"/>
    <x v="8"/>
    <n v="19368"/>
    <n v="8608"/>
  </r>
  <r>
    <x v="0"/>
    <x v="1"/>
    <n v="4"/>
    <n v="870751"/>
    <x v="0"/>
    <n v="1817"/>
    <x v="9"/>
    <n v="16353"/>
    <n v="7268"/>
  </r>
  <r>
    <x v="0"/>
    <x v="0"/>
    <n v="3"/>
    <n v="424815"/>
    <x v="0"/>
    <n v="1513"/>
    <x v="9"/>
    <n v="13617"/>
    <n v="6052"/>
  </r>
  <r>
    <x v="0"/>
    <x v="1"/>
    <n v="4"/>
    <n v="880795"/>
    <x v="0"/>
    <n v="3945"/>
    <x v="10"/>
    <n v="35505"/>
    <n v="15780"/>
  </r>
  <r>
    <x v="0"/>
    <x v="1"/>
    <n v="4"/>
    <n v="481069"/>
    <x v="0"/>
    <n v="2296"/>
    <x v="0"/>
    <n v="20664"/>
    <n v="9184"/>
  </r>
  <r>
    <x v="0"/>
    <x v="0"/>
    <n v="3"/>
    <n v="793156"/>
    <x v="0"/>
    <n v="1030"/>
    <x v="11"/>
    <n v="9270"/>
    <n v="4120"/>
  </r>
  <r>
    <x v="0"/>
    <x v="0"/>
    <n v="3"/>
    <n v="538762"/>
    <x v="0"/>
    <n v="1514"/>
    <x v="0"/>
    <n v="13626"/>
    <n v="6056"/>
  </r>
  <r>
    <x v="0"/>
    <x v="2"/>
    <n v="5"/>
    <n v="883352"/>
    <x v="0"/>
    <n v="4492.5"/>
    <x v="12"/>
    <n v="40432.5"/>
    <n v="17970"/>
  </r>
  <r>
    <x v="0"/>
    <x v="1"/>
    <n v="4"/>
    <n v="444142"/>
    <x v="0"/>
    <n v="727"/>
    <x v="1"/>
    <n v="6543"/>
    <n v="2908"/>
  </r>
  <r>
    <x v="0"/>
    <x v="0"/>
    <n v="3"/>
    <n v="772199"/>
    <x v="0"/>
    <n v="787"/>
    <x v="1"/>
    <n v="7083"/>
    <n v="3148"/>
  </r>
  <r>
    <x v="0"/>
    <x v="1"/>
    <n v="4"/>
    <n v="878246"/>
    <x v="0"/>
    <n v="1823"/>
    <x v="2"/>
    <n v="16407"/>
    <n v="7292"/>
  </r>
  <r>
    <x v="0"/>
    <x v="0"/>
    <n v="2"/>
    <n v="206944"/>
    <x v="0"/>
    <n v="747"/>
    <x v="5"/>
    <n v="6723"/>
    <n v="2988"/>
  </r>
  <r>
    <x v="0"/>
    <x v="2"/>
    <n v="5"/>
    <n v="997944"/>
    <x v="0"/>
    <n v="766"/>
    <x v="13"/>
    <n v="6894"/>
    <n v="3064"/>
  </r>
  <r>
    <x v="0"/>
    <x v="1"/>
    <n v="4"/>
    <n v="478777"/>
    <x v="0"/>
    <n v="2905"/>
    <x v="14"/>
    <n v="26145"/>
    <n v="11620"/>
  </r>
  <r>
    <x v="0"/>
    <x v="3"/>
    <n v="1"/>
    <n v="800313"/>
    <x v="0"/>
    <n v="2155"/>
    <x v="9"/>
    <n v="19395"/>
    <n v="8620"/>
  </r>
  <r>
    <x v="0"/>
    <x v="1"/>
    <n v="4"/>
    <n v="531598"/>
    <x v="0"/>
    <n v="2363"/>
    <x v="0"/>
    <n v="21267"/>
    <n v="9452"/>
  </r>
  <r>
    <x v="0"/>
    <x v="2"/>
    <n v="5"/>
    <n v="704653"/>
    <x v="0"/>
    <n v="918"/>
    <x v="11"/>
    <n v="8262"/>
    <n v="3672"/>
  </r>
  <r>
    <x v="0"/>
    <x v="0"/>
    <n v="3"/>
    <n v="207367"/>
    <x v="0"/>
    <n v="1728"/>
    <x v="11"/>
    <n v="15552"/>
    <n v="6912"/>
  </r>
  <r>
    <x v="0"/>
    <x v="3"/>
    <n v="1"/>
    <n v="920013"/>
    <x v="0"/>
    <n v="1142"/>
    <x v="1"/>
    <n v="10278"/>
    <n v="4568"/>
  </r>
  <r>
    <x v="0"/>
    <x v="2"/>
    <n v="5"/>
    <n v="890788"/>
    <x v="0"/>
    <n v="662"/>
    <x v="1"/>
    <n v="5958"/>
    <n v="2648"/>
  </r>
  <r>
    <x v="0"/>
    <x v="1"/>
    <n v="4"/>
    <n v="189492"/>
    <x v="0"/>
    <n v="1295"/>
    <x v="6"/>
    <n v="11655"/>
    <n v="5180"/>
  </r>
  <r>
    <x v="0"/>
    <x v="1"/>
    <n v="4"/>
    <n v="263953"/>
    <x v="0"/>
    <n v="809"/>
    <x v="13"/>
    <n v="7281"/>
    <n v="3236"/>
  </r>
  <r>
    <x v="0"/>
    <x v="0"/>
    <n v="3"/>
    <n v="169090"/>
    <x v="0"/>
    <n v="2145"/>
    <x v="13"/>
    <n v="19305"/>
    <n v="8580"/>
  </r>
  <r>
    <x v="0"/>
    <x v="3"/>
    <n v="1"/>
    <n v="967416"/>
    <x v="0"/>
    <n v="1785"/>
    <x v="7"/>
    <n v="16065"/>
    <n v="7140"/>
  </r>
  <r>
    <x v="0"/>
    <x v="2"/>
    <n v="5"/>
    <n v="195683"/>
    <x v="0"/>
    <n v="1916"/>
    <x v="9"/>
    <n v="17244"/>
    <n v="7664"/>
  </r>
  <r>
    <x v="0"/>
    <x v="2"/>
    <n v="5"/>
    <n v="523496"/>
    <x v="0"/>
    <n v="2852"/>
    <x v="9"/>
    <n v="25668"/>
    <n v="11408"/>
  </r>
  <r>
    <x v="0"/>
    <x v="0"/>
    <n v="2"/>
    <n v="677495"/>
    <x v="0"/>
    <n v="2729"/>
    <x v="9"/>
    <n v="24561"/>
    <n v="10916"/>
  </r>
  <r>
    <x v="0"/>
    <x v="2"/>
    <n v="5"/>
    <n v="722131"/>
    <x v="0"/>
    <n v="1925"/>
    <x v="8"/>
    <n v="17325"/>
    <n v="7700"/>
  </r>
  <r>
    <x v="0"/>
    <x v="3"/>
    <n v="1"/>
    <n v="946076"/>
    <x v="0"/>
    <n v="2013"/>
    <x v="8"/>
    <n v="18117"/>
    <n v="8052"/>
  </r>
  <r>
    <x v="0"/>
    <x v="2"/>
    <n v="5"/>
    <n v="508372"/>
    <x v="0"/>
    <n v="1055"/>
    <x v="9"/>
    <n v="9495"/>
    <n v="4220"/>
  </r>
  <r>
    <x v="0"/>
    <x v="2"/>
    <n v="5"/>
    <n v="508372"/>
    <x v="0"/>
    <n v="1055"/>
    <x v="9"/>
    <n v="9495"/>
    <n v="4220"/>
  </r>
  <r>
    <x v="0"/>
    <x v="0"/>
    <n v="3"/>
    <n v="274620"/>
    <x v="0"/>
    <n v="1084"/>
    <x v="9"/>
    <n v="9756"/>
    <n v="4336"/>
  </r>
  <r>
    <x v="0"/>
    <x v="0"/>
    <n v="2"/>
    <n v="695279"/>
    <x v="0"/>
    <n v="2434.5"/>
    <x v="10"/>
    <n v="21910.5"/>
    <n v="9738"/>
  </r>
  <r>
    <x v="0"/>
    <x v="3"/>
    <n v="1"/>
    <n v="652181"/>
    <x v="0"/>
    <n v="1774"/>
    <x v="15"/>
    <n v="15966"/>
    <n v="7096"/>
  </r>
  <r>
    <x v="0"/>
    <x v="3"/>
    <n v="1"/>
    <n v="550861"/>
    <x v="0"/>
    <n v="1901"/>
    <x v="1"/>
    <n v="17109"/>
    <n v="7604"/>
  </r>
  <r>
    <x v="0"/>
    <x v="0"/>
    <n v="3"/>
    <n v="385435"/>
    <x v="0"/>
    <n v="689"/>
    <x v="1"/>
    <n v="6201"/>
    <n v="2756"/>
  </r>
  <r>
    <x v="0"/>
    <x v="0"/>
    <n v="3"/>
    <n v="856670"/>
    <x v="0"/>
    <n v="1570"/>
    <x v="1"/>
    <n v="14130"/>
    <n v="6280"/>
  </r>
  <r>
    <x v="0"/>
    <x v="1"/>
    <n v="4"/>
    <n v="410330"/>
    <x v="0"/>
    <n v="1369.5"/>
    <x v="2"/>
    <n v="12325.5"/>
    <n v="5478"/>
  </r>
  <r>
    <x v="0"/>
    <x v="0"/>
    <n v="2"/>
    <n v="316319"/>
    <x v="0"/>
    <n v="2009"/>
    <x v="6"/>
    <n v="18081"/>
    <n v="8036"/>
  </r>
  <r>
    <x v="0"/>
    <x v="3"/>
    <n v="1"/>
    <n v="272007"/>
    <x v="0"/>
    <n v="1945"/>
    <x v="13"/>
    <n v="17505"/>
    <n v="7780"/>
  </r>
  <r>
    <x v="0"/>
    <x v="0"/>
    <n v="2"/>
    <n v="666537"/>
    <x v="0"/>
    <n v="1287"/>
    <x v="9"/>
    <n v="11583"/>
    <n v="5148"/>
  </r>
  <r>
    <x v="0"/>
    <x v="0"/>
    <n v="2"/>
    <n v="336704"/>
    <x v="0"/>
    <n v="1706"/>
    <x v="9"/>
    <n v="15354"/>
    <n v="6824"/>
  </r>
  <r>
    <x v="0"/>
    <x v="3"/>
    <n v="1"/>
    <n v="457220"/>
    <x v="0"/>
    <n v="1760"/>
    <x v="4"/>
    <n v="15840"/>
    <n v="7040"/>
  </r>
  <r>
    <x v="0"/>
    <x v="1"/>
    <n v="4"/>
    <n v="422297"/>
    <x v="0"/>
    <n v="2031"/>
    <x v="6"/>
    <n v="18279"/>
    <n v="8124"/>
  </r>
  <r>
    <x v="0"/>
    <x v="0"/>
    <n v="2"/>
    <n v="278587"/>
    <x v="0"/>
    <n v="2261"/>
    <x v="8"/>
    <n v="20349"/>
    <n v="9044"/>
  </r>
  <r>
    <x v="0"/>
    <x v="0"/>
    <n v="3"/>
    <n v="361672"/>
    <x v="0"/>
    <n v="4251"/>
    <x v="10"/>
    <n v="38259"/>
    <n v="17004"/>
  </r>
  <r>
    <x v="0"/>
    <x v="0"/>
    <n v="2"/>
    <n v="527937"/>
    <x v="0"/>
    <n v="795"/>
    <x v="15"/>
    <n v="7155"/>
    <n v="3180"/>
  </r>
  <r>
    <x v="0"/>
    <x v="1"/>
    <n v="4"/>
    <n v="511965"/>
    <x v="0"/>
    <n v="1414.5"/>
    <x v="12"/>
    <n v="12730.5"/>
    <n v="5658"/>
  </r>
  <r>
    <x v="0"/>
    <x v="0"/>
    <n v="3"/>
    <n v="537814"/>
    <x v="0"/>
    <n v="2918"/>
    <x v="11"/>
    <n v="26262"/>
    <n v="11672"/>
  </r>
  <r>
    <x v="0"/>
    <x v="0"/>
    <n v="2"/>
    <n v="593762"/>
    <x v="0"/>
    <n v="3450"/>
    <x v="2"/>
    <n v="31050"/>
    <n v="13800"/>
  </r>
  <r>
    <x v="0"/>
    <x v="0"/>
    <n v="3"/>
    <n v="828900"/>
    <x v="0"/>
    <n v="2988"/>
    <x v="2"/>
    <n v="26892"/>
    <n v="11952"/>
  </r>
  <r>
    <x v="0"/>
    <x v="3"/>
    <n v="1"/>
    <n v="930171"/>
    <x v="0"/>
    <n v="218"/>
    <x v="5"/>
    <n v="1962"/>
    <n v="872"/>
  </r>
  <r>
    <x v="0"/>
    <x v="0"/>
    <n v="3"/>
    <n v="458463"/>
    <x v="0"/>
    <n v="2074"/>
    <x v="5"/>
    <n v="18666"/>
    <n v="8296"/>
  </r>
  <r>
    <x v="0"/>
    <x v="2"/>
    <n v="5"/>
    <n v="172417"/>
    <x v="0"/>
    <n v="1056"/>
    <x v="5"/>
    <n v="9504"/>
    <n v="4224"/>
  </r>
  <r>
    <x v="0"/>
    <x v="3"/>
    <n v="1"/>
    <n v="419955"/>
    <x v="0"/>
    <n v="671"/>
    <x v="13"/>
    <n v="6039"/>
    <n v="2684"/>
  </r>
  <r>
    <x v="0"/>
    <x v="0"/>
    <n v="3"/>
    <n v="171221"/>
    <x v="0"/>
    <n v="1514"/>
    <x v="13"/>
    <n v="13626"/>
    <n v="6056"/>
  </r>
  <r>
    <x v="0"/>
    <x v="0"/>
    <n v="3"/>
    <n v="616034"/>
    <x v="0"/>
    <n v="274"/>
    <x v="9"/>
    <n v="2466"/>
    <n v="1096"/>
  </r>
  <r>
    <x v="0"/>
    <x v="0"/>
    <n v="3"/>
    <n v="466930"/>
    <x v="0"/>
    <n v="1138"/>
    <x v="9"/>
    <n v="10242"/>
    <n v="4552"/>
  </r>
  <r>
    <x v="0"/>
    <x v="3"/>
    <n v="1"/>
    <n v="748575"/>
    <x v="0"/>
    <n v="1372"/>
    <x v="10"/>
    <n v="12348"/>
    <n v="5488"/>
  </r>
  <r>
    <x v="0"/>
    <x v="0"/>
    <n v="2"/>
    <n v="187787"/>
    <x v="0"/>
    <n v="2349"/>
    <x v="4"/>
    <n v="21141"/>
    <n v="9396"/>
  </r>
  <r>
    <x v="0"/>
    <x v="2"/>
    <n v="5"/>
    <n v="149891"/>
    <x v="0"/>
    <n v="2689"/>
    <x v="6"/>
    <n v="24201"/>
    <n v="10756"/>
  </r>
  <r>
    <x v="0"/>
    <x v="2"/>
    <n v="5"/>
    <n v="624960"/>
    <x v="0"/>
    <n v="2431"/>
    <x v="9"/>
    <n v="21879"/>
    <n v="9724"/>
  </r>
  <r>
    <x v="0"/>
    <x v="2"/>
    <n v="5"/>
    <n v="435601"/>
    <x v="0"/>
    <n v="1303"/>
    <x v="0"/>
    <n v="11727"/>
    <n v="5212"/>
  </r>
  <r>
    <x v="0"/>
    <x v="0"/>
    <n v="3"/>
    <n v="361481"/>
    <x v="0"/>
    <n v="2992"/>
    <x v="15"/>
    <n v="26928"/>
    <n v="11968"/>
  </r>
  <r>
    <x v="0"/>
    <x v="1"/>
    <n v="4"/>
    <n v="358432"/>
    <x v="0"/>
    <n v="2385"/>
    <x v="15"/>
    <n v="21465"/>
    <n v="9540"/>
  </r>
  <r>
    <x v="0"/>
    <x v="3"/>
    <n v="1"/>
    <n v="449793"/>
    <x v="0"/>
    <n v="1607"/>
    <x v="12"/>
    <n v="14463"/>
    <n v="6428"/>
  </r>
  <r>
    <x v="0"/>
    <x v="3"/>
    <n v="1"/>
    <n v="506245"/>
    <x v="0"/>
    <n v="2327"/>
    <x v="11"/>
    <n v="20943"/>
    <n v="9308"/>
  </r>
  <r>
    <x v="0"/>
    <x v="1"/>
    <n v="4"/>
    <n v="606183"/>
    <x v="0"/>
    <n v="991"/>
    <x v="1"/>
    <n v="8919"/>
    <n v="3964"/>
  </r>
  <r>
    <x v="0"/>
    <x v="0"/>
    <n v="2"/>
    <n v="778147"/>
    <x v="0"/>
    <n v="602"/>
    <x v="1"/>
    <n v="5418"/>
    <n v="2408"/>
  </r>
  <r>
    <x v="0"/>
    <x v="2"/>
    <n v="5"/>
    <n v="701186"/>
    <x v="0"/>
    <n v="2620"/>
    <x v="5"/>
    <n v="23580"/>
    <n v="10480"/>
  </r>
  <r>
    <x v="0"/>
    <x v="0"/>
    <n v="3"/>
    <n v="804413"/>
    <x v="0"/>
    <n v="1228"/>
    <x v="13"/>
    <n v="11052"/>
    <n v="4912"/>
  </r>
  <r>
    <x v="0"/>
    <x v="0"/>
    <n v="3"/>
    <n v="127969"/>
    <x v="0"/>
    <n v="1389"/>
    <x v="13"/>
    <n v="12501"/>
    <n v="5556"/>
  </r>
  <r>
    <x v="0"/>
    <x v="3"/>
    <n v="1"/>
    <n v="961554"/>
    <x v="0"/>
    <n v="861"/>
    <x v="6"/>
    <n v="7749"/>
    <n v="3444"/>
  </r>
  <r>
    <x v="0"/>
    <x v="3"/>
    <n v="1"/>
    <n v="598432"/>
    <x v="0"/>
    <n v="704"/>
    <x v="13"/>
    <n v="6336"/>
    <n v="2816"/>
  </r>
  <r>
    <x v="0"/>
    <x v="1"/>
    <n v="4"/>
    <n v="338532"/>
    <x v="0"/>
    <n v="1802"/>
    <x v="8"/>
    <n v="16218"/>
    <n v="7208"/>
  </r>
  <r>
    <x v="0"/>
    <x v="1"/>
    <n v="4"/>
    <n v="178834"/>
    <x v="0"/>
    <n v="2663"/>
    <x v="9"/>
    <n v="23967"/>
    <n v="10652"/>
  </r>
  <r>
    <x v="0"/>
    <x v="1"/>
    <n v="4"/>
    <n v="205974"/>
    <x v="0"/>
    <n v="2136"/>
    <x v="8"/>
    <n v="19224"/>
    <n v="8544"/>
  </r>
  <r>
    <x v="0"/>
    <x v="3"/>
    <n v="1"/>
    <n v="616265"/>
    <x v="0"/>
    <n v="2116"/>
    <x v="8"/>
    <n v="19044"/>
    <n v="8464"/>
  </r>
  <r>
    <x v="0"/>
    <x v="0"/>
    <n v="2"/>
    <n v="177932"/>
    <x v="0"/>
    <n v="3801"/>
    <x v="12"/>
    <n v="34209"/>
    <n v="15204"/>
  </r>
  <r>
    <x v="0"/>
    <x v="0"/>
    <n v="3"/>
    <n v="304215"/>
    <x v="0"/>
    <n v="1496"/>
    <x v="1"/>
    <n v="13464"/>
    <n v="5984"/>
  </r>
  <r>
    <x v="0"/>
    <x v="0"/>
    <n v="3"/>
    <n v="953690"/>
    <x v="0"/>
    <n v="2299"/>
    <x v="13"/>
    <n v="20691"/>
    <n v="9196"/>
  </r>
  <r>
    <x v="0"/>
    <x v="2"/>
    <n v="5"/>
    <n v="391586"/>
    <x v="0"/>
    <n v="727"/>
    <x v="13"/>
    <n v="6543"/>
    <n v="2908"/>
  </r>
  <r>
    <x v="0"/>
    <x v="0"/>
    <n v="3"/>
    <n v="588124"/>
    <x v="0"/>
    <n v="2198"/>
    <x v="3"/>
    <n v="19782"/>
    <n v="8792"/>
  </r>
  <r>
    <x v="0"/>
    <x v="1"/>
    <n v="4"/>
    <n v="885396"/>
    <x v="0"/>
    <n v="1743"/>
    <x v="3"/>
    <n v="15687"/>
    <n v="6972"/>
  </r>
  <r>
    <x v="0"/>
    <x v="0"/>
    <n v="2"/>
    <n v="399870"/>
    <x v="0"/>
    <n v="1153"/>
    <x v="6"/>
    <n v="10377"/>
    <n v="4612"/>
  </r>
  <r>
    <x v="0"/>
    <x v="1"/>
    <n v="4"/>
    <n v="861422"/>
    <x v="0"/>
    <n v="1757"/>
    <x v="13"/>
    <n v="15813"/>
    <n v="7028"/>
  </r>
  <r>
    <x v="0"/>
    <x v="0"/>
    <n v="2"/>
    <n v="177932"/>
    <x v="0"/>
    <n v="3801"/>
    <x v="12"/>
    <n v="34209"/>
    <n v="15204"/>
  </r>
  <r>
    <x v="0"/>
    <x v="3"/>
    <n v="1"/>
    <n v="225195"/>
    <x v="0"/>
    <n v="1031"/>
    <x v="4"/>
    <n v="9279"/>
    <n v="4124"/>
  </r>
  <r>
    <x v="0"/>
    <x v="3"/>
    <n v="1"/>
    <n v="758793"/>
    <x v="0"/>
    <n v="1702"/>
    <x v="11"/>
    <n v="15318"/>
    <n v="6808"/>
  </r>
  <r>
    <x v="0"/>
    <x v="3"/>
    <n v="1"/>
    <n v="179593"/>
    <x v="0"/>
    <n v="448"/>
    <x v="1"/>
    <n v="4032"/>
    <n v="1792"/>
  </r>
  <r>
    <x v="0"/>
    <x v="1"/>
    <n v="4"/>
    <n v="964938"/>
    <x v="0"/>
    <n v="3513"/>
    <x v="2"/>
    <n v="31617"/>
    <n v="14052"/>
  </r>
  <r>
    <x v="0"/>
    <x v="2"/>
    <n v="5"/>
    <n v="288946"/>
    <x v="0"/>
    <n v="2101"/>
    <x v="3"/>
    <n v="18909"/>
    <n v="8404"/>
  </r>
  <r>
    <x v="0"/>
    <x v="2"/>
    <n v="5"/>
    <n v="509304"/>
    <x v="0"/>
    <n v="2931"/>
    <x v="4"/>
    <n v="26379"/>
    <n v="11724"/>
  </r>
  <r>
    <x v="0"/>
    <x v="0"/>
    <n v="3"/>
    <n v="667155"/>
    <x v="0"/>
    <n v="1535"/>
    <x v="5"/>
    <n v="13815"/>
    <n v="6140"/>
  </r>
  <r>
    <x v="0"/>
    <x v="0"/>
    <n v="2"/>
    <n v="414204"/>
    <x v="0"/>
    <n v="1123"/>
    <x v="4"/>
    <n v="10107"/>
    <n v="4492"/>
  </r>
  <r>
    <x v="0"/>
    <x v="0"/>
    <n v="3"/>
    <n v="689436"/>
    <x v="0"/>
    <n v="1404"/>
    <x v="7"/>
    <n v="12636"/>
    <n v="5616"/>
  </r>
  <r>
    <x v="0"/>
    <x v="2"/>
    <n v="5"/>
    <n v="428313"/>
    <x v="0"/>
    <n v="2763"/>
    <x v="7"/>
    <n v="24867"/>
    <n v="11052"/>
  </r>
  <r>
    <x v="0"/>
    <x v="0"/>
    <n v="3"/>
    <n v="195743"/>
    <x v="0"/>
    <n v="2125"/>
    <x v="8"/>
    <n v="19125"/>
    <n v="8500"/>
  </r>
  <r>
    <x v="0"/>
    <x v="0"/>
    <n v="2"/>
    <n v="340344"/>
    <x v="0"/>
    <n v="257"/>
    <x v="11"/>
    <n v="2313"/>
    <n v="1028"/>
  </r>
  <r>
    <x v="0"/>
    <x v="1"/>
    <n v="4"/>
    <n v="405065"/>
    <x v="0"/>
    <n v="1114"/>
    <x v="15"/>
    <n v="10026"/>
    <n v="4456"/>
  </r>
  <r>
    <x v="0"/>
    <x v="0"/>
    <n v="3"/>
    <n v="348766"/>
    <x v="0"/>
    <n v="1259"/>
    <x v="12"/>
    <n v="11331"/>
    <n v="5036"/>
  </r>
  <r>
    <x v="0"/>
    <x v="2"/>
    <n v="5"/>
    <n v="616705"/>
    <x v="0"/>
    <n v="1095"/>
    <x v="11"/>
    <n v="9855"/>
    <n v="4380"/>
  </r>
  <r>
    <x v="0"/>
    <x v="0"/>
    <n v="3"/>
    <n v="853123"/>
    <x v="0"/>
    <n v="1366"/>
    <x v="1"/>
    <n v="12294"/>
    <n v="5464"/>
  </r>
  <r>
    <x v="0"/>
    <x v="0"/>
    <n v="3"/>
    <n v="338177"/>
    <x v="0"/>
    <n v="2460"/>
    <x v="1"/>
    <n v="22140"/>
    <n v="9840"/>
  </r>
  <r>
    <x v="0"/>
    <x v="2"/>
    <n v="5"/>
    <n v="801488"/>
    <x v="0"/>
    <n v="678"/>
    <x v="3"/>
    <n v="6102"/>
    <n v="2712"/>
  </r>
  <r>
    <x v="0"/>
    <x v="0"/>
    <n v="3"/>
    <n v="381171"/>
    <x v="0"/>
    <n v="1598"/>
    <x v="3"/>
    <n v="14382"/>
    <n v="6392"/>
  </r>
  <r>
    <x v="0"/>
    <x v="0"/>
    <n v="3"/>
    <n v="172587"/>
    <x v="0"/>
    <n v="2409"/>
    <x v="4"/>
    <n v="21681"/>
    <n v="9636"/>
  </r>
  <r>
    <x v="0"/>
    <x v="0"/>
    <n v="3"/>
    <n v="781618"/>
    <x v="0"/>
    <n v="1934"/>
    <x v="5"/>
    <n v="17406"/>
    <n v="7736"/>
  </r>
  <r>
    <x v="0"/>
    <x v="0"/>
    <n v="3"/>
    <n v="275096"/>
    <x v="0"/>
    <n v="2993"/>
    <x v="5"/>
    <n v="26937"/>
    <n v="11972"/>
  </r>
  <r>
    <x v="0"/>
    <x v="0"/>
    <n v="3"/>
    <n v="729527"/>
    <x v="0"/>
    <n v="2146"/>
    <x v="7"/>
    <n v="19314"/>
    <n v="8584"/>
  </r>
  <r>
    <x v="0"/>
    <x v="0"/>
    <n v="3"/>
    <n v="824037"/>
    <x v="0"/>
    <n v="1946"/>
    <x v="8"/>
    <n v="17514"/>
    <n v="7784"/>
  </r>
  <r>
    <x v="0"/>
    <x v="2"/>
    <n v="5"/>
    <n v="213226"/>
    <x v="0"/>
    <n v="1362"/>
    <x v="9"/>
    <n v="12258"/>
    <n v="5448"/>
  </r>
  <r>
    <x v="0"/>
    <x v="0"/>
    <n v="2"/>
    <n v="667775"/>
    <x v="0"/>
    <n v="2565"/>
    <x v="10"/>
    <n v="23085"/>
    <n v="10260"/>
  </r>
  <r>
    <x v="0"/>
    <x v="2"/>
    <n v="5"/>
    <n v="608401"/>
    <x v="0"/>
    <n v="2417"/>
    <x v="10"/>
    <n v="21753"/>
    <n v="9668"/>
  </r>
  <r>
    <x v="0"/>
    <x v="0"/>
    <n v="2"/>
    <n v="374899"/>
    <x v="0"/>
    <n v="3675"/>
    <x v="12"/>
    <n v="33075"/>
    <n v="14700"/>
  </r>
  <r>
    <x v="0"/>
    <x v="2"/>
    <n v="5"/>
    <n v="194234"/>
    <x v="0"/>
    <n v="1094"/>
    <x v="1"/>
    <n v="9846"/>
    <n v="4376"/>
  </r>
  <r>
    <x v="0"/>
    <x v="0"/>
    <n v="3"/>
    <n v="728677"/>
    <x v="0"/>
    <n v="1227"/>
    <x v="6"/>
    <n v="11043"/>
    <n v="4908"/>
  </r>
  <r>
    <x v="0"/>
    <x v="0"/>
    <n v="2"/>
    <n v="384398"/>
    <x v="0"/>
    <n v="367"/>
    <x v="13"/>
    <n v="3303"/>
    <n v="1468"/>
  </r>
  <r>
    <x v="0"/>
    <x v="0"/>
    <n v="2"/>
    <n v="174187"/>
    <x v="0"/>
    <n v="1324"/>
    <x v="14"/>
    <n v="11916"/>
    <n v="5296"/>
  </r>
  <r>
    <x v="0"/>
    <x v="0"/>
    <n v="3"/>
    <n v="840759"/>
    <x v="0"/>
    <n v="1775"/>
    <x v="7"/>
    <n v="15975"/>
    <n v="7100"/>
  </r>
  <r>
    <x v="0"/>
    <x v="1"/>
    <n v="4"/>
    <n v="973102"/>
    <x v="0"/>
    <n v="2797"/>
    <x v="9"/>
    <n v="25173"/>
    <n v="11188"/>
  </r>
  <r>
    <x v="0"/>
    <x v="2"/>
    <n v="5"/>
    <n v="653538"/>
    <x v="0"/>
    <n v="973"/>
    <x v="15"/>
    <n v="8757"/>
    <n v="3892"/>
  </r>
  <r>
    <x v="0"/>
    <x v="1"/>
    <n v="4"/>
    <n v="445811"/>
    <x v="0"/>
    <n v="1038"/>
    <x v="1"/>
    <n v="9342"/>
    <n v="4152"/>
  </r>
  <r>
    <x v="0"/>
    <x v="0"/>
    <n v="2"/>
    <n v="652242"/>
    <x v="0"/>
    <n v="360"/>
    <x v="6"/>
    <n v="3240"/>
    <n v="1440"/>
  </r>
  <r>
    <x v="0"/>
    <x v="0"/>
    <n v="3"/>
    <n v="630835"/>
    <x v="0"/>
    <n v="386"/>
    <x v="13"/>
    <n v="3474"/>
    <n v="1544"/>
  </r>
  <r>
    <x v="0"/>
    <x v="2"/>
    <n v="5"/>
    <n v="325587"/>
    <x v="0"/>
    <n v="1954"/>
    <x v="15"/>
    <n v="17586"/>
    <n v="7816"/>
  </r>
  <r>
    <x v="0"/>
    <x v="1"/>
    <n v="4"/>
    <n v="124730"/>
    <x v="0"/>
    <n v="591"/>
    <x v="11"/>
    <n v="5319"/>
    <n v="2364"/>
  </r>
  <r>
    <x v="0"/>
    <x v="0"/>
    <n v="3"/>
    <n v="820769"/>
    <x v="0"/>
    <n v="2167"/>
    <x v="13"/>
    <n v="19503"/>
    <n v="8668"/>
  </r>
  <r>
    <x v="0"/>
    <x v="0"/>
    <n v="3"/>
    <n v="716978"/>
    <x v="0"/>
    <n v="241"/>
    <x v="6"/>
    <n v="2169"/>
    <n v="964"/>
  </r>
  <r>
    <x v="0"/>
    <x v="0"/>
    <n v="3"/>
    <n v="979397"/>
    <x v="0"/>
    <n v="2532"/>
    <x v="12"/>
    <n v="22788"/>
    <n v="10128"/>
  </r>
  <r>
    <x v="0"/>
    <x v="0"/>
    <n v="3"/>
    <n v="587866"/>
    <x v="0"/>
    <n v="1198"/>
    <x v="13"/>
    <n v="10782"/>
    <n v="4792"/>
  </r>
  <r>
    <x v="0"/>
    <x v="0"/>
    <n v="3"/>
    <n v="166670"/>
    <x v="0"/>
    <n v="873"/>
    <x v="10"/>
    <n v="7857"/>
    <n v="3492"/>
  </r>
  <r>
    <x v="0"/>
    <x v="0"/>
    <n v="3"/>
    <n v="443539"/>
    <x v="0"/>
    <n v="1122"/>
    <x v="15"/>
    <n v="10098"/>
    <n v="4488"/>
  </r>
  <r>
    <x v="0"/>
    <x v="0"/>
    <n v="3"/>
    <n v="219500"/>
    <x v="0"/>
    <n v="2104.5"/>
    <x v="2"/>
    <n v="18940.5"/>
    <n v="8418"/>
  </r>
  <r>
    <x v="0"/>
    <x v="0"/>
    <n v="3"/>
    <n v="270711"/>
    <x v="0"/>
    <n v="4026"/>
    <x v="2"/>
    <n v="36234"/>
    <n v="16104"/>
  </r>
  <r>
    <x v="0"/>
    <x v="0"/>
    <n v="2"/>
    <n v="768512"/>
    <x v="0"/>
    <n v="2425.5"/>
    <x v="2"/>
    <n v="21829.5"/>
    <n v="9702"/>
  </r>
  <r>
    <x v="0"/>
    <x v="1"/>
    <n v="4"/>
    <n v="272681"/>
    <x v="0"/>
    <n v="2394"/>
    <x v="3"/>
    <n v="21546"/>
    <n v="9576"/>
  </r>
  <r>
    <x v="0"/>
    <x v="0"/>
    <n v="3"/>
    <n v="285386"/>
    <x v="0"/>
    <n v="1984"/>
    <x v="3"/>
    <n v="17856"/>
    <n v="7936"/>
  </r>
  <r>
    <x v="0"/>
    <x v="0"/>
    <n v="3"/>
    <n v="318413"/>
    <x v="0"/>
    <n v="2441"/>
    <x v="6"/>
    <n v="21969"/>
    <n v="9764"/>
  </r>
  <r>
    <x v="0"/>
    <x v="0"/>
    <n v="2"/>
    <n v="158984"/>
    <x v="0"/>
    <n v="2992"/>
    <x v="13"/>
    <n v="26928"/>
    <n v="11968"/>
  </r>
  <r>
    <x v="0"/>
    <x v="0"/>
    <n v="3"/>
    <n v="995701"/>
    <x v="0"/>
    <n v="1366"/>
    <x v="14"/>
    <n v="12294"/>
    <n v="5464"/>
  </r>
  <r>
    <x v="0"/>
    <x v="0"/>
    <n v="3"/>
    <n v="414282"/>
    <x v="0"/>
    <n v="380"/>
    <x v="4"/>
    <n v="3420"/>
    <n v="1520"/>
  </r>
  <r>
    <x v="0"/>
    <x v="0"/>
    <n v="2"/>
    <n v="787045"/>
    <x v="0"/>
    <n v="3495"/>
    <x v="10"/>
    <n v="31455"/>
    <n v="13980"/>
  </r>
  <r>
    <x v="0"/>
    <x v="2"/>
    <n v="5"/>
    <n v="776392"/>
    <x v="0"/>
    <n v="886"/>
    <x v="1"/>
    <n v="7974"/>
    <n v="3544"/>
  </r>
  <r>
    <x v="0"/>
    <x v="2"/>
    <n v="5"/>
    <n v="930347"/>
    <x v="0"/>
    <n v="2156"/>
    <x v="6"/>
    <n v="19404"/>
    <n v="8624"/>
  </r>
  <r>
    <x v="0"/>
    <x v="0"/>
    <n v="3"/>
    <n v="461863"/>
    <x v="0"/>
    <n v="905"/>
    <x v="6"/>
    <n v="8145"/>
    <n v="3620"/>
  </r>
  <r>
    <x v="0"/>
    <x v="0"/>
    <n v="2"/>
    <n v="234379"/>
    <x v="0"/>
    <n v="1715"/>
    <x v="13"/>
    <n v="15435"/>
    <n v="6860"/>
  </r>
  <r>
    <x v="0"/>
    <x v="2"/>
    <n v="5"/>
    <n v="732030"/>
    <x v="0"/>
    <n v="1594"/>
    <x v="14"/>
    <n v="14346"/>
    <n v="6376"/>
  </r>
  <r>
    <x v="0"/>
    <x v="0"/>
    <n v="2"/>
    <n v="719281"/>
    <x v="0"/>
    <n v="1359"/>
    <x v="14"/>
    <n v="12231"/>
    <n v="5436"/>
  </r>
  <r>
    <x v="0"/>
    <x v="0"/>
    <n v="2"/>
    <n v="653743"/>
    <x v="0"/>
    <n v="2150"/>
    <x v="14"/>
    <n v="19350"/>
    <n v="8600"/>
  </r>
  <r>
    <x v="0"/>
    <x v="0"/>
    <n v="3"/>
    <n v="403631"/>
    <x v="0"/>
    <n v="1197"/>
    <x v="14"/>
    <n v="10773"/>
    <n v="4788"/>
  </r>
  <r>
    <x v="0"/>
    <x v="1"/>
    <n v="4"/>
    <n v="829518"/>
    <x v="0"/>
    <n v="380"/>
    <x v="8"/>
    <n v="3420"/>
    <n v="1520"/>
  </r>
  <r>
    <x v="0"/>
    <x v="2"/>
    <n v="5"/>
    <n v="910636"/>
    <x v="0"/>
    <n v="1233"/>
    <x v="9"/>
    <n v="11097"/>
    <n v="4932"/>
  </r>
  <r>
    <x v="0"/>
    <x v="0"/>
    <n v="3"/>
    <n v="608472"/>
    <x v="0"/>
    <n v="1531"/>
    <x v="9"/>
    <n v="13779"/>
    <n v="6124"/>
  </r>
  <r>
    <x v="0"/>
    <x v="0"/>
    <n v="3"/>
    <n v="679419"/>
    <x v="0"/>
    <n v="1438.5"/>
    <x v="10"/>
    <n v="12946.5"/>
    <n v="5754"/>
  </r>
  <r>
    <x v="0"/>
    <x v="2"/>
    <n v="5"/>
    <n v="533139"/>
    <x v="0"/>
    <n v="807"/>
    <x v="10"/>
    <n v="7263"/>
    <n v="3228"/>
  </r>
  <r>
    <x v="0"/>
    <x v="0"/>
    <n v="3"/>
    <n v="136258"/>
    <x v="0"/>
    <n v="2641"/>
    <x v="0"/>
    <n v="23769"/>
    <n v="10564"/>
  </r>
  <r>
    <x v="0"/>
    <x v="0"/>
    <n v="2"/>
    <n v="670368"/>
    <x v="0"/>
    <n v="2708"/>
    <x v="0"/>
    <n v="24372"/>
    <n v="10832"/>
  </r>
  <r>
    <x v="0"/>
    <x v="0"/>
    <n v="2"/>
    <n v="689996"/>
    <x v="0"/>
    <n v="2632"/>
    <x v="1"/>
    <n v="23688"/>
    <n v="10528"/>
  </r>
  <r>
    <x v="0"/>
    <x v="1"/>
    <n v="4"/>
    <n v="486395"/>
    <x v="0"/>
    <n v="1583"/>
    <x v="1"/>
    <n v="14247"/>
    <n v="6332"/>
  </r>
  <r>
    <x v="0"/>
    <x v="1"/>
    <n v="4"/>
    <n v="667676"/>
    <x v="0"/>
    <n v="571"/>
    <x v="2"/>
    <n v="5139"/>
    <n v="2284"/>
  </r>
  <r>
    <x v="0"/>
    <x v="0"/>
    <n v="3"/>
    <n v="348682"/>
    <x v="0"/>
    <n v="2696"/>
    <x v="3"/>
    <n v="24264"/>
    <n v="10784"/>
  </r>
  <r>
    <x v="0"/>
    <x v="2"/>
    <n v="5"/>
    <n v="561618"/>
    <x v="0"/>
    <n v="1565"/>
    <x v="6"/>
    <n v="14085"/>
    <n v="6260"/>
  </r>
  <r>
    <x v="0"/>
    <x v="0"/>
    <n v="3"/>
    <n v="551984"/>
    <x v="0"/>
    <n v="1249"/>
    <x v="6"/>
    <n v="11241"/>
    <n v="4996"/>
  </r>
  <r>
    <x v="0"/>
    <x v="0"/>
    <n v="3"/>
    <n v="999228"/>
    <x v="0"/>
    <n v="357"/>
    <x v="14"/>
    <n v="3213"/>
    <n v="1428"/>
  </r>
  <r>
    <x v="0"/>
    <x v="1"/>
    <n v="4"/>
    <n v="337151"/>
    <x v="0"/>
    <n v="1013"/>
    <x v="9"/>
    <n v="9117"/>
    <n v="4052"/>
  </r>
  <r>
    <x v="0"/>
    <x v="0"/>
    <n v="3"/>
    <n v="977678"/>
    <x v="0"/>
    <n v="278"/>
    <x v="0"/>
    <n v="2502"/>
    <n v="1112"/>
  </r>
  <r>
    <x v="0"/>
    <x v="1"/>
    <n v="4"/>
    <n v="841290"/>
    <x v="0"/>
    <n v="2428"/>
    <x v="15"/>
    <n v="21852"/>
    <n v="9712"/>
  </r>
  <r>
    <x v="0"/>
    <x v="1"/>
    <n v="4"/>
    <n v="455307"/>
    <x v="0"/>
    <n v="1767"/>
    <x v="5"/>
    <n v="15903"/>
    <n v="7068"/>
  </r>
  <r>
    <x v="0"/>
    <x v="0"/>
    <n v="2"/>
    <n v="139906"/>
    <x v="0"/>
    <n v="1393"/>
    <x v="6"/>
    <n v="12537"/>
    <n v="5572"/>
  </r>
  <r>
    <x v="0"/>
    <x v="0"/>
    <n v="3"/>
    <n v="381247"/>
    <x v="0"/>
    <n v="260"/>
    <x v="0"/>
    <n v="2340"/>
    <n v="1040"/>
  </r>
  <r>
    <x v="0"/>
    <x v="0"/>
    <n v="3"/>
    <n v="808262"/>
    <x v="0"/>
    <n v="2470"/>
    <x v="4"/>
    <n v="22230"/>
    <n v="9880"/>
  </r>
  <r>
    <x v="0"/>
    <x v="0"/>
    <n v="2"/>
    <n v="110252"/>
    <x v="0"/>
    <n v="1743"/>
    <x v="13"/>
    <n v="15687"/>
    <n v="6972"/>
  </r>
  <r>
    <x v="0"/>
    <x v="0"/>
    <n v="3"/>
    <n v="527380"/>
    <x v="0"/>
    <n v="2914"/>
    <x v="6"/>
    <n v="26226"/>
    <n v="11656"/>
  </r>
  <r>
    <x v="0"/>
    <x v="0"/>
    <n v="2"/>
    <n v="105698"/>
    <x v="0"/>
    <n v="1731"/>
    <x v="6"/>
    <n v="15579"/>
    <n v="6924"/>
  </r>
  <r>
    <x v="0"/>
    <x v="2"/>
    <n v="5"/>
    <n v="553139"/>
    <x v="0"/>
    <n v="700"/>
    <x v="14"/>
    <n v="6300"/>
    <n v="2800"/>
  </r>
  <r>
    <x v="0"/>
    <x v="1"/>
    <n v="4"/>
    <n v="959418"/>
    <x v="0"/>
    <n v="2222"/>
    <x v="7"/>
    <n v="19998"/>
    <n v="8888"/>
  </r>
  <r>
    <x v="0"/>
    <x v="0"/>
    <n v="3"/>
    <n v="293477"/>
    <x v="0"/>
    <n v="1177"/>
    <x v="14"/>
    <n v="10593"/>
    <n v="4708"/>
  </r>
  <r>
    <x v="0"/>
    <x v="2"/>
    <n v="5"/>
    <n v="201740"/>
    <x v="0"/>
    <n v="1922"/>
    <x v="7"/>
    <n v="17298"/>
    <n v="7688"/>
  </r>
  <r>
    <x v="0"/>
    <x v="1"/>
    <n v="4"/>
    <n v="397351"/>
    <x v="0"/>
    <n v="1158"/>
    <x v="15"/>
    <n v="10422"/>
    <n v="4632"/>
  </r>
  <r>
    <x v="0"/>
    <x v="0"/>
    <n v="3"/>
    <n v="185916"/>
    <x v="0"/>
    <n v="1614"/>
    <x v="12"/>
    <n v="14526"/>
    <n v="6456"/>
  </r>
  <r>
    <x v="0"/>
    <x v="0"/>
    <n v="3"/>
    <n v="375093"/>
    <x v="0"/>
    <n v="2535"/>
    <x v="12"/>
    <n v="22815"/>
    <n v="10140"/>
  </r>
  <r>
    <x v="0"/>
    <x v="1"/>
    <n v="4"/>
    <n v="572411"/>
    <x v="0"/>
    <n v="2851"/>
    <x v="11"/>
    <n v="25659"/>
    <n v="11404"/>
  </r>
  <r>
    <x v="0"/>
    <x v="0"/>
    <n v="3"/>
    <n v="844283"/>
    <x v="0"/>
    <n v="2559"/>
    <x v="3"/>
    <n v="23031"/>
    <n v="10236"/>
  </r>
  <r>
    <x v="0"/>
    <x v="0"/>
    <n v="3"/>
    <n v="928743"/>
    <x v="0"/>
    <n v="267"/>
    <x v="13"/>
    <n v="2403"/>
    <n v="1068"/>
  </r>
  <r>
    <x v="0"/>
    <x v="0"/>
    <n v="2"/>
    <n v="705405"/>
    <x v="0"/>
    <n v="1085"/>
    <x v="6"/>
    <n v="9765"/>
    <n v="4340"/>
  </r>
  <r>
    <x v="0"/>
    <x v="0"/>
    <n v="2"/>
    <n v="149298"/>
    <x v="0"/>
    <n v="1175"/>
    <x v="6"/>
    <n v="10575"/>
    <n v="4700"/>
  </r>
  <r>
    <x v="0"/>
    <x v="2"/>
    <n v="5"/>
    <n v="872808"/>
    <x v="0"/>
    <n v="2007"/>
    <x v="7"/>
    <n v="18063"/>
    <n v="8028"/>
  </r>
  <r>
    <x v="0"/>
    <x v="0"/>
    <n v="3"/>
    <n v="771808"/>
    <x v="0"/>
    <n v="2151"/>
    <x v="7"/>
    <n v="19359"/>
    <n v="8604"/>
  </r>
  <r>
    <x v="0"/>
    <x v="2"/>
    <n v="5"/>
    <n v="674115"/>
    <x v="0"/>
    <n v="914"/>
    <x v="9"/>
    <n v="8226"/>
    <n v="3656"/>
  </r>
  <r>
    <x v="0"/>
    <x v="1"/>
    <n v="4"/>
    <n v="284267"/>
    <x v="0"/>
    <n v="293"/>
    <x v="9"/>
    <n v="2637"/>
    <n v="1172"/>
  </r>
  <r>
    <x v="0"/>
    <x v="1"/>
    <n v="4"/>
    <n v="807740"/>
    <x v="0"/>
    <n v="723"/>
    <x v="12"/>
    <n v="6507"/>
    <n v="2892"/>
  </r>
  <r>
    <x v="0"/>
    <x v="0"/>
    <n v="3"/>
    <n v="628787"/>
    <x v="2"/>
    <n v="921"/>
    <x v="15"/>
    <n v="6907.5"/>
    <n v="2763"/>
  </r>
  <r>
    <x v="0"/>
    <x v="0"/>
    <n v="3"/>
    <n v="703418"/>
    <x v="2"/>
    <n v="2518"/>
    <x v="1"/>
    <n v="18885"/>
    <n v="7554"/>
  </r>
  <r>
    <x v="0"/>
    <x v="2"/>
    <n v="5"/>
    <n v="568445"/>
    <x v="2"/>
    <n v="1899"/>
    <x v="1"/>
    <n v="14242.5"/>
    <n v="5697"/>
  </r>
  <r>
    <x v="0"/>
    <x v="0"/>
    <n v="2"/>
    <n v="711276"/>
    <x v="2"/>
    <n v="1545"/>
    <x v="1"/>
    <n v="11587.5"/>
    <n v="4635"/>
  </r>
  <r>
    <x v="0"/>
    <x v="1"/>
    <n v="4"/>
    <n v="684448"/>
    <x v="2"/>
    <n v="2470"/>
    <x v="1"/>
    <n v="18525"/>
    <n v="7410"/>
  </r>
  <r>
    <x v="0"/>
    <x v="1"/>
    <n v="4"/>
    <n v="803380"/>
    <x v="2"/>
    <n v="2665.5"/>
    <x v="2"/>
    <n v="19991.25"/>
    <n v="7996.5"/>
  </r>
  <r>
    <x v="0"/>
    <x v="0"/>
    <n v="3"/>
    <n v="356856"/>
    <x v="2"/>
    <n v="958"/>
    <x v="3"/>
    <n v="7185"/>
    <n v="2874"/>
  </r>
  <r>
    <x v="0"/>
    <x v="1"/>
    <n v="4"/>
    <n v="672246"/>
    <x v="2"/>
    <n v="2146"/>
    <x v="5"/>
    <n v="16095"/>
    <n v="6438"/>
  </r>
  <r>
    <x v="0"/>
    <x v="2"/>
    <n v="5"/>
    <n v="878679"/>
    <x v="2"/>
    <n v="345"/>
    <x v="13"/>
    <n v="2587.5"/>
    <n v="1035"/>
  </r>
  <r>
    <x v="0"/>
    <x v="0"/>
    <n v="3"/>
    <n v="431848"/>
    <x v="2"/>
    <n v="615"/>
    <x v="9"/>
    <n v="4612.5"/>
    <n v="1845"/>
  </r>
  <r>
    <x v="0"/>
    <x v="0"/>
    <n v="2"/>
    <n v="516411"/>
    <x v="2"/>
    <n v="2214"/>
    <x v="15"/>
    <n v="16605"/>
    <n v="6642"/>
  </r>
  <r>
    <x v="0"/>
    <x v="1"/>
    <n v="4"/>
    <n v="784082"/>
    <x v="2"/>
    <n v="2301"/>
    <x v="12"/>
    <n v="17257.5"/>
    <n v="6903"/>
  </r>
  <r>
    <x v="0"/>
    <x v="1"/>
    <n v="4"/>
    <n v="338475"/>
    <x v="2"/>
    <n v="1375.5"/>
    <x v="2"/>
    <n v="10316.25"/>
    <n v="4126.5"/>
  </r>
  <r>
    <x v="0"/>
    <x v="1"/>
    <n v="4"/>
    <n v="633650"/>
    <x v="2"/>
    <n v="1830"/>
    <x v="3"/>
    <n v="13725"/>
    <n v="5490"/>
  </r>
  <r>
    <x v="0"/>
    <x v="0"/>
    <n v="3"/>
    <n v="404255"/>
    <x v="2"/>
    <n v="2498"/>
    <x v="4"/>
    <n v="18735"/>
    <n v="7494"/>
  </r>
  <r>
    <x v="0"/>
    <x v="2"/>
    <n v="5"/>
    <n v="634790"/>
    <x v="2"/>
    <n v="663"/>
    <x v="13"/>
    <n v="4972.5"/>
    <n v="1989"/>
  </r>
  <r>
    <x v="0"/>
    <x v="0"/>
    <n v="3"/>
    <n v="553677"/>
    <x v="2"/>
    <n v="1142"/>
    <x v="1"/>
    <n v="8565"/>
    <n v="3426"/>
  </r>
  <r>
    <x v="0"/>
    <x v="3"/>
    <n v="1"/>
    <n v="727564"/>
    <x v="2"/>
    <n v="1566"/>
    <x v="6"/>
    <n v="11745"/>
    <n v="4698"/>
  </r>
  <r>
    <x v="0"/>
    <x v="0"/>
    <n v="3"/>
    <n v="973393"/>
    <x v="2"/>
    <n v="690"/>
    <x v="14"/>
    <n v="5175"/>
    <n v="2070"/>
  </r>
  <r>
    <x v="0"/>
    <x v="1"/>
    <n v="4"/>
    <n v="574840"/>
    <x v="2"/>
    <n v="1660"/>
    <x v="7"/>
    <n v="12450"/>
    <n v="4980"/>
  </r>
  <r>
    <x v="0"/>
    <x v="2"/>
    <n v="5"/>
    <n v="911122"/>
    <x v="2"/>
    <n v="1958"/>
    <x v="0"/>
    <n v="14685"/>
    <n v="5874"/>
  </r>
  <r>
    <x v="0"/>
    <x v="0"/>
    <n v="2"/>
    <n v="174568"/>
    <x v="2"/>
    <n v="1901"/>
    <x v="1"/>
    <n v="14257.5"/>
    <n v="5703"/>
  </r>
  <r>
    <x v="0"/>
    <x v="0"/>
    <n v="2"/>
    <n v="991468"/>
    <x v="2"/>
    <n v="544"/>
    <x v="5"/>
    <n v="4080"/>
    <n v="1632"/>
  </r>
  <r>
    <x v="0"/>
    <x v="2"/>
    <n v="5"/>
    <n v="703423"/>
    <x v="2"/>
    <n v="1797"/>
    <x v="4"/>
    <n v="13477.5"/>
    <n v="5391"/>
  </r>
  <r>
    <x v="0"/>
    <x v="0"/>
    <n v="3"/>
    <n v="251477"/>
    <x v="2"/>
    <n v="1287"/>
    <x v="9"/>
    <n v="9652.5"/>
    <n v="3861"/>
  </r>
  <r>
    <x v="0"/>
    <x v="0"/>
    <n v="3"/>
    <n v="124925"/>
    <x v="2"/>
    <n v="1706"/>
    <x v="9"/>
    <n v="12795"/>
    <n v="5118"/>
  </r>
  <r>
    <x v="0"/>
    <x v="3"/>
    <n v="1"/>
    <n v="115427"/>
    <x v="2"/>
    <n v="2031"/>
    <x v="6"/>
    <n v="15232.5"/>
    <n v="6093"/>
  </r>
  <r>
    <x v="0"/>
    <x v="1"/>
    <n v="4"/>
    <n v="387063"/>
    <x v="2"/>
    <n v="1967"/>
    <x v="15"/>
    <n v="14752.5"/>
    <n v="5901"/>
  </r>
  <r>
    <x v="0"/>
    <x v="0"/>
    <n v="3"/>
    <n v="305245"/>
    <x v="2"/>
    <n v="1859"/>
    <x v="3"/>
    <n v="13942.5"/>
    <n v="5577"/>
  </r>
  <r>
    <x v="0"/>
    <x v="0"/>
    <n v="3"/>
    <n v="100106"/>
    <x v="2"/>
    <n v="2851"/>
    <x v="13"/>
    <n v="21382.5"/>
    <n v="8553"/>
  </r>
  <r>
    <x v="0"/>
    <x v="1"/>
    <n v="4"/>
    <n v="959420"/>
    <x v="2"/>
    <n v="2021"/>
    <x v="6"/>
    <n v="15157.5"/>
    <n v="6063"/>
  </r>
  <r>
    <x v="0"/>
    <x v="1"/>
    <n v="4"/>
    <n v="428426"/>
    <x v="2"/>
    <n v="1138"/>
    <x v="9"/>
    <n v="8535"/>
    <n v="3414"/>
  </r>
  <r>
    <x v="0"/>
    <x v="0"/>
    <n v="3"/>
    <n v="452067"/>
    <x v="2"/>
    <n v="1159"/>
    <x v="13"/>
    <n v="8692.5"/>
    <n v="3477"/>
  </r>
  <r>
    <x v="0"/>
    <x v="0"/>
    <n v="3"/>
    <n v="838841"/>
    <x v="2"/>
    <n v="1384.5"/>
    <x v="10"/>
    <n v="10383.75"/>
    <n v="4153.5"/>
  </r>
  <r>
    <x v="0"/>
    <x v="1"/>
    <n v="4"/>
    <n v="711827"/>
    <x v="2"/>
    <n v="3627"/>
    <x v="2"/>
    <n v="27202.5"/>
    <n v="10881"/>
  </r>
  <r>
    <x v="0"/>
    <x v="1"/>
    <n v="4"/>
    <n v="965841"/>
    <x v="2"/>
    <n v="720"/>
    <x v="4"/>
    <n v="5400"/>
    <n v="2160"/>
  </r>
  <r>
    <x v="0"/>
    <x v="1"/>
    <n v="4"/>
    <n v="219123"/>
    <x v="2"/>
    <n v="2342"/>
    <x v="14"/>
    <n v="17565"/>
    <n v="7026"/>
  </r>
  <r>
    <x v="0"/>
    <x v="3"/>
    <n v="1"/>
    <n v="641525"/>
    <x v="2"/>
    <n v="1100"/>
    <x v="8"/>
    <n v="8250"/>
    <n v="3300"/>
  </r>
  <r>
    <x v="0"/>
    <x v="3"/>
    <n v="1"/>
    <n v="948603"/>
    <x v="2"/>
    <n v="980"/>
    <x v="12"/>
    <n v="7350"/>
    <n v="2940"/>
  </r>
  <r>
    <x v="0"/>
    <x v="0"/>
    <n v="2"/>
    <n v="532294"/>
    <x v="2"/>
    <n v="1460"/>
    <x v="11"/>
    <n v="10950"/>
    <n v="4380"/>
  </r>
  <r>
    <x v="0"/>
    <x v="1"/>
    <n v="4"/>
    <n v="134445"/>
    <x v="2"/>
    <n v="1403"/>
    <x v="13"/>
    <n v="10522.5"/>
    <n v="4209"/>
  </r>
  <r>
    <x v="0"/>
    <x v="2"/>
    <n v="5"/>
    <n v="347907"/>
    <x v="2"/>
    <n v="2723"/>
    <x v="14"/>
    <n v="20422.5"/>
    <n v="8169"/>
  </r>
  <r>
    <x v="0"/>
    <x v="0"/>
    <n v="3"/>
    <n v="457011"/>
    <x v="2"/>
    <n v="1757"/>
    <x v="13"/>
    <n v="13177.5"/>
    <n v="5271"/>
  </r>
  <r>
    <x v="0"/>
    <x v="0"/>
    <n v="2"/>
    <n v="747425"/>
    <x v="2"/>
    <n v="2340"/>
    <x v="10"/>
    <n v="17550"/>
    <n v="7020"/>
  </r>
  <r>
    <x v="0"/>
    <x v="3"/>
    <n v="1"/>
    <n v="119954"/>
    <x v="2"/>
    <n v="2342"/>
    <x v="14"/>
    <n v="17565"/>
    <n v="7026"/>
  </r>
  <r>
    <x v="0"/>
    <x v="1"/>
    <n v="4"/>
    <n v="647468"/>
    <x v="2"/>
    <n v="1976"/>
    <x v="6"/>
    <n v="14820"/>
    <n v="5928"/>
  </r>
  <r>
    <x v="0"/>
    <x v="3"/>
    <n v="1"/>
    <n v="989156"/>
    <x v="2"/>
    <n v="2181"/>
    <x v="6"/>
    <n v="16357.5"/>
    <n v="6543"/>
  </r>
  <r>
    <x v="0"/>
    <x v="1"/>
    <n v="4"/>
    <n v="260783"/>
    <x v="2"/>
    <n v="2500"/>
    <x v="7"/>
    <n v="18750"/>
    <n v="7500"/>
  </r>
  <r>
    <x v="0"/>
    <x v="2"/>
    <n v="5"/>
    <n v="373608"/>
    <x v="2"/>
    <n v="488"/>
    <x v="0"/>
    <n v="3660"/>
    <n v="1464"/>
  </r>
  <r>
    <x v="0"/>
    <x v="3"/>
    <n v="1"/>
    <n v="343986"/>
    <x v="2"/>
    <n v="1282"/>
    <x v="1"/>
    <n v="9615"/>
    <n v="3846"/>
  </r>
  <r>
    <x v="0"/>
    <x v="0"/>
    <n v="2"/>
    <n v="567724"/>
    <x v="2"/>
    <n v="2501"/>
    <x v="15"/>
    <n v="18757.5"/>
    <n v="7503"/>
  </r>
  <r>
    <x v="0"/>
    <x v="2"/>
    <n v="5"/>
    <n v="798643"/>
    <x v="2"/>
    <n v="708"/>
    <x v="1"/>
    <n v="5310"/>
    <n v="2124"/>
  </r>
  <r>
    <x v="0"/>
    <x v="1"/>
    <n v="4"/>
    <n v="994559"/>
    <x v="2"/>
    <n v="645"/>
    <x v="2"/>
    <n v="4837.5"/>
    <n v="1935"/>
  </r>
  <r>
    <x v="0"/>
    <x v="0"/>
    <n v="3"/>
    <n v="636807"/>
    <x v="2"/>
    <n v="1562"/>
    <x v="3"/>
    <n v="11715"/>
    <n v="4686"/>
  </r>
  <r>
    <x v="0"/>
    <x v="0"/>
    <n v="3"/>
    <n v="603687"/>
    <x v="2"/>
    <n v="1283"/>
    <x v="4"/>
    <n v="9622.5"/>
    <n v="3849"/>
  </r>
  <r>
    <x v="0"/>
    <x v="2"/>
    <n v="5"/>
    <n v="743981"/>
    <x v="2"/>
    <n v="711"/>
    <x v="9"/>
    <n v="5332.5"/>
    <n v="2133"/>
  </r>
  <r>
    <x v="0"/>
    <x v="1"/>
    <n v="4"/>
    <n v="243315"/>
    <x v="2"/>
    <n v="3802.5"/>
    <x v="12"/>
    <n v="28518.75"/>
    <n v="11407.5"/>
  </r>
  <r>
    <x v="0"/>
    <x v="0"/>
    <n v="2"/>
    <n v="377441"/>
    <x v="2"/>
    <n v="1666"/>
    <x v="11"/>
    <n v="12495"/>
    <n v="4998"/>
  </r>
  <r>
    <x v="0"/>
    <x v="0"/>
    <n v="2"/>
    <n v="914733"/>
    <x v="2"/>
    <n v="322"/>
    <x v="4"/>
    <n v="2415"/>
    <n v="966"/>
  </r>
  <r>
    <x v="0"/>
    <x v="1"/>
    <n v="4"/>
    <n v="536767"/>
    <x v="2"/>
    <n v="2321"/>
    <x v="14"/>
    <n v="17407.5"/>
    <n v="6963"/>
  </r>
  <r>
    <x v="0"/>
    <x v="0"/>
    <n v="3"/>
    <n v="460395"/>
    <x v="2"/>
    <n v="1857"/>
    <x v="7"/>
    <n v="13927.5"/>
    <n v="5571"/>
  </r>
  <r>
    <x v="0"/>
    <x v="0"/>
    <n v="2"/>
    <n v="143231"/>
    <x v="2"/>
    <n v="1611"/>
    <x v="8"/>
    <n v="12082.5"/>
    <n v="4833"/>
  </r>
  <r>
    <x v="0"/>
    <x v="0"/>
    <n v="3"/>
    <n v="576233"/>
    <x v="2"/>
    <n v="2797"/>
    <x v="9"/>
    <n v="20977.5"/>
    <n v="8391"/>
  </r>
  <r>
    <x v="0"/>
    <x v="2"/>
    <n v="5"/>
    <n v="141720"/>
    <x v="2"/>
    <n v="334"/>
    <x v="8"/>
    <n v="2505"/>
    <n v="1002"/>
  </r>
  <r>
    <x v="0"/>
    <x v="0"/>
    <n v="3"/>
    <n v="960834"/>
    <x v="2"/>
    <n v="2328"/>
    <x v="5"/>
    <n v="17460"/>
    <n v="6984"/>
  </r>
  <r>
    <x v="0"/>
    <x v="0"/>
    <n v="3"/>
    <n v="869726"/>
    <x v="2"/>
    <n v="2313"/>
    <x v="11"/>
    <n v="17347.5"/>
    <n v="6939"/>
  </r>
  <r>
    <x v="0"/>
    <x v="2"/>
    <n v="5"/>
    <n v="317121"/>
    <x v="2"/>
    <n v="1804"/>
    <x v="7"/>
    <n v="13530"/>
    <n v="5412"/>
  </r>
  <r>
    <x v="0"/>
    <x v="2"/>
    <n v="5"/>
    <n v="387507"/>
    <x v="2"/>
    <n v="2072"/>
    <x v="9"/>
    <n v="15540"/>
    <n v="6216"/>
  </r>
  <r>
    <x v="0"/>
    <x v="2"/>
    <n v="5"/>
    <n v="269723"/>
    <x v="2"/>
    <n v="766"/>
    <x v="10"/>
    <n v="5745"/>
    <n v="2298"/>
  </r>
  <r>
    <x v="0"/>
    <x v="2"/>
    <n v="5"/>
    <n v="809206"/>
    <x v="2"/>
    <n v="2992"/>
    <x v="13"/>
    <n v="22440"/>
    <n v="8976"/>
  </r>
  <r>
    <x v="0"/>
    <x v="3"/>
    <n v="1"/>
    <n v="431061"/>
    <x v="2"/>
    <n v="2157"/>
    <x v="9"/>
    <n v="16177.5"/>
    <n v="6471"/>
  </r>
  <r>
    <x v="0"/>
    <x v="0"/>
    <n v="3"/>
    <n v="312550"/>
    <x v="2"/>
    <n v="677"/>
    <x v="15"/>
    <n v="5077.5"/>
    <n v="2031"/>
  </r>
  <r>
    <x v="0"/>
    <x v="0"/>
    <n v="2"/>
    <n v="855200"/>
    <x v="2"/>
    <n v="1773"/>
    <x v="12"/>
    <n v="13297.5"/>
    <n v="5319"/>
  </r>
  <r>
    <x v="0"/>
    <x v="1"/>
    <n v="4"/>
    <n v="318392"/>
    <x v="2"/>
    <n v="2420"/>
    <x v="5"/>
    <n v="18150"/>
    <n v="7260"/>
  </r>
  <r>
    <x v="0"/>
    <x v="0"/>
    <n v="2"/>
    <n v="482857"/>
    <x v="2"/>
    <n v="2734"/>
    <x v="6"/>
    <n v="20505"/>
    <n v="8202"/>
  </r>
  <r>
    <x v="0"/>
    <x v="0"/>
    <n v="2"/>
    <n v="910595"/>
    <x v="2"/>
    <n v="1715"/>
    <x v="13"/>
    <n v="12862.5"/>
    <n v="5145"/>
  </r>
  <r>
    <x v="0"/>
    <x v="3"/>
    <n v="1"/>
    <n v="400076"/>
    <x v="2"/>
    <n v="1186"/>
    <x v="8"/>
    <n v="8895"/>
    <n v="3558"/>
  </r>
  <r>
    <x v="0"/>
    <x v="3"/>
    <n v="1"/>
    <n v="730623"/>
    <x v="2"/>
    <n v="2661"/>
    <x v="11"/>
    <n v="19957.5"/>
    <n v="7983"/>
  </r>
  <r>
    <x v="0"/>
    <x v="3"/>
    <n v="1"/>
    <n v="804810"/>
    <x v="2"/>
    <n v="982.5"/>
    <x v="10"/>
    <n v="7368.75"/>
    <n v="2947.5"/>
  </r>
  <r>
    <x v="0"/>
    <x v="0"/>
    <n v="2"/>
    <n v="543005"/>
    <x v="2"/>
    <n v="1298"/>
    <x v="0"/>
    <n v="9735"/>
    <n v="3894"/>
  </r>
  <r>
    <x v="0"/>
    <x v="2"/>
    <n v="5"/>
    <n v="359506"/>
    <x v="2"/>
    <n v="604"/>
    <x v="1"/>
    <n v="4530"/>
    <n v="1812"/>
  </r>
  <r>
    <x v="0"/>
    <x v="0"/>
    <n v="3"/>
    <n v="928857"/>
    <x v="2"/>
    <n v="2255"/>
    <x v="2"/>
    <n v="16912.5"/>
    <n v="6765"/>
  </r>
  <r>
    <x v="0"/>
    <x v="0"/>
    <n v="3"/>
    <n v="412768"/>
    <x v="2"/>
    <n v="1249"/>
    <x v="6"/>
    <n v="9367.5"/>
    <n v="3747"/>
  </r>
  <r>
    <x v="0"/>
    <x v="1"/>
    <n v="4"/>
    <n v="360125"/>
    <x v="2"/>
    <n v="293"/>
    <x v="0"/>
    <n v="2197.5"/>
    <n v="879"/>
  </r>
  <r>
    <x v="0"/>
    <x v="0"/>
    <n v="3"/>
    <n v="188531"/>
    <x v="2"/>
    <n v="2996"/>
    <x v="13"/>
    <n v="22470"/>
    <n v="8988"/>
  </r>
  <r>
    <x v="0"/>
    <x v="2"/>
    <n v="5"/>
    <n v="252326"/>
    <x v="2"/>
    <n v="2227.5"/>
    <x v="10"/>
    <n v="16706.25"/>
    <n v="6682.5"/>
  </r>
  <r>
    <x v="0"/>
    <x v="2"/>
    <n v="5"/>
    <n v="897626"/>
    <x v="2"/>
    <n v="1199"/>
    <x v="12"/>
    <n v="8992.5"/>
    <n v="3597"/>
  </r>
  <r>
    <x v="0"/>
    <x v="0"/>
    <n v="2"/>
    <n v="685380"/>
    <x v="2"/>
    <n v="200"/>
    <x v="11"/>
    <n v="1500"/>
    <n v="600"/>
  </r>
  <r>
    <x v="0"/>
    <x v="0"/>
    <n v="2"/>
    <n v="234167"/>
    <x v="2"/>
    <n v="388"/>
    <x v="5"/>
    <n v="2910"/>
    <n v="1164"/>
  </r>
  <r>
    <x v="0"/>
    <x v="1"/>
    <n v="4"/>
    <n v="790576"/>
    <x v="2"/>
    <n v="1727"/>
    <x v="13"/>
    <n v="12952.5"/>
    <n v="5181"/>
  </r>
  <r>
    <x v="0"/>
    <x v="0"/>
    <n v="3"/>
    <n v="669680"/>
    <x v="2"/>
    <n v="2300"/>
    <x v="9"/>
    <n v="17250"/>
    <n v="6900"/>
  </r>
  <r>
    <x v="0"/>
    <x v="0"/>
    <n v="2"/>
    <n v="889312"/>
    <x v="2"/>
    <n v="546"/>
    <x v="6"/>
    <n v="4095"/>
    <n v="1638"/>
  </r>
  <r>
    <x v="0"/>
    <x v="1"/>
    <n v="4"/>
    <n v="237817"/>
    <x v="2"/>
    <n v="1368"/>
    <x v="0"/>
    <n v="10260"/>
    <n v="4104"/>
  </r>
  <r>
    <x v="0"/>
    <x v="0"/>
    <n v="3"/>
    <n v="784579"/>
    <x v="3"/>
    <n v="2750"/>
    <x v="0"/>
    <n v="30250"/>
    <n v="15125"/>
  </r>
  <r>
    <x v="0"/>
    <x v="0"/>
    <n v="3"/>
    <n v="435571"/>
    <x v="3"/>
    <n v="1953"/>
    <x v="12"/>
    <n v="21483"/>
    <n v="10741.5"/>
  </r>
  <r>
    <x v="0"/>
    <x v="1"/>
    <n v="4"/>
    <n v="649285"/>
    <x v="3"/>
    <n v="4219.5"/>
    <x v="12"/>
    <n v="46414.5"/>
    <n v="23207.25"/>
  </r>
  <r>
    <x v="0"/>
    <x v="0"/>
    <n v="3"/>
    <n v="530163"/>
    <x v="3"/>
    <n v="1899"/>
    <x v="1"/>
    <n v="20889"/>
    <n v="10444.5"/>
  </r>
  <r>
    <x v="0"/>
    <x v="0"/>
    <n v="3"/>
    <n v="573106"/>
    <x v="3"/>
    <n v="1686"/>
    <x v="2"/>
    <n v="18546"/>
    <n v="9273"/>
  </r>
  <r>
    <x v="0"/>
    <x v="0"/>
    <n v="2"/>
    <n v="253220"/>
    <x v="3"/>
    <n v="2141"/>
    <x v="3"/>
    <n v="23551"/>
    <n v="11775.5"/>
  </r>
  <r>
    <x v="0"/>
    <x v="0"/>
    <n v="3"/>
    <n v="207411"/>
    <x v="3"/>
    <n v="1143"/>
    <x v="6"/>
    <n v="12573"/>
    <n v="6286.5"/>
  </r>
  <r>
    <x v="0"/>
    <x v="0"/>
    <n v="2"/>
    <n v="355257"/>
    <x v="3"/>
    <n v="615"/>
    <x v="9"/>
    <n v="6765"/>
    <n v="3382.5"/>
  </r>
  <r>
    <x v="0"/>
    <x v="1"/>
    <n v="4"/>
    <n v="706270"/>
    <x v="3"/>
    <n v="1989"/>
    <x v="4"/>
    <n v="21879"/>
    <n v="10939.5"/>
  </r>
  <r>
    <x v="0"/>
    <x v="1"/>
    <n v="4"/>
    <n v="117444"/>
    <x v="3"/>
    <n v="321"/>
    <x v="7"/>
    <n v="3531"/>
    <n v="1765.5"/>
  </r>
  <r>
    <x v="0"/>
    <x v="0"/>
    <n v="3"/>
    <n v="595818"/>
    <x v="3"/>
    <n v="259"/>
    <x v="15"/>
    <n v="2849"/>
    <n v="1424.5"/>
  </r>
  <r>
    <x v="0"/>
    <x v="0"/>
    <n v="3"/>
    <n v="800159"/>
    <x v="3"/>
    <n v="1101"/>
    <x v="15"/>
    <n v="12111"/>
    <n v="6055.5"/>
  </r>
  <r>
    <x v="0"/>
    <x v="1"/>
    <n v="4"/>
    <n v="713030"/>
    <x v="3"/>
    <n v="2276"/>
    <x v="11"/>
    <n v="25036"/>
    <n v="12518"/>
  </r>
  <r>
    <x v="0"/>
    <x v="0"/>
    <n v="3"/>
    <n v="778101"/>
    <x v="3"/>
    <n v="2966"/>
    <x v="13"/>
    <n v="32626"/>
    <n v="16313"/>
  </r>
  <r>
    <x v="0"/>
    <x v="0"/>
    <n v="2"/>
    <n v="939275"/>
    <x v="3"/>
    <n v="1236"/>
    <x v="14"/>
    <n v="13596"/>
    <n v="6798"/>
  </r>
  <r>
    <x v="0"/>
    <x v="0"/>
    <n v="2"/>
    <n v="127192"/>
    <x v="3"/>
    <n v="941"/>
    <x v="14"/>
    <n v="10351"/>
    <n v="5175.5"/>
  </r>
  <r>
    <x v="0"/>
    <x v="0"/>
    <n v="3"/>
    <n v="546299"/>
    <x v="3"/>
    <n v="1916"/>
    <x v="9"/>
    <n v="21076"/>
    <n v="10538"/>
  </r>
  <r>
    <x v="0"/>
    <x v="1"/>
    <n v="4"/>
    <n v="866632"/>
    <x v="3"/>
    <n v="1865"/>
    <x v="0"/>
    <n v="20515"/>
    <n v="10257.5"/>
  </r>
  <r>
    <x v="0"/>
    <x v="1"/>
    <n v="4"/>
    <n v="379086"/>
    <x v="3"/>
    <n v="1074"/>
    <x v="12"/>
    <n v="11814"/>
    <n v="5907"/>
  </r>
  <r>
    <x v="0"/>
    <x v="0"/>
    <n v="3"/>
    <n v="765027"/>
    <x v="3"/>
    <n v="1907"/>
    <x v="5"/>
    <n v="20977"/>
    <n v="10488.5"/>
  </r>
  <r>
    <x v="0"/>
    <x v="1"/>
    <n v="4"/>
    <n v="902914"/>
    <x v="3"/>
    <n v="671"/>
    <x v="13"/>
    <n v="7381"/>
    <n v="3690.5"/>
  </r>
  <r>
    <x v="0"/>
    <x v="0"/>
    <n v="2"/>
    <n v="631658"/>
    <x v="3"/>
    <n v="1778"/>
    <x v="8"/>
    <n v="19558"/>
    <n v="9779"/>
  </r>
  <r>
    <x v="0"/>
    <x v="0"/>
    <n v="3"/>
    <n v="280991"/>
    <x v="3"/>
    <n v="1683"/>
    <x v="2"/>
    <n v="18513"/>
    <n v="9256.5"/>
  </r>
  <r>
    <x v="0"/>
    <x v="0"/>
    <n v="2"/>
    <n v="764051"/>
    <x v="3"/>
    <n v="1123"/>
    <x v="3"/>
    <n v="12353"/>
    <n v="6176.5"/>
  </r>
  <r>
    <x v="0"/>
    <x v="0"/>
    <n v="3"/>
    <n v="868857"/>
    <x v="3"/>
    <n v="1159"/>
    <x v="13"/>
    <n v="12749"/>
    <n v="6374.5"/>
  </r>
  <r>
    <x v="0"/>
    <x v="0"/>
    <n v="3"/>
    <n v="353369"/>
    <x v="3"/>
    <n v="1350"/>
    <x v="0"/>
    <n v="14850"/>
    <n v="7425"/>
  </r>
  <r>
    <x v="0"/>
    <x v="1"/>
    <n v="4"/>
    <n v="903132"/>
    <x v="3"/>
    <n v="552"/>
    <x v="3"/>
    <n v="6072"/>
    <n v="3036"/>
  </r>
  <r>
    <x v="0"/>
    <x v="0"/>
    <n v="3"/>
    <n v="605619"/>
    <x v="3"/>
    <n v="1228"/>
    <x v="13"/>
    <n v="13508"/>
    <n v="6754"/>
  </r>
  <r>
    <x v="0"/>
    <x v="0"/>
    <n v="2"/>
    <n v="721786"/>
    <x v="3"/>
    <n v="1250"/>
    <x v="9"/>
    <n v="13750"/>
    <n v="6875"/>
  </r>
  <r>
    <x v="0"/>
    <x v="1"/>
    <n v="4"/>
    <n v="746392"/>
    <x v="3"/>
    <n v="1987.5"/>
    <x v="10"/>
    <n v="21862.5"/>
    <n v="10931.25"/>
  </r>
  <r>
    <x v="0"/>
    <x v="0"/>
    <n v="3"/>
    <n v="421465"/>
    <x v="3"/>
    <n v="1679"/>
    <x v="5"/>
    <n v="18469"/>
    <n v="9234.5"/>
  </r>
  <r>
    <x v="0"/>
    <x v="0"/>
    <n v="3"/>
    <n v="902785"/>
    <x v="3"/>
    <n v="727"/>
    <x v="13"/>
    <n v="7997"/>
    <n v="3998.5"/>
  </r>
  <r>
    <x v="0"/>
    <x v="0"/>
    <n v="3"/>
    <n v="556715"/>
    <x v="3"/>
    <n v="1403"/>
    <x v="13"/>
    <n v="15433"/>
    <n v="7716.5"/>
  </r>
  <r>
    <x v="0"/>
    <x v="0"/>
    <n v="3"/>
    <n v="785643"/>
    <x v="3"/>
    <n v="2076"/>
    <x v="13"/>
    <n v="22836"/>
    <n v="11418"/>
  </r>
  <r>
    <x v="0"/>
    <x v="2"/>
    <n v="5"/>
    <n v="464221"/>
    <x v="3"/>
    <n v="1135"/>
    <x v="1"/>
    <n v="12485"/>
    <n v="6242.5"/>
  </r>
  <r>
    <x v="0"/>
    <x v="0"/>
    <n v="3"/>
    <n v="738148"/>
    <x v="3"/>
    <n v="1645"/>
    <x v="11"/>
    <n v="18095"/>
    <n v="9047.5"/>
  </r>
  <r>
    <x v="0"/>
    <x v="0"/>
    <n v="3"/>
    <n v="597998"/>
    <x v="3"/>
    <n v="2876"/>
    <x v="5"/>
    <n v="31636"/>
    <n v="15818"/>
  </r>
  <r>
    <x v="0"/>
    <x v="0"/>
    <n v="3"/>
    <n v="477005"/>
    <x v="3"/>
    <n v="994"/>
    <x v="4"/>
    <n v="10934"/>
    <n v="5467"/>
  </r>
  <r>
    <x v="0"/>
    <x v="0"/>
    <n v="2"/>
    <n v="390435"/>
    <x v="3"/>
    <n v="1118"/>
    <x v="14"/>
    <n v="12298"/>
    <n v="6149"/>
  </r>
  <r>
    <x v="0"/>
    <x v="2"/>
    <n v="5"/>
    <n v="619644"/>
    <x v="3"/>
    <n v="1372"/>
    <x v="9"/>
    <n v="15092"/>
    <n v="7546"/>
  </r>
  <r>
    <x v="0"/>
    <x v="0"/>
    <n v="3"/>
    <n v="152547"/>
    <x v="3"/>
    <n v="1282"/>
    <x v="1"/>
    <n v="14102"/>
    <n v="7051"/>
  </r>
  <r>
    <x v="0"/>
    <x v="1"/>
    <n v="4"/>
    <n v="410998"/>
    <x v="3"/>
    <n v="708"/>
    <x v="1"/>
    <n v="7788"/>
    <n v="3894"/>
  </r>
  <r>
    <x v="0"/>
    <x v="0"/>
    <n v="3"/>
    <n v="528865"/>
    <x v="3"/>
    <n v="2907"/>
    <x v="1"/>
    <n v="31977"/>
    <n v="15988.5"/>
  </r>
  <r>
    <x v="0"/>
    <x v="0"/>
    <n v="3"/>
    <n v="594970"/>
    <x v="3"/>
    <n v="1366"/>
    <x v="1"/>
    <n v="15026"/>
    <n v="7513"/>
  </r>
  <r>
    <x v="0"/>
    <x v="0"/>
    <n v="3"/>
    <n v="558216"/>
    <x v="3"/>
    <n v="2460"/>
    <x v="1"/>
    <n v="27060"/>
    <n v="13530"/>
  </r>
  <r>
    <x v="0"/>
    <x v="2"/>
    <n v="5"/>
    <n v="190897"/>
    <x v="3"/>
    <n v="1520"/>
    <x v="14"/>
    <n v="16720"/>
    <n v="8360"/>
  </r>
  <r>
    <x v="0"/>
    <x v="2"/>
    <n v="5"/>
    <n v="126829"/>
    <x v="3"/>
    <n v="711"/>
    <x v="9"/>
    <n v="7821"/>
    <n v="3910.5"/>
  </r>
  <r>
    <x v="0"/>
    <x v="1"/>
    <n v="4"/>
    <n v="523321"/>
    <x v="3"/>
    <n v="1375"/>
    <x v="8"/>
    <n v="15125"/>
    <n v="7562.5"/>
  </r>
  <r>
    <x v="0"/>
    <x v="0"/>
    <n v="3"/>
    <n v="893196"/>
    <x v="3"/>
    <n v="635"/>
    <x v="9"/>
    <n v="6985"/>
    <n v="3492.5"/>
  </r>
  <r>
    <x v="0"/>
    <x v="0"/>
    <n v="3"/>
    <n v="232938"/>
    <x v="3"/>
    <n v="2071"/>
    <x v="5"/>
    <n v="22781"/>
    <n v="11390.5"/>
  </r>
  <r>
    <x v="0"/>
    <x v="1"/>
    <n v="4"/>
    <n v="931691"/>
    <x v="3"/>
    <n v="1269"/>
    <x v="6"/>
    <n v="13959"/>
    <n v="6979.5"/>
  </r>
  <r>
    <x v="0"/>
    <x v="1"/>
    <n v="4"/>
    <n v="217087"/>
    <x v="3"/>
    <n v="970"/>
    <x v="7"/>
    <n v="10670"/>
    <n v="5335"/>
  </r>
  <r>
    <x v="0"/>
    <x v="0"/>
    <n v="3"/>
    <n v="217429"/>
    <x v="3"/>
    <n v="1694"/>
    <x v="14"/>
    <n v="18634"/>
    <n v="9317"/>
  </r>
  <r>
    <x v="0"/>
    <x v="0"/>
    <n v="3"/>
    <n v="793221"/>
    <x v="3"/>
    <n v="1038"/>
    <x v="1"/>
    <n v="11418"/>
    <n v="5709"/>
  </r>
  <r>
    <x v="0"/>
    <x v="1"/>
    <n v="4"/>
    <n v="785554"/>
    <x v="3"/>
    <n v="1630.5"/>
    <x v="2"/>
    <n v="17935.5"/>
    <n v="8967.75"/>
  </r>
  <r>
    <x v="0"/>
    <x v="0"/>
    <n v="2"/>
    <n v="591800"/>
    <x v="3"/>
    <n v="306"/>
    <x v="8"/>
    <n v="3366"/>
    <n v="1683"/>
  </r>
  <r>
    <x v="0"/>
    <x v="1"/>
    <n v="4"/>
    <n v="408409"/>
    <x v="3"/>
    <n v="579"/>
    <x v="10"/>
    <n v="6369"/>
    <n v="3184.5"/>
  </r>
  <r>
    <x v="0"/>
    <x v="0"/>
    <n v="3"/>
    <n v="472091"/>
    <x v="3"/>
    <n v="2240"/>
    <x v="0"/>
    <n v="24640"/>
    <n v="12320"/>
  </r>
  <r>
    <x v="0"/>
    <x v="0"/>
    <n v="3"/>
    <n v="653348"/>
    <x v="3"/>
    <n v="2993"/>
    <x v="15"/>
    <n v="32923"/>
    <n v="16461.5"/>
  </r>
  <r>
    <x v="0"/>
    <x v="0"/>
    <n v="3"/>
    <n v="896410"/>
    <x v="3"/>
    <n v="3520.5"/>
    <x v="12"/>
    <n v="38725.5"/>
    <n v="19362.75"/>
  </r>
  <r>
    <x v="0"/>
    <x v="1"/>
    <n v="4"/>
    <n v="511400"/>
    <x v="3"/>
    <n v="2039"/>
    <x v="11"/>
    <n v="22429"/>
    <n v="11214.5"/>
  </r>
  <r>
    <x v="0"/>
    <x v="1"/>
    <n v="4"/>
    <n v="290871"/>
    <x v="3"/>
    <n v="2574"/>
    <x v="3"/>
    <n v="28314"/>
    <n v="14157"/>
  </r>
  <r>
    <x v="0"/>
    <x v="0"/>
    <n v="3"/>
    <n v="885959"/>
    <x v="3"/>
    <n v="707"/>
    <x v="5"/>
    <n v="7777"/>
    <n v="3888.5"/>
  </r>
  <r>
    <x v="0"/>
    <x v="2"/>
    <n v="5"/>
    <n v="462240"/>
    <x v="3"/>
    <n v="2072"/>
    <x v="9"/>
    <n v="22792"/>
    <n v="11396"/>
  </r>
  <r>
    <x v="0"/>
    <x v="0"/>
    <n v="3"/>
    <n v="610628"/>
    <x v="3"/>
    <n v="853"/>
    <x v="9"/>
    <n v="9383"/>
    <n v="4691.5"/>
  </r>
  <r>
    <x v="0"/>
    <x v="0"/>
    <n v="2"/>
    <n v="250868"/>
    <x v="3"/>
    <n v="3199.5"/>
    <x v="2"/>
    <n v="35194.5"/>
    <n v="17597.25"/>
  </r>
  <r>
    <x v="0"/>
    <x v="1"/>
    <n v="4"/>
    <n v="803782"/>
    <x v="3"/>
    <n v="472"/>
    <x v="6"/>
    <n v="5192"/>
    <n v="2596"/>
  </r>
  <r>
    <x v="0"/>
    <x v="0"/>
    <n v="3"/>
    <n v="304199"/>
    <x v="3"/>
    <n v="3165"/>
    <x v="10"/>
    <n v="34815"/>
    <n v="17407.5"/>
  </r>
  <r>
    <x v="0"/>
    <x v="1"/>
    <n v="4"/>
    <n v="621842"/>
    <x v="3"/>
    <n v="2629"/>
    <x v="10"/>
    <n v="28919"/>
    <n v="14459.5"/>
  </r>
  <r>
    <x v="0"/>
    <x v="0"/>
    <n v="3"/>
    <n v="123804"/>
    <x v="3"/>
    <n v="1433"/>
    <x v="11"/>
    <n v="15763"/>
    <n v="7881.5"/>
  </r>
  <r>
    <x v="0"/>
    <x v="0"/>
    <n v="2"/>
    <n v="238972"/>
    <x v="3"/>
    <n v="947"/>
    <x v="4"/>
    <n v="10417"/>
    <n v="5208.5"/>
  </r>
  <r>
    <x v="0"/>
    <x v="3"/>
    <n v="1"/>
    <n v="730217"/>
    <x v="3"/>
    <n v="344"/>
    <x v="13"/>
    <n v="3784"/>
    <n v="1892"/>
  </r>
  <r>
    <x v="0"/>
    <x v="2"/>
    <n v="5"/>
    <n v="776980"/>
    <x v="3"/>
    <n v="2157"/>
    <x v="9"/>
    <n v="23727"/>
    <n v="11863.5"/>
  </r>
  <r>
    <x v="0"/>
    <x v="1"/>
    <n v="4"/>
    <n v="992027"/>
    <x v="3"/>
    <n v="270"/>
    <x v="0"/>
    <n v="2970"/>
    <n v="1485"/>
  </r>
  <r>
    <x v="0"/>
    <x v="0"/>
    <n v="3"/>
    <n v="199901"/>
    <x v="3"/>
    <n v="3421.5"/>
    <x v="2"/>
    <n v="37636.5"/>
    <n v="18818.25"/>
  </r>
  <r>
    <x v="0"/>
    <x v="1"/>
    <n v="4"/>
    <n v="720099"/>
    <x v="3"/>
    <n v="2734"/>
    <x v="6"/>
    <n v="30074"/>
    <n v="15037"/>
  </r>
  <r>
    <x v="0"/>
    <x v="1"/>
    <n v="4"/>
    <n v="530731"/>
    <x v="3"/>
    <n v="2548"/>
    <x v="7"/>
    <n v="28028"/>
    <n v="14014"/>
  </r>
  <r>
    <x v="0"/>
    <x v="1"/>
    <n v="4"/>
    <n v="814143"/>
    <x v="3"/>
    <n v="2761"/>
    <x v="4"/>
    <n v="30371"/>
    <n v="15185.5"/>
  </r>
  <r>
    <x v="0"/>
    <x v="3"/>
    <n v="1"/>
    <n v="186428"/>
    <x v="3"/>
    <n v="1659"/>
    <x v="10"/>
    <n v="18249"/>
    <n v="9124.5"/>
  </r>
  <r>
    <x v="0"/>
    <x v="0"/>
    <n v="3"/>
    <n v="404288"/>
    <x v="3"/>
    <n v="1190"/>
    <x v="1"/>
    <n v="13090"/>
    <n v="6545"/>
  </r>
  <r>
    <x v="0"/>
    <x v="3"/>
    <n v="1"/>
    <n v="998052"/>
    <x v="3"/>
    <n v="410"/>
    <x v="6"/>
    <n v="4510"/>
    <n v="2255"/>
  </r>
  <r>
    <x v="0"/>
    <x v="0"/>
    <n v="3"/>
    <n v="194934"/>
    <x v="3"/>
    <n v="1770"/>
    <x v="8"/>
    <n v="19470"/>
    <n v="9735"/>
  </r>
  <r>
    <x v="0"/>
    <x v="0"/>
    <n v="3"/>
    <n v="280583"/>
    <x v="3"/>
    <n v="1393"/>
    <x v="6"/>
    <n v="15323"/>
    <n v="7661.5"/>
  </r>
  <r>
    <x v="0"/>
    <x v="3"/>
    <n v="1"/>
    <n v="123846"/>
    <x v="3"/>
    <n v="2015"/>
    <x v="8"/>
    <n v="22165"/>
    <n v="11082.5"/>
  </r>
  <r>
    <x v="0"/>
    <x v="0"/>
    <n v="2"/>
    <n v="482857"/>
    <x v="2"/>
    <n v="2734"/>
    <x v="6"/>
    <n v="9768"/>
    <n v="4884"/>
  </r>
  <r>
    <x v="0"/>
    <x v="0"/>
    <n v="3"/>
    <n v="677987"/>
    <x v="3"/>
    <n v="888"/>
    <x v="15"/>
    <n v="31284"/>
    <n v="15642"/>
  </r>
  <r>
    <x v="0"/>
    <x v="0"/>
    <n v="2"/>
    <n v="538579"/>
    <x v="3"/>
    <n v="2844"/>
    <x v="11"/>
    <n v="27225"/>
    <n v="13612.5"/>
  </r>
  <r>
    <x v="0"/>
    <x v="1"/>
    <n v="4"/>
    <n v="371834"/>
    <x v="3"/>
    <n v="2475"/>
    <x v="3"/>
    <n v="19173"/>
    <n v="9586.5"/>
  </r>
  <r>
    <x v="0"/>
    <x v="2"/>
    <n v="5"/>
    <n v="215861"/>
    <x v="3"/>
    <n v="1743"/>
    <x v="13"/>
    <n v="32054"/>
    <n v="16027"/>
  </r>
  <r>
    <x v="0"/>
    <x v="2"/>
    <n v="5"/>
    <n v="961802"/>
    <x v="3"/>
    <n v="2914"/>
    <x v="6"/>
    <n v="19041"/>
    <n v="9520.5"/>
  </r>
  <r>
    <x v="0"/>
    <x v="2"/>
    <n v="5"/>
    <n v="494634"/>
    <x v="3"/>
    <n v="1731"/>
    <x v="6"/>
    <n v="18997"/>
    <n v="9498.5"/>
  </r>
  <r>
    <x v="0"/>
    <x v="3"/>
    <n v="1"/>
    <n v="747190"/>
    <x v="3"/>
    <n v="1727"/>
    <x v="13"/>
    <n v="20570"/>
    <n v="10285"/>
  </r>
  <r>
    <x v="0"/>
    <x v="0"/>
    <n v="2"/>
    <n v="919767"/>
    <x v="3"/>
    <n v="1870"/>
    <x v="7"/>
    <n v="27225"/>
    <n v="13612.5"/>
  </r>
  <r>
    <x v="0"/>
    <x v="0"/>
    <n v="3"/>
    <n v="331721"/>
    <x v="3"/>
    <n v="2475"/>
    <x v="15"/>
    <n v="6006"/>
    <n v="3003"/>
  </r>
  <r>
    <x v="0"/>
    <x v="0"/>
    <n v="3"/>
    <n v="762656"/>
    <x v="3"/>
    <n v="546"/>
    <x v="6"/>
    <n v="4914"/>
    <n v="2184"/>
  </r>
  <r>
    <x v="0"/>
    <x v="3"/>
    <n v="1"/>
    <n v="250359"/>
    <x v="4"/>
    <n v="1618.5"/>
    <x v="10"/>
    <n v="12948"/>
    <n v="5664.75"/>
  </r>
  <r>
    <x v="0"/>
    <x v="1"/>
    <n v="4"/>
    <n v="787922"/>
    <x v="4"/>
    <n v="1321"/>
    <x v="10"/>
    <n v="10568"/>
    <n v="4623.5"/>
  </r>
  <r>
    <x v="0"/>
    <x v="2"/>
    <n v="5"/>
    <n v="779836"/>
    <x v="4"/>
    <n v="2178"/>
    <x v="1"/>
    <n v="17424"/>
    <n v="7623"/>
  </r>
  <r>
    <x v="0"/>
    <x v="0"/>
    <n v="3"/>
    <n v="661907"/>
    <x v="4"/>
    <n v="888"/>
    <x v="1"/>
    <n v="7104"/>
    <n v="3108"/>
  </r>
  <r>
    <x v="0"/>
    <x v="3"/>
    <n v="1"/>
    <n v="577996"/>
    <x v="4"/>
    <n v="2470"/>
    <x v="1"/>
    <n v="19760"/>
    <n v="8645"/>
  </r>
  <r>
    <x v="0"/>
    <x v="1"/>
    <n v="4"/>
    <n v="223318"/>
    <x v="4"/>
    <n v="1513"/>
    <x v="9"/>
    <n v="12104"/>
    <n v="5295.5"/>
  </r>
  <r>
    <x v="0"/>
    <x v="0"/>
    <n v="3"/>
    <n v="565876"/>
    <x v="4"/>
    <n v="1858"/>
    <x v="0"/>
    <n v="14864"/>
    <n v="6503"/>
  </r>
  <r>
    <x v="0"/>
    <x v="0"/>
    <n v="3"/>
    <n v="262696"/>
    <x v="4"/>
    <n v="1210"/>
    <x v="15"/>
    <n v="9680"/>
    <n v="4235"/>
  </r>
  <r>
    <x v="0"/>
    <x v="2"/>
    <n v="5"/>
    <n v="282081"/>
    <x v="4"/>
    <n v="2529"/>
    <x v="2"/>
    <n v="20232"/>
    <n v="8851.5"/>
  </r>
  <r>
    <x v="0"/>
    <x v="1"/>
    <n v="4"/>
    <n v="681923"/>
    <x v="4"/>
    <n v="1445"/>
    <x v="5"/>
    <n v="11560"/>
    <n v="5057.5"/>
  </r>
  <r>
    <x v="0"/>
    <x v="0"/>
    <n v="3"/>
    <n v="999314"/>
    <x v="4"/>
    <n v="330"/>
    <x v="4"/>
    <n v="2640"/>
    <n v="1155"/>
  </r>
  <r>
    <x v="0"/>
    <x v="2"/>
    <n v="5"/>
    <n v="318984"/>
    <x v="4"/>
    <n v="2671"/>
    <x v="5"/>
    <n v="21368"/>
    <n v="9348.5"/>
  </r>
  <r>
    <x v="0"/>
    <x v="0"/>
    <n v="3"/>
    <n v="889478"/>
    <x v="4"/>
    <n v="766"/>
    <x v="13"/>
    <n v="6128"/>
    <n v="2681"/>
  </r>
  <r>
    <x v="0"/>
    <x v="2"/>
    <n v="5"/>
    <n v="797119"/>
    <x v="4"/>
    <n v="494"/>
    <x v="13"/>
    <n v="3952"/>
    <n v="1729"/>
  </r>
  <r>
    <x v="0"/>
    <x v="1"/>
    <n v="4"/>
    <n v="993620"/>
    <x v="4"/>
    <n v="1397"/>
    <x v="6"/>
    <n v="11176"/>
    <n v="4889.5"/>
  </r>
  <r>
    <x v="0"/>
    <x v="1"/>
    <n v="4"/>
    <n v="677429"/>
    <x v="4"/>
    <n v="2155"/>
    <x v="9"/>
    <n v="17240"/>
    <n v="7542.5"/>
  </r>
  <r>
    <x v="0"/>
    <x v="3"/>
    <n v="1"/>
    <n v="800822"/>
    <x v="4"/>
    <n v="742.5"/>
    <x v="12"/>
    <n v="5940"/>
    <n v="2598.75"/>
  </r>
  <r>
    <x v="0"/>
    <x v="1"/>
    <n v="4"/>
    <n v="824179"/>
    <x v="4"/>
    <n v="1295"/>
    <x v="6"/>
    <n v="10360"/>
    <n v="4532.5"/>
  </r>
  <r>
    <x v="0"/>
    <x v="3"/>
    <n v="1"/>
    <n v="933937"/>
    <x v="4"/>
    <n v="214"/>
    <x v="13"/>
    <n v="1712"/>
    <n v="749"/>
  </r>
  <r>
    <x v="0"/>
    <x v="1"/>
    <n v="4"/>
    <n v="922151"/>
    <x v="4"/>
    <n v="2145"/>
    <x v="7"/>
    <n v="17160"/>
    <n v="7507.5"/>
  </r>
  <r>
    <x v="0"/>
    <x v="3"/>
    <n v="1"/>
    <n v="137133"/>
    <x v="4"/>
    <n v="2852"/>
    <x v="9"/>
    <n v="22816"/>
    <n v="9982"/>
  </r>
  <r>
    <x v="0"/>
    <x v="1"/>
    <n v="4"/>
    <n v="232554"/>
    <x v="4"/>
    <n v="4243.5"/>
    <x v="12"/>
    <n v="33948"/>
    <n v="14852.25"/>
  </r>
  <r>
    <x v="0"/>
    <x v="3"/>
    <n v="1"/>
    <n v="394605"/>
    <x v="4"/>
    <n v="2580"/>
    <x v="12"/>
    <n v="20640"/>
    <n v="9030"/>
  </r>
  <r>
    <x v="0"/>
    <x v="0"/>
    <n v="3"/>
    <n v="162994"/>
    <x v="4"/>
    <n v="689"/>
    <x v="1"/>
    <n v="5512"/>
    <n v="2411.5"/>
  </r>
  <r>
    <x v="0"/>
    <x v="0"/>
    <n v="3"/>
    <n v="597944"/>
    <x v="4"/>
    <n v="1947"/>
    <x v="5"/>
    <n v="15576"/>
    <n v="6814.5"/>
  </r>
  <r>
    <x v="0"/>
    <x v="1"/>
    <n v="4"/>
    <n v="636070"/>
    <x v="4"/>
    <n v="908"/>
    <x v="8"/>
    <n v="7264"/>
    <n v="3178"/>
  </r>
  <r>
    <x v="0"/>
    <x v="3"/>
    <n v="1"/>
    <n v="167802"/>
    <x v="4"/>
    <n v="831"/>
    <x v="11"/>
    <n v="6648"/>
    <n v="2908.5"/>
  </r>
  <r>
    <x v="0"/>
    <x v="0"/>
    <n v="2"/>
    <n v="443924"/>
    <x v="4"/>
    <n v="2851"/>
    <x v="13"/>
    <n v="22808"/>
    <n v="9978.5"/>
  </r>
  <r>
    <x v="0"/>
    <x v="1"/>
    <n v="4"/>
    <n v="694984"/>
    <x v="4"/>
    <n v="2021"/>
    <x v="6"/>
    <n v="16168"/>
    <n v="7073.5"/>
  </r>
  <r>
    <x v="0"/>
    <x v="1"/>
    <n v="4"/>
    <n v="938354"/>
    <x v="4"/>
    <n v="274"/>
    <x v="9"/>
    <n v="2192"/>
    <n v="959"/>
  </r>
  <r>
    <x v="0"/>
    <x v="0"/>
    <n v="3"/>
    <n v="769459"/>
    <x v="4"/>
    <n v="1865"/>
    <x v="0"/>
    <n v="14920"/>
    <n v="6527.5"/>
  </r>
  <r>
    <x v="0"/>
    <x v="0"/>
    <n v="3"/>
    <n v="380488"/>
    <x v="4"/>
    <n v="1116"/>
    <x v="0"/>
    <n v="8928"/>
    <n v="3906"/>
  </r>
  <r>
    <x v="0"/>
    <x v="0"/>
    <n v="2"/>
    <n v="715213"/>
    <x v="4"/>
    <n v="1563"/>
    <x v="11"/>
    <n v="12504"/>
    <n v="5470.5"/>
  </r>
  <r>
    <x v="0"/>
    <x v="3"/>
    <n v="1"/>
    <n v="970611"/>
    <x v="4"/>
    <n v="991"/>
    <x v="1"/>
    <n v="7928"/>
    <n v="3468.5"/>
  </r>
  <r>
    <x v="0"/>
    <x v="0"/>
    <n v="2"/>
    <n v="347070"/>
    <x v="4"/>
    <n v="1016"/>
    <x v="7"/>
    <n v="8128"/>
    <n v="3556"/>
  </r>
  <r>
    <x v="0"/>
    <x v="0"/>
    <n v="2"/>
    <n v="254526"/>
    <x v="4"/>
    <n v="2791"/>
    <x v="14"/>
    <n v="22328"/>
    <n v="9768.5"/>
  </r>
  <r>
    <x v="0"/>
    <x v="0"/>
    <n v="2"/>
    <n v="801561"/>
    <x v="4"/>
    <n v="570"/>
    <x v="9"/>
    <n v="4560"/>
    <n v="1995"/>
  </r>
  <r>
    <x v="0"/>
    <x v="0"/>
    <n v="2"/>
    <n v="372032"/>
    <x v="4"/>
    <n v="2487"/>
    <x v="9"/>
    <n v="19896"/>
    <n v="8704.5"/>
  </r>
  <r>
    <x v="0"/>
    <x v="1"/>
    <n v="4"/>
    <n v="211569"/>
    <x v="4"/>
    <n v="1117.5"/>
    <x v="10"/>
    <n v="8940"/>
    <n v="3911.25"/>
  </r>
  <r>
    <x v="0"/>
    <x v="0"/>
    <n v="2"/>
    <n v="326864"/>
    <x v="4"/>
    <n v="2844"/>
    <x v="1"/>
    <n v="22752"/>
    <n v="9954"/>
  </r>
  <r>
    <x v="0"/>
    <x v="1"/>
    <n v="4"/>
    <n v="315992"/>
    <x v="4"/>
    <n v="562"/>
    <x v="5"/>
    <n v="4496"/>
    <n v="1967"/>
  </r>
  <r>
    <x v="0"/>
    <x v="1"/>
    <n v="4"/>
    <n v="279150"/>
    <x v="4"/>
    <n v="2299"/>
    <x v="13"/>
    <n v="18392"/>
    <n v="8046.5"/>
  </r>
  <r>
    <x v="0"/>
    <x v="1"/>
    <n v="4"/>
    <n v="861831"/>
    <x v="4"/>
    <n v="2030"/>
    <x v="14"/>
    <n v="16240"/>
    <n v="7105"/>
  </r>
  <r>
    <x v="0"/>
    <x v="1"/>
    <n v="4"/>
    <n v="899417"/>
    <x v="4"/>
    <n v="263"/>
    <x v="7"/>
    <n v="2104"/>
    <n v="920.5"/>
  </r>
  <r>
    <x v="0"/>
    <x v="0"/>
    <n v="3"/>
    <n v="779891"/>
    <x v="4"/>
    <n v="887"/>
    <x v="8"/>
    <n v="7096"/>
    <n v="3104.5"/>
  </r>
  <r>
    <x v="0"/>
    <x v="2"/>
    <n v="5"/>
    <n v="999782"/>
    <x v="4"/>
    <n v="727"/>
    <x v="0"/>
    <n v="5816"/>
    <n v="2544.5"/>
  </r>
  <r>
    <x v="0"/>
    <x v="3"/>
    <n v="1"/>
    <n v="337711"/>
    <x v="4"/>
    <n v="1884"/>
    <x v="3"/>
    <n v="15072"/>
    <n v="6594"/>
  </r>
  <r>
    <x v="0"/>
    <x v="3"/>
    <n v="1"/>
    <n v="800822"/>
    <x v="4"/>
    <n v="742.5"/>
    <x v="12"/>
    <n v="5940"/>
    <n v="2598.75"/>
  </r>
  <r>
    <x v="0"/>
    <x v="1"/>
    <n v="4"/>
    <n v="403981"/>
    <x v="4"/>
    <n v="1834"/>
    <x v="4"/>
    <n v="14672"/>
    <n v="6419"/>
  </r>
  <r>
    <x v="0"/>
    <x v="3"/>
    <n v="1"/>
    <n v="754102"/>
    <x v="4"/>
    <n v="1761"/>
    <x v="15"/>
    <n v="14088"/>
    <n v="6163.5"/>
  </r>
  <r>
    <x v="0"/>
    <x v="2"/>
    <n v="5"/>
    <n v="721490"/>
    <x v="4"/>
    <n v="448"/>
    <x v="1"/>
    <n v="3584"/>
    <n v="1568"/>
  </r>
  <r>
    <x v="0"/>
    <x v="0"/>
    <n v="2"/>
    <n v="146558"/>
    <x v="4"/>
    <n v="2181"/>
    <x v="6"/>
    <n v="17448"/>
    <n v="7633.5"/>
  </r>
  <r>
    <x v="0"/>
    <x v="1"/>
    <n v="4"/>
    <n v="262881"/>
    <x v="4"/>
    <n v="1540"/>
    <x v="3"/>
    <n v="12320"/>
    <n v="5390"/>
  </r>
  <r>
    <x v="0"/>
    <x v="0"/>
    <n v="2"/>
    <n v="826814"/>
    <x v="4"/>
    <n v="490"/>
    <x v="14"/>
    <n v="3920"/>
    <n v="1715"/>
  </r>
  <r>
    <x v="0"/>
    <x v="1"/>
    <n v="4"/>
    <n v="344429"/>
    <x v="4"/>
    <n v="1362"/>
    <x v="9"/>
    <n v="10896"/>
    <n v="4767"/>
  </r>
  <r>
    <x v="0"/>
    <x v="0"/>
    <n v="3"/>
    <n v="433596"/>
    <x v="4"/>
    <n v="1094"/>
    <x v="1"/>
    <n v="8752"/>
    <n v="3829"/>
  </r>
  <r>
    <x v="0"/>
    <x v="2"/>
    <n v="5"/>
    <n v="934121"/>
    <x v="4"/>
    <n v="367"/>
    <x v="13"/>
    <n v="2936"/>
    <n v="1284.5"/>
  </r>
  <r>
    <x v="0"/>
    <x v="2"/>
    <n v="5"/>
    <n v="593688"/>
    <x v="4"/>
    <n v="663"/>
    <x v="11"/>
    <n v="5304"/>
    <n v="2320.5"/>
  </r>
  <r>
    <x v="0"/>
    <x v="1"/>
    <n v="4"/>
    <n v="995396"/>
    <x v="4"/>
    <n v="819"/>
    <x v="2"/>
    <n v="6552"/>
    <n v="2866.5"/>
  </r>
  <r>
    <x v="0"/>
    <x v="0"/>
    <n v="2"/>
    <n v="616194"/>
    <x v="4"/>
    <n v="1580"/>
    <x v="5"/>
    <n v="12640"/>
    <n v="5530"/>
  </r>
  <r>
    <x v="0"/>
    <x v="0"/>
    <n v="2"/>
    <n v="104852"/>
    <x v="4"/>
    <n v="521"/>
    <x v="9"/>
    <n v="4168"/>
    <n v="1823.5"/>
  </r>
  <r>
    <x v="0"/>
    <x v="1"/>
    <n v="4"/>
    <n v="300986"/>
    <x v="4"/>
    <n v="386"/>
    <x v="13"/>
    <n v="3088"/>
    <n v="1351"/>
  </r>
  <r>
    <x v="0"/>
    <x v="0"/>
    <n v="3"/>
    <n v="537470"/>
    <x v="4"/>
    <n v="3445.5"/>
    <x v="12"/>
    <n v="27564"/>
    <n v="12059.25"/>
  </r>
  <r>
    <x v="0"/>
    <x v="0"/>
    <n v="3"/>
    <n v="677060"/>
    <x v="4"/>
    <n v="1482"/>
    <x v="8"/>
    <n v="11856"/>
    <n v="5187"/>
  </r>
  <r>
    <x v="0"/>
    <x v="0"/>
    <n v="3"/>
    <n v="912472"/>
    <x v="4"/>
    <n v="1198"/>
    <x v="13"/>
    <n v="9584"/>
    <n v="4193"/>
  </r>
  <r>
    <x v="0"/>
    <x v="3"/>
    <n v="1"/>
    <n v="477793"/>
    <x v="4"/>
    <n v="1937"/>
    <x v="0"/>
    <n v="15496"/>
    <n v="6779.5"/>
  </r>
  <r>
    <x v="0"/>
    <x v="2"/>
    <n v="5"/>
    <n v="365967"/>
    <x v="4"/>
    <n v="792"/>
    <x v="15"/>
    <n v="6336"/>
    <n v="2772"/>
  </r>
  <r>
    <x v="0"/>
    <x v="0"/>
    <n v="2"/>
    <n v="629990"/>
    <x v="4"/>
    <n v="2811"/>
    <x v="2"/>
    <n v="22488"/>
    <n v="9838.5"/>
  </r>
  <r>
    <x v="0"/>
    <x v="2"/>
    <n v="5"/>
    <n v="201100"/>
    <x v="4"/>
    <n v="2441"/>
    <x v="6"/>
    <n v="19528"/>
    <n v="8543.5"/>
  </r>
  <r>
    <x v="0"/>
    <x v="0"/>
    <n v="3"/>
    <n v="698542"/>
    <x v="4"/>
    <n v="1560"/>
    <x v="7"/>
    <n v="12480"/>
    <n v="5460"/>
  </r>
  <r>
    <x v="0"/>
    <x v="2"/>
    <n v="5"/>
    <n v="349169"/>
    <x v="4"/>
    <n v="2706"/>
    <x v="7"/>
    <n v="21648"/>
    <n v="9471"/>
  </r>
  <r>
    <x v="0"/>
    <x v="1"/>
    <n v="4"/>
    <n v="193574"/>
    <x v="4"/>
    <n v="886"/>
    <x v="1"/>
    <n v="7088"/>
    <n v="3101"/>
  </r>
  <r>
    <x v="0"/>
    <x v="0"/>
    <n v="3"/>
    <n v="412246"/>
    <x v="4"/>
    <n v="2416"/>
    <x v="4"/>
    <n v="19328"/>
    <n v="8456"/>
  </r>
  <r>
    <x v="0"/>
    <x v="1"/>
    <n v="4"/>
    <n v="197542"/>
    <x v="4"/>
    <n v="2156"/>
    <x v="6"/>
    <n v="17248"/>
    <n v="7546"/>
  </r>
  <r>
    <x v="0"/>
    <x v="3"/>
    <n v="1"/>
    <n v="428215"/>
    <x v="4"/>
    <n v="2689"/>
    <x v="14"/>
    <n v="21512"/>
    <n v="9411.5"/>
  </r>
  <r>
    <x v="0"/>
    <x v="0"/>
    <n v="3"/>
    <n v="128941"/>
    <x v="4"/>
    <n v="2521.5"/>
    <x v="10"/>
    <n v="20172"/>
    <n v="8825.25"/>
  </r>
  <r>
    <x v="0"/>
    <x v="2"/>
    <n v="5"/>
    <n v="961827"/>
    <x v="4"/>
    <n v="2567"/>
    <x v="1"/>
    <n v="20536"/>
    <n v="8984.5"/>
  </r>
  <r>
    <x v="0"/>
    <x v="0"/>
    <n v="3"/>
    <n v="561196"/>
    <x v="4"/>
    <n v="923"/>
    <x v="15"/>
    <n v="7384"/>
    <n v="3230.5"/>
  </r>
  <r>
    <x v="0"/>
    <x v="0"/>
    <n v="3"/>
    <n v="717385"/>
    <x v="4"/>
    <n v="1790"/>
    <x v="15"/>
    <n v="14320"/>
    <n v="6265"/>
  </r>
  <r>
    <x v="0"/>
    <x v="0"/>
    <n v="3"/>
    <n v="451930"/>
    <x v="4"/>
    <n v="442"/>
    <x v="4"/>
    <n v="3536"/>
    <n v="1547"/>
  </r>
  <r>
    <x v="0"/>
    <x v="1"/>
    <n v="4"/>
    <n v="874293"/>
    <x v="4"/>
    <n v="2579"/>
    <x v="12"/>
    <n v="20632"/>
    <n v="9026.5"/>
  </r>
  <r>
    <x v="0"/>
    <x v="0"/>
    <n v="3"/>
    <n v="556990"/>
    <x v="4"/>
    <n v="1743"/>
    <x v="11"/>
    <n v="13944"/>
    <n v="6100.5"/>
  </r>
  <r>
    <x v="0"/>
    <x v="3"/>
    <n v="1"/>
    <n v="743607"/>
    <x v="4"/>
    <n v="2996"/>
    <x v="13"/>
    <n v="23968"/>
    <n v="10486"/>
  </r>
  <r>
    <x v="0"/>
    <x v="1"/>
    <n v="4"/>
    <n v="808852"/>
    <x v="4"/>
    <n v="280"/>
    <x v="9"/>
    <n v="2240"/>
    <n v="980"/>
  </r>
  <r>
    <x v="0"/>
    <x v="2"/>
    <n v="5"/>
    <n v="171896"/>
    <x v="4"/>
    <n v="801"/>
    <x v="2"/>
    <n v="6408"/>
    <n v="2803.5"/>
  </r>
  <r>
    <x v="0"/>
    <x v="3"/>
    <n v="1"/>
    <n v="295917"/>
    <x v="4"/>
    <n v="1023"/>
    <x v="4"/>
    <n v="8184"/>
    <n v="3580.5"/>
  </r>
  <r>
    <x v="0"/>
    <x v="0"/>
    <n v="2"/>
    <n v="783493"/>
    <x v="4"/>
    <n v="1496"/>
    <x v="6"/>
    <n v="11968"/>
    <n v="5236"/>
  </r>
  <r>
    <x v="0"/>
    <x v="2"/>
    <n v="5"/>
    <n v="470774"/>
    <x v="4"/>
    <n v="1010"/>
    <x v="6"/>
    <n v="8080"/>
    <n v="3535"/>
  </r>
  <r>
    <x v="0"/>
    <x v="0"/>
    <n v="3"/>
    <n v="618206"/>
    <x v="4"/>
    <n v="1513"/>
    <x v="14"/>
    <n v="12104"/>
    <n v="5295.5"/>
  </r>
  <r>
    <x v="0"/>
    <x v="1"/>
    <n v="4"/>
    <n v="194354"/>
    <x v="4"/>
    <n v="2300"/>
    <x v="9"/>
    <n v="18400"/>
    <n v="8050"/>
  </r>
  <r>
    <x v="0"/>
    <x v="1"/>
    <n v="4"/>
    <n v="281479"/>
    <x v="4"/>
    <n v="2821"/>
    <x v="8"/>
    <n v="22568"/>
    <n v="9873.5"/>
  </r>
  <r>
    <x v="0"/>
    <x v="3"/>
    <n v="1"/>
    <n v="870093"/>
    <x v="4"/>
    <n v="1174"/>
    <x v="3"/>
    <n v="9392"/>
    <n v="4109"/>
  </r>
  <r>
    <x v="0"/>
    <x v="1"/>
    <n v="4"/>
    <n v="291754"/>
    <x v="4"/>
    <n v="2767"/>
    <x v="3"/>
    <n v="22136"/>
    <n v="9684.5"/>
  </r>
  <r>
    <x v="0"/>
    <x v="1"/>
    <n v="4"/>
    <n v="122647"/>
    <x v="4"/>
    <n v="1085"/>
    <x v="6"/>
    <n v="8680"/>
    <n v="3797.5"/>
  </r>
  <r>
    <x v="0"/>
    <x v="0"/>
    <n v="3"/>
    <n v="633689"/>
    <x v="5"/>
    <n v="2001"/>
    <x v="0"/>
    <n v="13006.5"/>
    <n v="5002.5"/>
  </r>
  <r>
    <x v="0"/>
    <x v="0"/>
    <n v="3"/>
    <n v="707231"/>
    <x v="5"/>
    <n v="2838"/>
    <x v="12"/>
    <n v="18447"/>
    <n v="7095"/>
  </r>
  <r>
    <x v="0"/>
    <x v="0"/>
    <n v="2"/>
    <n v="167642"/>
    <x v="5"/>
    <n v="2178"/>
    <x v="1"/>
    <n v="14157"/>
    <n v="5445"/>
  </r>
  <r>
    <x v="0"/>
    <x v="0"/>
    <n v="3"/>
    <n v="128257"/>
    <x v="5"/>
    <n v="888"/>
    <x v="1"/>
    <n v="5772"/>
    <n v="2220"/>
  </r>
  <r>
    <x v="0"/>
    <x v="3"/>
    <n v="1"/>
    <n v="224799"/>
    <x v="5"/>
    <n v="1527"/>
    <x v="4"/>
    <n v="9925.5"/>
    <n v="3817.5"/>
  </r>
  <r>
    <x v="0"/>
    <x v="2"/>
    <n v="5"/>
    <n v="518537"/>
    <x v="5"/>
    <n v="2151"/>
    <x v="5"/>
    <n v="13981.5"/>
    <n v="5377.5"/>
  </r>
  <r>
    <x v="0"/>
    <x v="1"/>
    <n v="4"/>
    <n v="304776"/>
    <x v="5"/>
    <n v="1817"/>
    <x v="9"/>
    <n v="11810.5"/>
    <n v="4542.5"/>
  </r>
  <r>
    <x v="0"/>
    <x v="2"/>
    <n v="5"/>
    <n v="177839"/>
    <x v="5"/>
    <n v="1326"/>
    <x v="15"/>
    <n v="8619"/>
    <n v="3315"/>
  </r>
  <r>
    <x v="0"/>
    <x v="1"/>
    <n v="4"/>
    <n v="119716"/>
    <x v="5"/>
    <n v="263"/>
    <x v="15"/>
    <n v="1709.5"/>
    <n v="657.5"/>
  </r>
  <r>
    <x v="0"/>
    <x v="3"/>
    <n v="1"/>
    <n v="964180"/>
    <x v="5"/>
    <n v="943.5"/>
    <x v="12"/>
    <n v="6132.75"/>
    <n v="2358.75"/>
  </r>
  <r>
    <x v="0"/>
    <x v="3"/>
    <n v="1"/>
    <n v="493276"/>
    <x v="5"/>
    <n v="727"/>
    <x v="1"/>
    <n v="4725.5"/>
    <n v="1817.5"/>
  </r>
  <r>
    <x v="0"/>
    <x v="0"/>
    <n v="3"/>
    <n v="509819"/>
    <x v="5"/>
    <n v="787"/>
    <x v="1"/>
    <n v="5115.5"/>
    <n v="1967.5"/>
  </r>
  <r>
    <x v="0"/>
    <x v="0"/>
    <n v="2"/>
    <n v="339894"/>
    <x v="5"/>
    <n v="986"/>
    <x v="5"/>
    <n v="6409"/>
    <n v="2465"/>
  </r>
  <r>
    <x v="0"/>
    <x v="0"/>
    <n v="3"/>
    <n v="241145"/>
    <x v="5"/>
    <n v="494"/>
    <x v="13"/>
    <n v="3211"/>
    <n v="1235"/>
  </r>
  <r>
    <x v="0"/>
    <x v="0"/>
    <n v="2"/>
    <n v="332020"/>
    <x v="5"/>
    <n v="1397"/>
    <x v="6"/>
    <n v="9080.5"/>
    <n v="3492.5"/>
  </r>
  <r>
    <x v="0"/>
    <x v="2"/>
    <n v="5"/>
    <n v="877604"/>
    <x v="5"/>
    <n v="1744"/>
    <x v="14"/>
    <n v="11336"/>
    <n v="4360"/>
  </r>
  <r>
    <x v="0"/>
    <x v="2"/>
    <n v="5"/>
    <n v="272212"/>
    <x v="5"/>
    <n v="662"/>
    <x v="1"/>
    <n v="4303"/>
    <n v="1655"/>
  </r>
  <r>
    <x v="0"/>
    <x v="2"/>
    <n v="5"/>
    <n v="509607"/>
    <x v="5"/>
    <n v="214"/>
    <x v="13"/>
    <n v="1391"/>
    <n v="535"/>
  </r>
  <r>
    <x v="0"/>
    <x v="1"/>
    <n v="4"/>
    <n v="805862"/>
    <x v="5"/>
    <n v="2877"/>
    <x v="6"/>
    <n v="18700.5"/>
    <n v="7192.5"/>
  </r>
  <r>
    <x v="0"/>
    <x v="1"/>
    <n v="4"/>
    <n v="304097"/>
    <x v="5"/>
    <n v="2729"/>
    <x v="9"/>
    <n v="17738.5"/>
    <n v="6822.5"/>
  </r>
  <r>
    <x v="0"/>
    <x v="2"/>
    <n v="5"/>
    <n v="361009"/>
    <x v="5"/>
    <n v="266"/>
    <x v="8"/>
    <n v="1729"/>
    <n v="665"/>
  </r>
  <r>
    <x v="0"/>
    <x v="0"/>
    <n v="2"/>
    <n v="781920"/>
    <x v="5"/>
    <n v="1940"/>
    <x v="8"/>
    <n v="12610"/>
    <n v="4850"/>
  </r>
  <r>
    <x v="0"/>
    <x v="3"/>
    <n v="1"/>
    <n v="108263"/>
    <x v="5"/>
    <n v="2844"/>
    <x v="0"/>
    <n v="18486"/>
    <n v="7110"/>
  </r>
  <r>
    <x v="0"/>
    <x v="0"/>
    <n v="3"/>
    <n v="122450"/>
    <x v="5"/>
    <n v="1916"/>
    <x v="12"/>
    <n v="12454"/>
    <n v="4790"/>
  </r>
  <r>
    <x v="0"/>
    <x v="0"/>
    <n v="2"/>
    <n v="394566"/>
    <x v="5"/>
    <n v="1570"/>
    <x v="1"/>
    <n v="10205"/>
    <n v="3925"/>
  </r>
  <r>
    <x v="0"/>
    <x v="0"/>
    <n v="2"/>
    <n v="659786"/>
    <x v="5"/>
    <n v="1874"/>
    <x v="3"/>
    <n v="12181"/>
    <n v="4685"/>
  </r>
  <r>
    <x v="0"/>
    <x v="1"/>
    <n v="4"/>
    <n v="700631"/>
    <x v="5"/>
    <n v="1642"/>
    <x v="3"/>
    <n v="10673"/>
    <n v="4105"/>
  </r>
  <r>
    <x v="0"/>
    <x v="1"/>
    <n v="4"/>
    <n v="678719"/>
    <x v="5"/>
    <n v="1945"/>
    <x v="13"/>
    <n v="12642.5"/>
    <n v="4862.5"/>
  </r>
  <r>
    <x v="0"/>
    <x v="0"/>
    <n v="2"/>
    <n v="813734"/>
    <x v="5"/>
    <n v="2479"/>
    <x v="10"/>
    <n v="16113.5"/>
    <n v="6197.5"/>
  </r>
  <r>
    <x v="0"/>
    <x v="2"/>
    <n v="5"/>
    <n v="498742"/>
    <x v="5"/>
    <n v="866"/>
    <x v="11"/>
    <n v="5629"/>
    <n v="2165"/>
  </r>
  <r>
    <x v="0"/>
    <x v="3"/>
    <n v="1"/>
    <n v="576647"/>
    <x v="5"/>
    <n v="349"/>
    <x v="4"/>
    <n v="2268.5"/>
    <n v="872.5"/>
  </r>
  <r>
    <x v="0"/>
    <x v="3"/>
    <n v="1"/>
    <n v="489394"/>
    <x v="5"/>
    <n v="2177"/>
    <x v="6"/>
    <n v="14150.5"/>
    <n v="5442.5"/>
  </r>
  <r>
    <x v="0"/>
    <x v="0"/>
    <n v="3"/>
    <n v="866308"/>
    <x v="5"/>
    <n v="1514"/>
    <x v="13"/>
    <n v="9841"/>
    <n v="3785"/>
  </r>
  <r>
    <x v="0"/>
    <x v="2"/>
    <n v="5"/>
    <n v="222564"/>
    <x v="5"/>
    <n v="2689"/>
    <x v="6"/>
    <n v="17478.5"/>
    <n v="6722.5"/>
  </r>
  <r>
    <x v="0"/>
    <x v="2"/>
    <n v="5"/>
    <n v="203704"/>
    <x v="5"/>
    <n v="1389"/>
    <x v="13"/>
    <n v="9028.5"/>
    <n v="3472.5"/>
  </r>
  <r>
    <x v="0"/>
    <x v="0"/>
    <n v="3"/>
    <n v="949968"/>
    <x v="5"/>
    <n v="1265"/>
    <x v="7"/>
    <n v="8222.5"/>
    <n v="3162.5"/>
  </r>
  <r>
    <x v="0"/>
    <x v="3"/>
    <n v="1"/>
    <n v="428424"/>
    <x v="5"/>
    <n v="2297"/>
    <x v="7"/>
    <n v="14930.5"/>
    <n v="5742.5"/>
  </r>
  <r>
    <x v="0"/>
    <x v="0"/>
    <n v="2"/>
    <n v="120504"/>
    <x v="5"/>
    <n v="2663"/>
    <x v="9"/>
    <n v="17309.5"/>
    <n v="6657.5"/>
  </r>
  <r>
    <x v="0"/>
    <x v="0"/>
    <n v="2"/>
    <n v="141725"/>
    <x v="5"/>
    <n v="570"/>
    <x v="9"/>
    <n v="3705"/>
    <n v="1425"/>
  </r>
  <r>
    <x v="0"/>
    <x v="2"/>
    <n v="5"/>
    <n v="767587"/>
    <x v="5"/>
    <n v="2487"/>
    <x v="9"/>
    <n v="16165.5"/>
    <n v="6217.5"/>
  </r>
  <r>
    <x v="0"/>
    <x v="0"/>
    <n v="2"/>
    <n v="185134"/>
    <x v="5"/>
    <n v="2844"/>
    <x v="1"/>
    <n v="18486"/>
    <n v="7110"/>
  </r>
  <r>
    <x v="0"/>
    <x v="2"/>
    <n v="5"/>
    <n v="959722"/>
    <x v="5"/>
    <n v="1498"/>
    <x v="1"/>
    <n v="9737"/>
    <n v="3745"/>
  </r>
  <r>
    <x v="0"/>
    <x v="0"/>
    <n v="2"/>
    <n v="257748"/>
    <x v="5"/>
    <n v="1221"/>
    <x v="13"/>
    <n v="7936.5"/>
    <n v="3052.5"/>
  </r>
  <r>
    <x v="0"/>
    <x v="2"/>
    <n v="5"/>
    <n v="255416"/>
    <x v="5"/>
    <n v="1123"/>
    <x v="7"/>
    <n v="7299.5"/>
    <n v="2807.5"/>
  </r>
  <r>
    <x v="0"/>
    <x v="2"/>
    <n v="5"/>
    <n v="690168"/>
    <x v="5"/>
    <n v="2436"/>
    <x v="8"/>
    <n v="15834"/>
    <n v="6090"/>
  </r>
  <r>
    <x v="0"/>
    <x v="1"/>
    <n v="4"/>
    <n v="215799"/>
    <x v="5"/>
    <n v="1153"/>
    <x v="6"/>
    <n v="7494.5"/>
    <n v="2882.5"/>
  </r>
  <r>
    <x v="0"/>
    <x v="0"/>
    <n v="2"/>
    <n v="632080"/>
    <x v="5"/>
    <n v="1738.5"/>
    <x v="12"/>
    <n v="11300.25"/>
    <n v="4346.25"/>
  </r>
  <r>
    <x v="0"/>
    <x v="2"/>
    <n v="5"/>
    <n v="658170"/>
    <x v="5"/>
    <n v="2215"/>
    <x v="4"/>
    <n v="14397.5"/>
    <n v="5537.5"/>
  </r>
  <r>
    <x v="0"/>
    <x v="3"/>
    <n v="1"/>
    <n v="145298"/>
    <x v="5"/>
    <n v="1582"/>
    <x v="9"/>
    <n v="10283"/>
    <n v="3955"/>
  </r>
  <r>
    <x v="0"/>
    <x v="2"/>
    <n v="5"/>
    <n v="307924"/>
    <x v="5"/>
    <n v="3244.5"/>
    <x v="10"/>
    <n v="21089.25"/>
    <n v="8111.25"/>
  </r>
  <r>
    <x v="0"/>
    <x v="2"/>
    <n v="5"/>
    <n v="255416"/>
    <x v="5"/>
    <n v="1123"/>
    <x v="7"/>
    <n v="7299.5"/>
    <n v="2807.5"/>
  </r>
  <r>
    <x v="0"/>
    <x v="2"/>
    <n v="5"/>
    <n v="383597"/>
    <x v="5"/>
    <n v="959"/>
    <x v="0"/>
    <n v="6233.5"/>
    <n v="2397.5"/>
  </r>
  <r>
    <x v="0"/>
    <x v="2"/>
    <n v="5"/>
    <n v="571465"/>
    <x v="5"/>
    <n v="2747"/>
    <x v="0"/>
    <n v="17855.5"/>
    <n v="6867.5"/>
  </r>
  <r>
    <x v="0"/>
    <x v="0"/>
    <n v="3"/>
    <n v="960797"/>
    <x v="5"/>
    <n v="574.5"/>
    <x v="12"/>
    <n v="3734.25"/>
    <n v="1436.25"/>
  </r>
  <r>
    <x v="0"/>
    <x v="0"/>
    <n v="3"/>
    <n v="235316"/>
    <x v="5"/>
    <n v="2338"/>
    <x v="1"/>
    <n v="15197"/>
    <n v="5845"/>
  </r>
  <r>
    <x v="0"/>
    <x v="0"/>
    <n v="3"/>
    <n v="283164"/>
    <x v="5"/>
    <n v="381"/>
    <x v="3"/>
    <n v="2476.5"/>
    <n v="952.5"/>
  </r>
  <r>
    <x v="0"/>
    <x v="3"/>
    <n v="1"/>
    <n v="281975"/>
    <x v="5"/>
    <n v="422"/>
    <x v="3"/>
    <n v="2743"/>
    <n v="1055"/>
  </r>
  <r>
    <x v="0"/>
    <x v="1"/>
    <n v="4"/>
    <n v="729684"/>
    <x v="5"/>
    <n v="2134"/>
    <x v="5"/>
    <n v="13871"/>
    <n v="5335"/>
  </r>
  <r>
    <x v="0"/>
    <x v="0"/>
    <n v="3"/>
    <n v="744627"/>
    <x v="5"/>
    <n v="808"/>
    <x v="8"/>
    <n v="5252"/>
    <n v="2020"/>
  </r>
  <r>
    <x v="0"/>
    <x v="0"/>
    <n v="2"/>
    <n v="715736"/>
    <x v="5"/>
    <n v="436.5"/>
    <x v="2"/>
    <n v="2837.25"/>
    <n v="1091.25"/>
  </r>
  <r>
    <x v="0"/>
    <x v="0"/>
    <n v="2"/>
    <n v="134387"/>
    <x v="5"/>
    <n v="1956"/>
    <x v="10"/>
    <n v="12714"/>
    <n v="4890"/>
  </r>
  <r>
    <x v="0"/>
    <x v="2"/>
    <n v="5"/>
    <n v="103676"/>
    <x v="5"/>
    <n v="2659"/>
    <x v="0"/>
    <n v="17283.5"/>
    <n v="6647.5"/>
  </r>
  <r>
    <x v="0"/>
    <x v="0"/>
    <n v="2"/>
    <n v="837578"/>
    <x v="5"/>
    <n v="1351.5"/>
    <x v="12"/>
    <n v="8784.75"/>
    <n v="3378.75"/>
  </r>
  <r>
    <x v="0"/>
    <x v="0"/>
    <n v="3"/>
    <n v="358448"/>
    <x v="5"/>
    <n v="880"/>
    <x v="11"/>
    <n v="5720"/>
    <n v="2200"/>
  </r>
  <r>
    <x v="0"/>
    <x v="0"/>
    <n v="2"/>
    <n v="251008"/>
    <x v="5"/>
    <n v="1867"/>
    <x v="5"/>
    <n v="12135.5"/>
    <n v="4667.5"/>
  </r>
  <r>
    <x v="0"/>
    <x v="3"/>
    <n v="1"/>
    <n v="591509"/>
    <x v="5"/>
    <n v="2234"/>
    <x v="4"/>
    <n v="14521"/>
    <n v="5585"/>
  </r>
  <r>
    <x v="0"/>
    <x v="0"/>
    <n v="2"/>
    <n v="592018"/>
    <x v="5"/>
    <n v="1227"/>
    <x v="6"/>
    <n v="7975.5"/>
    <n v="3067.5"/>
  </r>
  <r>
    <x v="0"/>
    <x v="0"/>
    <n v="3"/>
    <n v="154645"/>
    <x v="5"/>
    <n v="877"/>
    <x v="14"/>
    <n v="5700.5"/>
    <n v="2192.5"/>
  </r>
  <r>
    <x v="0"/>
    <x v="1"/>
    <n v="4"/>
    <n v="232551"/>
    <x v="5"/>
    <n v="360"/>
    <x v="6"/>
    <n v="2340"/>
    <n v="900"/>
  </r>
  <r>
    <x v="0"/>
    <x v="1"/>
    <n v="4"/>
    <n v="264774"/>
    <x v="5"/>
    <n v="2682"/>
    <x v="7"/>
    <n v="17433"/>
    <n v="6705"/>
  </r>
  <r>
    <x v="0"/>
    <x v="3"/>
    <n v="1"/>
    <n v="245098"/>
    <x v="5"/>
    <n v="521"/>
    <x v="9"/>
    <n v="3386.5"/>
    <n v="1302.5"/>
  </r>
  <r>
    <x v="0"/>
    <x v="2"/>
    <n v="5"/>
    <n v="268312"/>
    <x v="5"/>
    <n v="341"/>
    <x v="11"/>
    <n v="2216.5"/>
    <n v="852.5"/>
  </r>
  <r>
    <x v="0"/>
    <x v="3"/>
    <n v="1"/>
    <n v="148456"/>
    <x v="5"/>
    <n v="641"/>
    <x v="2"/>
    <n v="4166.5"/>
    <n v="1602.5"/>
  </r>
  <r>
    <x v="0"/>
    <x v="0"/>
    <n v="2"/>
    <n v="201816"/>
    <x v="5"/>
    <n v="2807"/>
    <x v="3"/>
    <n v="18245.5"/>
    <n v="7017.5"/>
  </r>
  <r>
    <x v="0"/>
    <x v="2"/>
    <n v="5"/>
    <n v="855348"/>
    <x v="5"/>
    <n v="432"/>
    <x v="5"/>
    <n v="2808"/>
    <n v="1080"/>
  </r>
  <r>
    <x v="0"/>
    <x v="0"/>
    <n v="2"/>
    <n v="517738"/>
    <x v="5"/>
    <n v="2294"/>
    <x v="13"/>
    <n v="14911"/>
    <n v="5735"/>
  </r>
  <r>
    <x v="0"/>
    <x v="2"/>
    <n v="5"/>
    <n v="663642"/>
    <x v="5"/>
    <n v="2167"/>
    <x v="13"/>
    <n v="14085.5"/>
    <n v="5417.5"/>
  </r>
  <r>
    <x v="0"/>
    <x v="0"/>
    <n v="2"/>
    <n v="412941"/>
    <x v="5"/>
    <n v="2529"/>
    <x v="14"/>
    <n v="16438.5"/>
    <n v="6322.5"/>
  </r>
  <r>
    <x v="0"/>
    <x v="0"/>
    <n v="2"/>
    <n v="314791"/>
    <x v="5"/>
    <n v="1870"/>
    <x v="8"/>
    <n v="12155"/>
    <n v="4675"/>
  </r>
  <r>
    <x v="0"/>
    <x v="2"/>
    <n v="5"/>
    <n v="493496"/>
    <x v="5"/>
    <n v="1579"/>
    <x v="15"/>
    <n v="10263.5"/>
    <n v="3947.5"/>
  </r>
  <r>
    <x v="0"/>
    <x v="2"/>
    <n v="5"/>
    <n v="897580"/>
    <x v="5"/>
    <n v="1005"/>
    <x v="4"/>
    <n v="6532.5"/>
    <n v="2512.5"/>
  </r>
  <r>
    <x v="0"/>
    <x v="0"/>
    <n v="2"/>
    <n v="540610"/>
    <x v="5"/>
    <n v="1734"/>
    <x v="10"/>
    <n v="11271"/>
    <n v="4335"/>
  </r>
  <r>
    <x v="0"/>
    <x v="0"/>
    <n v="3"/>
    <n v="832063"/>
    <x v="5"/>
    <n v="554"/>
    <x v="10"/>
    <n v="3601"/>
    <n v="1385"/>
  </r>
  <r>
    <x v="0"/>
    <x v="0"/>
    <n v="2"/>
    <n v="274815"/>
    <x v="5"/>
    <n v="2935"/>
    <x v="7"/>
    <n v="19077.5"/>
    <n v="7337.5"/>
  </r>
  <r>
    <x v="0"/>
    <x v="0"/>
    <n v="2"/>
    <n v="294590"/>
    <x v="5"/>
    <n v="2109"/>
    <x v="11"/>
    <n v="13708.5"/>
    <n v="5272.5"/>
  </r>
  <r>
    <x v="0"/>
    <x v="3"/>
    <n v="1"/>
    <n v="740841"/>
    <x v="5"/>
    <n v="3874.5"/>
    <x v="2"/>
    <n v="25184.25"/>
    <n v="9686.25"/>
  </r>
  <r>
    <x v="0"/>
    <x v="1"/>
    <n v="4"/>
    <n v="145280"/>
    <x v="5"/>
    <n v="623"/>
    <x v="4"/>
    <n v="4049.5"/>
    <n v="1557.5"/>
  </r>
  <r>
    <x v="0"/>
    <x v="3"/>
    <n v="1"/>
    <n v="609170"/>
    <x v="5"/>
    <n v="986"/>
    <x v="6"/>
    <n v="6409"/>
    <n v="2465"/>
  </r>
  <r>
    <x v="0"/>
    <x v="0"/>
    <n v="2"/>
    <n v="242297"/>
    <x v="5"/>
    <n v="2387"/>
    <x v="14"/>
    <n v="15515.5"/>
    <n v="5967.5"/>
  </r>
  <r>
    <x v="0"/>
    <x v="1"/>
    <n v="4"/>
    <n v="604990"/>
    <x v="5"/>
    <n v="269"/>
    <x v="13"/>
    <n v="1748.5"/>
    <n v="672.5"/>
  </r>
  <r>
    <x v="0"/>
    <x v="0"/>
    <n v="3"/>
    <n v="355063"/>
    <x v="5"/>
    <n v="1233"/>
    <x v="9"/>
    <n v="8014.5"/>
    <n v="3082.5"/>
  </r>
  <r>
    <x v="0"/>
    <x v="0"/>
    <n v="3"/>
    <n v="614237"/>
    <x v="5"/>
    <n v="1491"/>
    <x v="15"/>
    <n v="9691.5"/>
    <n v="3727.5"/>
  </r>
  <r>
    <x v="0"/>
    <x v="1"/>
    <n v="4"/>
    <n v="410889"/>
    <x v="5"/>
    <n v="1531"/>
    <x v="9"/>
    <n v="9951.5"/>
    <n v="3827.5"/>
  </r>
  <r>
    <x v="0"/>
    <x v="0"/>
    <n v="2"/>
    <n v="967345"/>
    <x v="5"/>
    <n v="2567"/>
    <x v="1"/>
    <n v="16685.5"/>
    <n v="6417.5"/>
  </r>
  <r>
    <x v="0"/>
    <x v="0"/>
    <n v="2"/>
    <n v="736680"/>
    <x v="5"/>
    <n v="1583"/>
    <x v="1"/>
    <n v="10289.5"/>
    <n v="3957.5"/>
  </r>
  <r>
    <x v="0"/>
    <x v="3"/>
    <n v="1"/>
    <n v="499603"/>
    <x v="5"/>
    <n v="1565"/>
    <x v="6"/>
    <n v="10172.5"/>
    <n v="3912.5"/>
  </r>
  <r>
    <x v="0"/>
    <x v="0"/>
    <n v="3"/>
    <n v="866528"/>
    <x v="5"/>
    <n v="280"/>
    <x v="9"/>
    <n v="1820"/>
    <n v="700"/>
  </r>
  <r>
    <x v="0"/>
    <x v="0"/>
    <n v="2"/>
    <n v="649486"/>
    <x v="5"/>
    <n v="2903"/>
    <x v="15"/>
    <n v="18869.5"/>
    <n v="7257.5"/>
  </r>
  <r>
    <x v="0"/>
    <x v="0"/>
    <n v="3"/>
    <n v="663482"/>
    <x v="5"/>
    <n v="2541"/>
    <x v="3"/>
    <n v="16516.5"/>
    <n v="6352.5"/>
  </r>
  <r>
    <x v="0"/>
    <x v="1"/>
    <n v="4"/>
    <n v="604990"/>
    <x v="5"/>
    <n v="269"/>
    <x v="13"/>
    <n v="1748.5"/>
    <n v="672.5"/>
  </r>
  <r>
    <x v="0"/>
    <x v="0"/>
    <n v="2"/>
    <n v="618154"/>
    <x v="5"/>
    <n v="1496"/>
    <x v="6"/>
    <n v="9724"/>
    <n v="3740"/>
  </r>
  <r>
    <x v="0"/>
    <x v="2"/>
    <n v="5"/>
    <n v="993232"/>
    <x v="5"/>
    <n v="1010"/>
    <x v="6"/>
    <n v="6565"/>
    <n v="2525"/>
  </r>
  <r>
    <x v="0"/>
    <x v="2"/>
    <n v="5"/>
    <n v="278571"/>
    <x v="5"/>
    <n v="1281"/>
    <x v="8"/>
    <n v="8326.5"/>
    <n v="3202.5"/>
  </r>
  <r>
    <x v="0"/>
    <x v="3"/>
    <n v="1"/>
    <n v="494217"/>
    <x v="5"/>
    <n v="865.5"/>
    <x v="2"/>
    <n v="5625.75"/>
    <n v="2163.75"/>
  </r>
  <r>
    <x v="0"/>
    <x v="1"/>
    <n v="4"/>
    <n v="715651"/>
    <x v="5"/>
    <n v="492"/>
    <x v="2"/>
    <n v="3198"/>
    <n v="1230"/>
  </r>
  <r>
    <x v="0"/>
    <x v="3"/>
    <n v="1"/>
    <n v="571272"/>
    <x v="5"/>
    <n v="267"/>
    <x v="13"/>
    <n v="1735.5"/>
    <n v="667.5"/>
  </r>
  <r>
    <x v="0"/>
    <x v="0"/>
    <n v="2"/>
    <n v="517602"/>
    <x v="5"/>
    <n v="1175"/>
    <x v="6"/>
    <n v="7637.5"/>
    <n v="2937.5"/>
  </r>
  <r>
    <x v="0"/>
    <x v="1"/>
    <n v="4"/>
    <n v="842511"/>
    <x v="5"/>
    <n v="2954"/>
    <x v="7"/>
    <n v="19201"/>
    <n v="7385"/>
  </r>
  <r>
    <x v="0"/>
    <x v="1"/>
    <n v="4"/>
    <n v="298024"/>
    <x v="5"/>
    <n v="552"/>
    <x v="14"/>
    <n v="3588"/>
    <n v="1380"/>
  </r>
  <r>
    <x v="0"/>
    <x v="3"/>
    <n v="1"/>
    <n v="484742"/>
    <x v="5"/>
    <n v="293"/>
    <x v="9"/>
    <n v="1904.5"/>
    <n v="732.5"/>
  </r>
  <r>
    <x v="0"/>
    <x v="0"/>
    <n v="3"/>
    <n v="472237"/>
    <x v="5"/>
    <n v="1806"/>
    <x v="11"/>
    <n v="11739"/>
    <n v="4515"/>
  </r>
  <r>
    <x v="0"/>
    <x v="0"/>
    <n v="2"/>
    <n v="133612"/>
    <x v="6"/>
    <n v="1493"/>
    <x v="10"/>
    <n v="11944"/>
    <n v="5225.5"/>
  </r>
  <r>
    <x v="0"/>
    <x v="1"/>
    <n v="4"/>
    <n v="586879"/>
    <x v="6"/>
    <n v="1804"/>
    <x v="0"/>
    <n v="14432"/>
    <n v="6314"/>
  </r>
  <r>
    <x v="0"/>
    <x v="3"/>
    <n v="1"/>
    <n v="693019"/>
    <x v="6"/>
    <n v="2161"/>
    <x v="15"/>
    <n v="17288"/>
    <n v="7563.5"/>
  </r>
  <r>
    <x v="0"/>
    <x v="1"/>
    <n v="4"/>
    <n v="947048"/>
    <x v="6"/>
    <n v="1006"/>
    <x v="1"/>
    <n v="8048"/>
    <n v="3521"/>
  </r>
  <r>
    <x v="0"/>
    <x v="3"/>
    <n v="1"/>
    <n v="516130"/>
    <x v="6"/>
    <n v="1545"/>
    <x v="1"/>
    <n v="12360"/>
    <n v="5407.5"/>
  </r>
  <r>
    <x v="0"/>
    <x v="3"/>
    <n v="1"/>
    <n v="626346"/>
    <x v="6"/>
    <n v="2821"/>
    <x v="3"/>
    <n v="22568"/>
    <n v="9873.5"/>
  </r>
  <r>
    <x v="0"/>
    <x v="0"/>
    <n v="3"/>
    <n v="578967"/>
    <x v="6"/>
    <n v="345"/>
    <x v="13"/>
    <n v="2760"/>
    <n v="1207.5"/>
  </r>
  <r>
    <x v="0"/>
    <x v="0"/>
    <n v="3"/>
    <n v="779375"/>
    <x v="6"/>
    <n v="639"/>
    <x v="14"/>
    <n v="5112"/>
    <n v="2236.5"/>
  </r>
  <r>
    <x v="0"/>
    <x v="2"/>
    <n v="5"/>
    <n v="339781"/>
    <x v="6"/>
    <n v="3864"/>
    <x v="12"/>
    <n v="30912"/>
    <n v="13524"/>
  </r>
  <r>
    <x v="0"/>
    <x v="3"/>
    <n v="1"/>
    <n v="492842"/>
    <x v="6"/>
    <n v="362"/>
    <x v="11"/>
    <n v="2896"/>
    <n v="1267"/>
  </r>
  <r>
    <x v="0"/>
    <x v="3"/>
    <n v="1"/>
    <n v="733325"/>
    <x v="6"/>
    <n v="923"/>
    <x v="3"/>
    <n v="7384"/>
    <n v="3230.5"/>
  </r>
  <r>
    <x v="0"/>
    <x v="2"/>
    <n v="5"/>
    <n v="232041"/>
    <x v="6"/>
    <n v="663"/>
    <x v="13"/>
    <n v="5304"/>
    <n v="2320.5"/>
  </r>
  <r>
    <x v="0"/>
    <x v="0"/>
    <n v="2"/>
    <n v="272719"/>
    <x v="6"/>
    <n v="2092"/>
    <x v="7"/>
    <n v="16736"/>
    <n v="7322"/>
  </r>
  <r>
    <x v="0"/>
    <x v="0"/>
    <n v="2"/>
    <n v="726879"/>
    <x v="6"/>
    <n v="1566"/>
    <x v="6"/>
    <n v="12528"/>
    <n v="5481"/>
  </r>
  <r>
    <x v="0"/>
    <x v="1"/>
    <n v="4"/>
    <n v="207677"/>
    <x v="6"/>
    <n v="2966"/>
    <x v="13"/>
    <n v="23728"/>
    <n v="10381"/>
  </r>
  <r>
    <x v="0"/>
    <x v="0"/>
    <n v="2"/>
    <n v="469937"/>
    <x v="6"/>
    <n v="2877"/>
    <x v="6"/>
    <n v="23016"/>
    <n v="10069.5"/>
  </r>
  <r>
    <x v="0"/>
    <x v="3"/>
    <n v="1"/>
    <n v="131540"/>
    <x v="6"/>
    <n v="809"/>
    <x v="13"/>
    <n v="6472"/>
    <n v="2831.5"/>
  </r>
  <r>
    <x v="0"/>
    <x v="0"/>
    <n v="2"/>
    <n v="233685"/>
    <x v="6"/>
    <n v="2145"/>
    <x v="13"/>
    <n v="17160"/>
    <n v="7507.5"/>
  </r>
  <r>
    <x v="0"/>
    <x v="0"/>
    <n v="3"/>
    <n v="611368"/>
    <x v="6"/>
    <n v="1055"/>
    <x v="9"/>
    <n v="8440"/>
    <n v="3692.5"/>
  </r>
  <r>
    <x v="0"/>
    <x v="2"/>
    <n v="5"/>
    <n v="244540"/>
    <x v="6"/>
    <n v="544"/>
    <x v="8"/>
    <n v="4352"/>
    <n v="1904"/>
  </r>
  <r>
    <x v="0"/>
    <x v="0"/>
    <n v="2"/>
    <n v="518719"/>
    <x v="6"/>
    <n v="1084"/>
    <x v="9"/>
    <n v="8672"/>
    <n v="3794"/>
  </r>
  <r>
    <x v="0"/>
    <x v="1"/>
    <n v="4"/>
    <n v="499059"/>
    <x v="6"/>
    <n v="2009"/>
    <x v="6"/>
    <n v="16072"/>
    <n v="7031.5"/>
  </r>
  <r>
    <x v="0"/>
    <x v="1"/>
    <n v="4"/>
    <n v="407263"/>
    <x v="6"/>
    <n v="3850.5"/>
    <x v="12"/>
    <n v="30804"/>
    <n v="13476.75"/>
  </r>
  <r>
    <x v="0"/>
    <x v="1"/>
    <n v="4"/>
    <n v="380819"/>
    <x v="6"/>
    <n v="736"/>
    <x v="4"/>
    <n v="5888"/>
    <n v="2576"/>
  </r>
  <r>
    <x v="0"/>
    <x v="0"/>
    <n v="3"/>
    <n v="522608"/>
    <x v="6"/>
    <n v="1465"/>
    <x v="15"/>
    <n v="11720"/>
    <n v="5127.5"/>
  </r>
  <r>
    <x v="0"/>
    <x v="1"/>
    <n v="4"/>
    <n v="281148"/>
    <x v="6"/>
    <n v="2646"/>
    <x v="4"/>
    <n v="21168"/>
    <n v="9261"/>
  </r>
  <r>
    <x v="0"/>
    <x v="0"/>
    <n v="3"/>
    <n v="457234"/>
    <x v="6"/>
    <n v="2177"/>
    <x v="6"/>
    <n v="17416"/>
    <n v="7619.5"/>
  </r>
  <r>
    <x v="0"/>
    <x v="1"/>
    <n v="4"/>
    <n v="693416"/>
    <x v="6"/>
    <n v="2431"/>
    <x v="9"/>
    <n v="19448"/>
    <n v="8508.5"/>
  </r>
  <r>
    <x v="0"/>
    <x v="3"/>
    <n v="1"/>
    <n v="368517"/>
    <x v="6"/>
    <n v="555"/>
    <x v="10"/>
    <n v="4440"/>
    <n v="1942.5"/>
  </r>
  <r>
    <x v="0"/>
    <x v="2"/>
    <n v="5"/>
    <n v="160203"/>
    <x v="6"/>
    <n v="2861"/>
    <x v="10"/>
    <n v="22888"/>
    <n v="10013.5"/>
  </r>
  <r>
    <x v="0"/>
    <x v="0"/>
    <n v="2"/>
    <n v="135524"/>
    <x v="6"/>
    <n v="807"/>
    <x v="0"/>
    <n v="6456"/>
    <n v="2824.5"/>
  </r>
  <r>
    <x v="0"/>
    <x v="1"/>
    <n v="4"/>
    <n v="902516"/>
    <x v="6"/>
    <n v="602"/>
    <x v="1"/>
    <n v="4816"/>
    <n v="2107"/>
  </r>
  <r>
    <x v="0"/>
    <x v="2"/>
    <n v="5"/>
    <n v="451218"/>
    <x v="6"/>
    <n v="2832"/>
    <x v="3"/>
    <n v="22656"/>
    <n v="9912"/>
  </r>
  <r>
    <x v="0"/>
    <x v="0"/>
    <n v="3"/>
    <n v="767484"/>
    <x v="6"/>
    <n v="1579"/>
    <x v="3"/>
    <n v="12632"/>
    <n v="5526.5"/>
  </r>
  <r>
    <x v="0"/>
    <x v="1"/>
    <n v="4"/>
    <n v="303979"/>
    <x v="6"/>
    <n v="861"/>
    <x v="6"/>
    <n v="6888"/>
    <n v="3013.5"/>
  </r>
  <r>
    <x v="0"/>
    <x v="2"/>
    <n v="5"/>
    <n v="105465"/>
    <x v="6"/>
    <n v="704"/>
    <x v="13"/>
    <n v="5632"/>
    <n v="2464"/>
  </r>
  <r>
    <x v="0"/>
    <x v="1"/>
    <n v="4"/>
    <n v="223740"/>
    <x v="7"/>
    <n v="1033"/>
    <x v="8"/>
    <n v="13429"/>
    <n v="6198"/>
  </r>
  <r>
    <x v="0"/>
    <x v="0"/>
    <n v="2"/>
    <n v="813702"/>
    <x v="7"/>
    <n v="1250"/>
    <x v="9"/>
    <n v="16250"/>
    <n v="7500"/>
  </r>
  <r>
    <x v="0"/>
    <x v="1"/>
    <n v="4"/>
    <n v="527972"/>
    <x v="7"/>
    <n v="952"/>
    <x v="0"/>
    <n v="12376"/>
    <n v="5712"/>
  </r>
  <r>
    <x v="0"/>
    <x v="0"/>
    <n v="3"/>
    <n v="109873"/>
    <x v="7"/>
    <n v="2755"/>
    <x v="0"/>
    <n v="35815"/>
    <n v="16530"/>
  </r>
  <r>
    <x v="0"/>
    <x v="2"/>
    <n v="5"/>
    <n v="359671"/>
    <x v="7"/>
    <n v="1530"/>
    <x v="11"/>
    <n v="19890"/>
    <n v="9180"/>
  </r>
  <r>
    <x v="0"/>
    <x v="0"/>
    <n v="2"/>
    <n v="324301"/>
    <x v="7"/>
    <n v="1496"/>
    <x v="1"/>
    <n v="19448"/>
    <n v="8976"/>
  </r>
  <r>
    <x v="0"/>
    <x v="0"/>
    <n v="3"/>
    <n v="333808"/>
    <x v="7"/>
    <n v="1498"/>
    <x v="1"/>
    <n v="19474"/>
    <n v="8988"/>
  </r>
  <r>
    <x v="0"/>
    <x v="0"/>
    <n v="3"/>
    <n v="978528"/>
    <x v="7"/>
    <n v="1221"/>
    <x v="13"/>
    <n v="15873"/>
    <n v="7326"/>
  </r>
  <r>
    <x v="0"/>
    <x v="3"/>
    <n v="1"/>
    <n v="391187"/>
    <x v="7"/>
    <n v="2076"/>
    <x v="13"/>
    <n v="26988"/>
    <n v="12456"/>
  </r>
  <r>
    <x v="0"/>
    <x v="2"/>
    <n v="5"/>
    <n v="878827"/>
    <x v="7"/>
    <n v="1001"/>
    <x v="3"/>
    <n v="13013"/>
    <n v="6006"/>
  </r>
  <r>
    <x v="0"/>
    <x v="0"/>
    <n v="3"/>
    <n v="835265"/>
    <x v="7"/>
    <n v="1333"/>
    <x v="14"/>
    <n v="17329"/>
    <n v="7998"/>
  </r>
  <r>
    <x v="0"/>
    <x v="0"/>
    <n v="3"/>
    <n v="205473"/>
    <x v="7"/>
    <n v="1262"/>
    <x v="11"/>
    <n v="16406"/>
    <n v="7572"/>
  </r>
  <r>
    <x v="0"/>
    <x v="0"/>
    <n v="3"/>
    <n v="489640"/>
    <x v="7"/>
    <n v="1135"/>
    <x v="1"/>
    <n v="14755"/>
    <n v="6810"/>
  </r>
  <r>
    <x v="0"/>
    <x v="0"/>
    <n v="3"/>
    <n v="108856"/>
    <x v="7"/>
    <n v="547"/>
    <x v="14"/>
    <n v="7111"/>
    <n v="3282"/>
  </r>
  <r>
    <x v="0"/>
    <x v="0"/>
    <n v="2"/>
    <n v="924002"/>
    <x v="7"/>
    <n v="1582"/>
    <x v="9"/>
    <n v="20566"/>
    <n v="9492"/>
  </r>
  <r>
    <x v="0"/>
    <x v="3"/>
    <n v="1"/>
    <n v="288435"/>
    <x v="7"/>
    <n v="1659"/>
    <x v="2"/>
    <n v="21567"/>
    <n v="9954"/>
  </r>
  <r>
    <x v="0"/>
    <x v="3"/>
    <n v="1"/>
    <n v="161055"/>
    <x v="7"/>
    <n v="609"/>
    <x v="3"/>
    <n v="7917"/>
    <n v="3654"/>
  </r>
  <r>
    <x v="0"/>
    <x v="3"/>
    <n v="1"/>
    <n v="786300"/>
    <x v="7"/>
    <n v="2087"/>
    <x v="5"/>
    <n v="27131"/>
    <n v="12522"/>
  </r>
  <r>
    <x v="0"/>
    <x v="1"/>
    <n v="4"/>
    <n v="353815"/>
    <x v="7"/>
    <n v="1976"/>
    <x v="6"/>
    <n v="25688"/>
    <n v="11856"/>
  </r>
  <r>
    <x v="0"/>
    <x v="0"/>
    <n v="2"/>
    <n v="688104"/>
    <x v="7"/>
    <n v="1421"/>
    <x v="8"/>
    <n v="18473"/>
    <n v="8526"/>
  </r>
  <r>
    <x v="0"/>
    <x v="1"/>
    <n v="4"/>
    <n v="620714"/>
    <x v="7"/>
    <n v="1372"/>
    <x v="9"/>
    <n v="17836"/>
    <n v="8232"/>
  </r>
  <r>
    <x v="0"/>
    <x v="0"/>
    <n v="3"/>
    <n v="890507"/>
    <x v="7"/>
    <n v="588"/>
    <x v="8"/>
    <n v="7644"/>
    <n v="3528"/>
  </r>
  <r>
    <x v="0"/>
    <x v="3"/>
    <n v="1"/>
    <n v="593035"/>
    <x v="7"/>
    <n v="598"/>
    <x v="15"/>
    <n v="7774"/>
    <n v="3588"/>
  </r>
  <r>
    <x v="0"/>
    <x v="0"/>
    <n v="3"/>
    <n v="114524"/>
    <x v="7"/>
    <n v="2907"/>
    <x v="1"/>
    <n v="37791"/>
    <n v="17442"/>
  </r>
  <r>
    <x v="0"/>
    <x v="1"/>
    <n v="4"/>
    <n v="551387"/>
    <x v="7"/>
    <n v="2338"/>
    <x v="1"/>
    <n v="30394"/>
    <n v="14028"/>
  </r>
  <r>
    <x v="0"/>
    <x v="1"/>
    <n v="4"/>
    <n v="762468"/>
    <x v="7"/>
    <n v="386"/>
    <x v="7"/>
    <n v="5018"/>
    <n v="2316"/>
  </r>
  <r>
    <x v="0"/>
    <x v="0"/>
    <n v="3"/>
    <n v="726071"/>
    <x v="7"/>
    <n v="635"/>
    <x v="9"/>
    <n v="8255"/>
    <n v="3810"/>
  </r>
  <r>
    <x v="0"/>
    <x v="3"/>
    <n v="1"/>
    <n v="472028"/>
    <x v="7"/>
    <n v="245"/>
    <x v="11"/>
    <n v="3185"/>
    <n v="1470"/>
  </r>
  <r>
    <x v="0"/>
    <x v="1"/>
    <n v="4"/>
    <n v="762293"/>
    <x v="7"/>
    <n v="3793.5"/>
    <x v="2"/>
    <n v="49315.5"/>
    <n v="22761"/>
  </r>
  <r>
    <x v="0"/>
    <x v="1"/>
    <n v="4"/>
    <n v="209158"/>
    <x v="7"/>
    <n v="1307"/>
    <x v="2"/>
    <n v="16991"/>
    <n v="7842"/>
  </r>
  <r>
    <x v="0"/>
    <x v="0"/>
    <n v="2"/>
    <n v="797429"/>
    <x v="7"/>
    <n v="567"/>
    <x v="5"/>
    <n v="7371"/>
    <n v="3402"/>
  </r>
  <r>
    <x v="0"/>
    <x v="2"/>
    <n v="5"/>
    <n v="163948"/>
    <x v="7"/>
    <n v="2110"/>
    <x v="5"/>
    <n v="27430"/>
    <n v="12660"/>
  </r>
  <r>
    <x v="0"/>
    <x v="1"/>
    <n v="4"/>
    <n v="762468"/>
    <x v="7"/>
    <n v="386"/>
    <x v="7"/>
    <n v="5018"/>
    <n v="2316"/>
  </r>
  <r>
    <x v="0"/>
    <x v="0"/>
    <n v="3"/>
    <n v="503420"/>
    <x v="7"/>
    <n v="1269"/>
    <x v="6"/>
    <n v="16497"/>
    <n v="7614"/>
  </r>
  <r>
    <x v="0"/>
    <x v="0"/>
    <n v="2"/>
    <n v="571909"/>
    <x v="7"/>
    <n v="1967"/>
    <x v="15"/>
    <n v="25571"/>
    <n v="11802"/>
  </r>
  <r>
    <x v="0"/>
    <x v="0"/>
    <n v="2"/>
    <n v="683922"/>
    <x v="7"/>
    <n v="2628"/>
    <x v="12"/>
    <n v="34164"/>
    <n v="15768"/>
  </r>
  <r>
    <x v="0"/>
    <x v="3"/>
    <n v="1"/>
    <n v="611179"/>
    <x v="7"/>
    <n v="681"/>
    <x v="10"/>
    <n v="8853"/>
    <n v="4086"/>
  </r>
  <r>
    <x v="0"/>
    <x v="1"/>
    <n v="4"/>
    <n v="269481"/>
    <x v="7"/>
    <n v="510"/>
    <x v="12"/>
    <n v="6630"/>
    <n v="3060"/>
  </r>
  <r>
    <x v="0"/>
    <x v="3"/>
    <n v="1"/>
    <n v="635491"/>
    <x v="7"/>
    <n v="790"/>
    <x v="11"/>
    <n v="10270"/>
    <n v="4740"/>
  </r>
  <r>
    <x v="0"/>
    <x v="0"/>
    <n v="2"/>
    <n v="670262"/>
    <x v="7"/>
    <n v="639"/>
    <x v="2"/>
    <n v="8307"/>
    <n v="3834"/>
  </r>
  <r>
    <x v="0"/>
    <x v="0"/>
    <n v="3"/>
    <n v="318718"/>
    <x v="7"/>
    <n v="1596"/>
    <x v="5"/>
    <n v="20748"/>
    <n v="9576"/>
  </r>
  <r>
    <x v="0"/>
    <x v="0"/>
    <n v="3"/>
    <n v="324621"/>
    <x v="7"/>
    <n v="2294"/>
    <x v="13"/>
    <n v="29822"/>
    <n v="13764"/>
  </r>
  <r>
    <x v="0"/>
    <x v="0"/>
    <n v="2"/>
    <n v="989045"/>
    <x v="7"/>
    <n v="241"/>
    <x v="6"/>
    <n v="3133"/>
    <n v="1446"/>
  </r>
  <r>
    <x v="0"/>
    <x v="1"/>
    <n v="4"/>
    <n v="806485"/>
    <x v="7"/>
    <n v="2665"/>
    <x v="14"/>
    <n v="34645"/>
    <n v="15990"/>
  </r>
  <r>
    <x v="0"/>
    <x v="0"/>
    <n v="2"/>
    <n v="523680"/>
    <x v="7"/>
    <n v="1916"/>
    <x v="8"/>
    <n v="24908"/>
    <n v="11496"/>
  </r>
  <r>
    <x v="0"/>
    <x v="3"/>
    <n v="1"/>
    <n v="206618"/>
    <x v="7"/>
    <n v="853"/>
    <x v="9"/>
    <n v="11089"/>
    <n v="5118"/>
  </r>
  <r>
    <x v="0"/>
    <x v="0"/>
    <n v="3"/>
    <n v="887724"/>
    <x v="7"/>
    <n v="384"/>
    <x v="10"/>
    <n v="4992"/>
    <n v="2304"/>
  </r>
  <r>
    <x v="0"/>
    <x v="0"/>
    <n v="2"/>
    <n v="792947"/>
    <x v="7"/>
    <n v="472"/>
    <x v="6"/>
    <n v="6136"/>
    <n v="2832"/>
  </r>
  <r>
    <x v="0"/>
    <x v="3"/>
    <n v="1"/>
    <n v="508853"/>
    <x v="7"/>
    <n v="2805"/>
    <x v="4"/>
    <n v="36465"/>
    <n v="16830"/>
  </r>
  <r>
    <x v="0"/>
    <x v="1"/>
    <n v="4"/>
    <n v="973679"/>
    <x v="7"/>
    <n v="655"/>
    <x v="4"/>
    <n v="8515"/>
    <n v="3930"/>
  </r>
  <r>
    <x v="0"/>
    <x v="2"/>
    <n v="5"/>
    <n v="728608"/>
    <x v="7"/>
    <n v="344"/>
    <x v="13"/>
    <n v="4472"/>
    <n v="2064"/>
  </r>
  <r>
    <x v="0"/>
    <x v="0"/>
    <n v="2"/>
    <n v="384263"/>
    <x v="7"/>
    <n v="1808"/>
    <x v="14"/>
    <n v="23504"/>
    <n v="10848"/>
  </r>
  <r>
    <x v="0"/>
    <x v="0"/>
    <n v="2"/>
    <n v="264564"/>
    <x v="7"/>
    <n v="1395"/>
    <x v="2"/>
    <n v="18135"/>
    <n v="8370"/>
  </r>
  <r>
    <x v="0"/>
    <x v="0"/>
    <n v="2"/>
    <n v="160870"/>
    <x v="7"/>
    <n v="986"/>
    <x v="6"/>
    <n v="12818"/>
    <n v="5916"/>
  </r>
  <r>
    <x v="0"/>
    <x v="0"/>
    <n v="3"/>
    <n v="926125"/>
    <x v="7"/>
    <n v="905"/>
    <x v="6"/>
    <n v="11765"/>
    <n v="5430"/>
  </r>
  <r>
    <x v="0"/>
    <x v="0"/>
    <n v="3"/>
    <n v="488268"/>
    <x v="7"/>
    <n v="3997.5"/>
    <x v="10"/>
    <n v="51967.5"/>
    <n v="23985"/>
  </r>
  <r>
    <x v="0"/>
    <x v="1"/>
    <n v="4"/>
    <n v="208546"/>
    <x v="7"/>
    <n v="2632"/>
    <x v="1"/>
    <n v="34216"/>
    <n v="15792"/>
  </r>
  <r>
    <x v="0"/>
    <x v="0"/>
    <n v="3"/>
    <n v="231845"/>
    <x v="7"/>
    <n v="1190"/>
    <x v="1"/>
    <n v="15470"/>
    <n v="7140"/>
  </r>
  <r>
    <x v="0"/>
    <x v="3"/>
    <n v="1"/>
    <n v="467958"/>
    <x v="7"/>
    <n v="604"/>
    <x v="1"/>
    <n v="7852"/>
    <n v="3624"/>
  </r>
  <r>
    <x v="0"/>
    <x v="0"/>
    <n v="3"/>
    <n v="303820"/>
    <x v="7"/>
    <n v="660"/>
    <x v="4"/>
    <n v="8580"/>
    <n v="3960"/>
  </r>
  <r>
    <x v="0"/>
    <x v="3"/>
    <n v="1"/>
    <n v="285164"/>
    <x v="7"/>
    <n v="410"/>
    <x v="6"/>
    <n v="5330"/>
    <n v="2460"/>
  </r>
  <r>
    <x v="0"/>
    <x v="2"/>
    <n v="5"/>
    <n v="175193"/>
    <x v="7"/>
    <n v="2605"/>
    <x v="7"/>
    <n v="33865"/>
    <n v="15630"/>
  </r>
  <r>
    <x v="0"/>
    <x v="0"/>
    <n v="3"/>
    <n v="784046"/>
    <x v="7"/>
    <n v="1013"/>
    <x v="9"/>
    <n v="13169"/>
    <n v="6078"/>
  </r>
  <r>
    <x v="0"/>
    <x v="3"/>
    <n v="1"/>
    <n v="953228"/>
    <x v="7"/>
    <n v="1575"/>
    <x v="0"/>
    <n v="20475"/>
    <n v="9450"/>
  </r>
  <r>
    <x v="0"/>
    <x v="3"/>
    <n v="1"/>
    <n v="613065"/>
    <x v="7"/>
    <n v="606"/>
    <x v="12"/>
    <n v="7878"/>
    <n v="3636"/>
  </r>
  <r>
    <x v="0"/>
    <x v="1"/>
    <n v="4"/>
    <n v="162231"/>
    <x v="7"/>
    <n v="2460"/>
    <x v="2"/>
    <n v="31980"/>
    <n v="14760"/>
  </r>
  <r>
    <x v="0"/>
    <x v="0"/>
    <n v="2"/>
    <n v="491631"/>
    <x v="7"/>
    <n v="269"/>
    <x v="13"/>
    <n v="3497"/>
    <n v="1614"/>
  </r>
  <r>
    <x v="0"/>
    <x v="0"/>
    <n v="2"/>
    <n v="377974"/>
    <x v="7"/>
    <n v="2536"/>
    <x v="7"/>
    <n v="32968"/>
    <n v="15216"/>
  </r>
  <r>
    <x v="0"/>
    <x v="3"/>
    <n v="1"/>
    <n v="326021"/>
    <x v="7"/>
    <n v="500"/>
    <x v="15"/>
    <n v="6500"/>
    <n v="3000"/>
  </r>
  <r>
    <x v="0"/>
    <x v="0"/>
    <n v="3"/>
    <n v="355961"/>
    <x v="7"/>
    <n v="2826"/>
    <x v="11"/>
    <n v="36738"/>
    <n v="16956"/>
  </r>
  <r>
    <x v="0"/>
    <x v="0"/>
    <n v="2"/>
    <n v="139469"/>
    <x v="7"/>
    <n v="663"/>
    <x v="5"/>
    <n v="8619"/>
    <n v="3978"/>
  </r>
  <r>
    <x v="0"/>
    <x v="1"/>
    <n v="4"/>
    <n v="804522"/>
    <x v="7"/>
    <n v="2574"/>
    <x v="7"/>
    <n v="33462"/>
    <n v="15444"/>
  </r>
  <r>
    <x v="0"/>
    <x v="1"/>
    <n v="4"/>
    <n v="295700"/>
    <x v="7"/>
    <n v="2438"/>
    <x v="8"/>
    <n v="31694"/>
    <n v="14628"/>
  </r>
  <r>
    <x v="0"/>
    <x v="1"/>
    <n v="4"/>
    <n v="843362"/>
    <x v="7"/>
    <n v="914"/>
    <x v="9"/>
    <n v="11882"/>
    <n v="54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CEB0EE-43EF-47CC-996C-771D948346AA}" name="PivotTable6"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1">
  <location ref="B143:C148" firstHeaderRow="1" firstDataRow="1" firstDataCol="1"/>
  <pivotFields count="12">
    <pivotField showAll="0"/>
    <pivotField axis="axisRow" showAll="0">
      <items count="5">
        <item x="2"/>
        <item x="1"/>
        <item x="3"/>
        <item x="0"/>
        <item t="default"/>
      </items>
    </pivotField>
    <pivotField showAll="0"/>
    <pivotField showAll="0"/>
    <pivotField showAll="0">
      <items count="9">
        <item x="0"/>
        <item x="1"/>
        <item x="2"/>
        <item x="6"/>
        <item x="3"/>
        <item x="4"/>
        <item x="5"/>
        <item x="7"/>
        <item t="default"/>
      </items>
    </pivotField>
    <pivotField showAll="0"/>
    <pivotField numFmtId="14" showAll="0">
      <items count="17">
        <item x="4"/>
        <item x="13"/>
        <item x="7"/>
        <item x="8"/>
        <item x="10"/>
        <item x="0"/>
        <item x="15"/>
        <item x="12"/>
        <item x="11"/>
        <item x="1"/>
        <item x="2"/>
        <item x="3"/>
        <item x="5"/>
        <item x="6"/>
        <item x="14"/>
        <item x="9"/>
        <item t="default"/>
      </items>
    </pivotField>
    <pivotField dataField="1" numFmtId="164" showAll="0"/>
    <pivotField numFmtId="164" showAll="0"/>
    <pivotField showAll="0" defaultSubtotal="0"/>
    <pivotField showAll="0" defaultSubtotal="0"/>
    <pivotField showAll="0" defaultSubtotal="0">
      <items count="4">
        <item x="0"/>
        <item x="1"/>
        <item x="2"/>
        <item x="3"/>
      </items>
    </pivotField>
  </pivotFields>
  <rowFields count="1">
    <field x="1"/>
  </rowFields>
  <rowItems count="5">
    <i>
      <x/>
    </i>
    <i>
      <x v="1"/>
    </i>
    <i>
      <x v="2"/>
    </i>
    <i>
      <x v="3"/>
    </i>
    <i t="grand">
      <x/>
    </i>
  </rowItems>
  <colItems count="1">
    <i/>
  </colItems>
  <dataFields count="1">
    <dataField name="Sum of Revenue" fld="7" baseField="0" baseItem="0"/>
  </dataFields>
  <chartFormats count="10">
    <chartFormat chart="0" format="0" series="1">
      <pivotArea type="data" outline="0" fieldPosition="0">
        <references count="1">
          <reference field="4294967294" count="1" selected="0">
            <x v="0"/>
          </reference>
        </references>
      </pivotArea>
    </chartFormat>
    <chartFormat chart="10" format="11" series="1">
      <pivotArea type="data" outline="0" fieldPosition="0">
        <references count="1">
          <reference field="4294967294" count="1" selected="0">
            <x v="0"/>
          </reference>
        </references>
      </pivotArea>
    </chartFormat>
    <chartFormat chart="10" format="20">
      <pivotArea type="data" outline="0" fieldPosition="0">
        <references count="2">
          <reference field="4294967294" count="1" selected="0">
            <x v="0"/>
          </reference>
          <reference field="1" count="1" selected="0">
            <x v="0"/>
          </reference>
        </references>
      </pivotArea>
    </chartFormat>
    <chartFormat chart="10" format="21">
      <pivotArea type="data" outline="0" fieldPosition="0">
        <references count="2">
          <reference field="4294967294" count="1" selected="0">
            <x v="0"/>
          </reference>
          <reference field="1" count="1" selected="0">
            <x v="1"/>
          </reference>
        </references>
      </pivotArea>
    </chartFormat>
    <chartFormat chart="10" format="22">
      <pivotArea type="data" outline="0" fieldPosition="0">
        <references count="2">
          <reference field="4294967294" count="1" selected="0">
            <x v="0"/>
          </reference>
          <reference field="1" count="1" selected="0">
            <x v="2"/>
          </reference>
        </references>
      </pivotArea>
    </chartFormat>
    <chartFormat chart="10" format="23">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F67F29-5F99-4F31-AA62-A0BA3AC99B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39" firstHeaderRow="1" firstDataRow="1" firstDataCol="1"/>
  <pivotFields count="12">
    <pivotField showAll="0">
      <items count="2">
        <item x="0"/>
        <item t="default"/>
      </items>
    </pivotField>
    <pivotField showAll="0" sortType="descending">
      <items count="5">
        <item x="0"/>
        <item x="3"/>
        <item x="1"/>
        <item x="2"/>
        <item t="default"/>
      </items>
    </pivotField>
    <pivotField showAll="0"/>
    <pivotField showAll="0"/>
    <pivotField axis="axisRow" showAll="0" sortType="descending">
      <items count="9">
        <item h="1" x="7"/>
        <item h="1" x="5"/>
        <item h="1" x="4"/>
        <item x="3"/>
        <item h="1" x="6"/>
        <item h="1" x="2"/>
        <item h="1" x="1"/>
        <item h="1" x="0"/>
        <item t="default"/>
      </items>
    </pivotField>
    <pivotField showAll="0"/>
    <pivotField numFmtId="14" showAll="0">
      <items count="17">
        <item x="4"/>
        <item x="13"/>
        <item x="7"/>
        <item x="8"/>
        <item x="10"/>
        <item x="0"/>
        <item x="15"/>
        <item x="12"/>
        <item x="11"/>
        <item x="1"/>
        <item x="2"/>
        <item x="3"/>
        <item x="5"/>
        <item x="6"/>
        <item x="14"/>
        <item x="9"/>
        <item t="default"/>
      </items>
    </pivotField>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B6A7E8-C6F3-49AA-98F9-E8F4A41C4267}" name="PivotTable5"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location ref="B105:E140" firstHeaderRow="1" firstDataRow="2" firstDataCol="1"/>
  <pivotFields count="12">
    <pivotField showAll="0"/>
    <pivotField axis="axisRow" showAll="0">
      <items count="5">
        <item x="2"/>
        <item x="1"/>
        <item x="3"/>
        <item x="0"/>
        <item t="default"/>
      </items>
    </pivotField>
    <pivotField showAll="0"/>
    <pivotField showAll="0"/>
    <pivotField axis="axisRow" showAll="0">
      <items count="9">
        <item x="0"/>
        <item x="1"/>
        <item x="2"/>
        <item x="6"/>
        <item x="3"/>
        <item x="4"/>
        <item x="5"/>
        <item x="7"/>
        <item t="default"/>
      </items>
    </pivotField>
    <pivotField dataField="1" showAll="0"/>
    <pivotField numFmtId="14" showAll="0">
      <items count="17">
        <item x="4"/>
        <item x="13"/>
        <item x="7"/>
        <item x="8"/>
        <item x="10"/>
        <item x="0"/>
        <item x="15"/>
        <item x="12"/>
        <item x="11"/>
        <item x="1"/>
        <item x="2"/>
        <item x="3"/>
        <item x="5"/>
        <item x="6"/>
        <item x="14"/>
        <item x="9"/>
        <item t="default"/>
      </items>
    </pivotField>
    <pivotField numFmtId="164" showAll="0"/>
    <pivotField numFmtId="164" showAll="0"/>
    <pivotField showAll="0" defaultSubtotal="0"/>
    <pivotField showAll="0" defaultSubtotal="0"/>
    <pivotField axis="axisCol" showAll="0" defaultSubtotal="0">
      <items count="4">
        <item x="0"/>
        <item x="1"/>
        <item x="2"/>
        <item x="3"/>
      </items>
    </pivotField>
  </pivotFields>
  <rowFields count="2">
    <field x="1"/>
    <field x="4"/>
  </rowFields>
  <rowItems count="34">
    <i>
      <x/>
    </i>
    <i r="1">
      <x/>
    </i>
    <i r="1">
      <x v="1"/>
    </i>
    <i r="1">
      <x v="2"/>
    </i>
    <i r="1">
      <x v="3"/>
    </i>
    <i r="1">
      <x v="4"/>
    </i>
    <i r="1">
      <x v="5"/>
    </i>
    <i r="1">
      <x v="6"/>
    </i>
    <i r="1">
      <x v="7"/>
    </i>
    <i>
      <x v="1"/>
    </i>
    <i r="1">
      <x/>
    </i>
    <i r="1">
      <x v="2"/>
    </i>
    <i r="1">
      <x v="3"/>
    </i>
    <i r="1">
      <x v="4"/>
    </i>
    <i r="1">
      <x v="5"/>
    </i>
    <i r="1">
      <x v="6"/>
    </i>
    <i r="1">
      <x v="7"/>
    </i>
    <i>
      <x v="2"/>
    </i>
    <i r="1">
      <x/>
    </i>
    <i r="1">
      <x v="2"/>
    </i>
    <i r="1">
      <x v="3"/>
    </i>
    <i r="1">
      <x v="4"/>
    </i>
    <i r="1">
      <x v="5"/>
    </i>
    <i r="1">
      <x v="6"/>
    </i>
    <i r="1">
      <x v="7"/>
    </i>
    <i>
      <x v="3"/>
    </i>
    <i r="1">
      <x/>
    </i>
    <i r="1">
      <x v="2"/>
    </i>
    <i r="1">
      <x v="3"/>
    </i>
    <i r="1">
      <x v="4"/>
    </i>
    <i r="1">
      <x v="5"/>
    </i>
    <i r="1">
      <x v="6"/>
    </i>
    <i r="1">
      <x v="7"/>
    </i>
    <i t="grand">
      <x/>
    </i>
  </rowItems>
  <colFields count="1">
    <field x="11"/>
  </colFields>
  <colItems count="3">
    <i>
      <x v="1"/>
    </i>
    <i>
      <x v="2"/>
    </i>
    <i t="grand">
      <x/>
    </i>
  </colItems>
  <dataFields count="1">
    <dataField name="Sum of Units Sold" fld="5" baseField="0" baseItem="0"/>
  </dataFields>
  <chartFormats count="4">
    <chartFormat chart="0" format="0" series="1">
      <pivotArea type="data" outline="0" fieldPosition="0">
        <references count="2">
          <reference field="4294967294" count="1" selected="0">
            <x v="0"/>
          </reference>
          <reference field="11" count="1" selected="0">
            <x v="1"/>
          </reference>
        </references>
      </pivotArea>
    </chartFormat>
    <chartFormat chart="0" format="1" series="1">
      <pivotArea type="data" outline="0" fieldPosition="0">
        <references count="2">
          <reference field="4294967294" count="1" selected="0">
            <x v="0"/>
          </reference>
          <reference field="11" count="1" selected="0">
            <x v="2"/>
          </reference>
        </references>
      </pivotArea>
    </chartFormat>
    <chartFormat chart="6" format="4" series="1">
      <pivotArea type="data" outline="0" fieldPosition="0">
        <references count="2">
          <reference field="4294967294" count="1" selected="0">
            <x v="0"/>
          </reference>
          <reference field="11" count="1" selected="0">
            <x v="1"/>
          </reference>
        </references>
      </pivotArea>
    </chartFormat>
    <chartFormat chart="6" format="5" series="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AEACD2-A066-40FF-B379-17BF9CD837C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27:B32" firstHeaderRow="1" firstDataRow="1" firstDataCol="1"/>
  <pivotFields count="12">
    <pivotField showAll="0"/>
    <pivotField axis="axisRow" showAll="0">
      <items count="5">
        <item x="2"/>
        <item x="1"/>
        <item x="3"/>
        <item x="0"/>
        <item t="default"/>
      </items>
    </pivotField>
    <pivotField showAll="0"/>
    <pivotField showAll="0"/>
    <pivotField showAll="0">
      <items count="9">
        <item x="0"/>
        <item x="1"/>
        <item x="2"/>
        <item x="6"/>
        <item x="3"/>
        <item x="4"/>
        <item x="5"/>
        <item x="7"/>
        <item t="default"/>
      </items>
    </pivotField>
    <pivotField showAll="0"/>
    <pivotField numFmtId="14" showAll="0">
      <items count="17">
        <item x="4"/>
        <item x="13"/>
        <item x="7"/>
        <item x="8"/>
        <item x="10"/>
        <item x="0"/>
        <item x="15"/>
        <item x="12"/>
        <item x="11"/>
        <item x="1"/>
        <item x="2"/>
        <item x="3"/>
        <item x="5"/>
        <item x="6"/>
        <item x="14"/>
        <item x="9"/>
        <item t="default"/>
      </items>
    </pivotField>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59156B-1DC2-4734-9A27-B3AF674AA08A}" name="PivotTable1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0">
  <location ref="B3:C12" firstHeaderRow="1" firstDataRow="1" firstDataCol="1"/>
  <pivotFields count="12">
    <pivotField showAll="0"/>
    <pivotField showAll="0"/>
    <pivotField showAll="0"/>
    <pivotField showAll="0"/>
    <pivotField axis="axisRow" showAll="0" sortType="descending">
      <items count="9">
        <item x="0"/>
        <item x="1"/>
        <item x="2"/>
        <item x="6"/>
        <item x="3"/>
        <item x="4"/>
        <item x="5"/>
        <item x="7"/>
        <item t="default"/>
      </items>
      <autoSortScope>
        <pivotArea dataOnly="0" outline="0" fieldPosition="0">
          <references count="1">
            <reference field="4294967294" count="1" selected="0">
              <x v="0"/>
            </reference>
          </references>
        </pivotArea>
      </autoSortScope>
    </pivotField>
    <pivotField showAll="0"/>
    <pivotField numFmtId="14" showAll="0">
      <items count="17">
        <item x="4"/>
        <item x="13"/>
        <item x="7"/>
        <item x="8"/>
        <item x="10"/>
        <item x="0"/>
        <item x="15"/>
        <item x="12"/>
        <item x="11"/>
        <item x="1"/>
        <item x="2"/>
        <item x="3"/>
        <item x="5"/>
        <item x="6"/>
        <item x="14"/>
        <item x="9"/>
        <item t="default"/>
      </items>
    </pivotField>
    <pivotField dataField="1"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i>
    <i>
      <x v="4"/>
    </i>
    <i>
      <x v="7"/>
    </i>
    <i>
      <x v="5"/>
    </i>
    <i>
      <x v="2"/>
    </i>
    <i>
      <x v="6"/>
    </i>
    <i>
      <x v="3"/>
    </i>
    <i>
      <x v="1"/>
    </i>
    <i t="grand">
      <x/>
    </i>
  </rowItems>
  <colItems count="1">
    <i/>
  </colItems>
  <dataFields count="1">
    <dataField name="Sum of Revenue" fld="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4"/>
          </reference>
        </references>
      </pivotArea>
    </chartFormat>
    <chartFormat chart="0" format="3">
      <pivotArea type="data" outline="0" fieldPosition="0">
        <references count="2">
          <reference field="4294967294" count="1" selected="0">
            <x v="0"/>
          </reference>
          <reference field="4" count="1" selected="0">
            <x v="7"/>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7"/>
          </reference>
        </references>
      </pivotArea>
    </chartFormat>
    <chartFormat chart="0" format="6" series="1">
      <pivotArea type="data" outline="0" fieldPosition="0">
        <references count="2">
          <reference field="4294967294" count="1" selected="0">
            <x v="0"/>
          </reference>
          <reference field="4" count="1" selected="0">
            <x v="5"/>
          </reference>
        </references>
      </pivotArea>
    </chartFormat>
    <chartFormat chart="0" format="7" series="1">
      <pivotArea type="data" outline="0" fieldPosition="0">
        <references count="2">
          <reference field="4294967294" count="1" selected="0">
            <x v="0"/>
          </reference>
          <reference field="4" count="1" selected="0">
            <x v="2"/>
          </reference>
        </references>
      </pivotArea>
    </chartFormat>
    <chartFormat chart="0" format="8" series="1">
      <pivotArea type="data" outline="0" fieldPosition="0">
        <references count="2">
          <reference field="4294967294" count="1" selected="0">
            <x v="0"/>
          </reference>
          <reference field="4" count="1" selected="0">
            <x v="6"/>
          </reference>
        </references>
      </pivotArea>
    </chartFormat>
    <chartFormat chart="0" format="9" series="1">
      <pivotArea type="data" outline="0" fieldPosition="0">
        <references count="2">
          <reference field="4294967294" count="1" selected="0">
            <x v="0"/>
          </reference>
          <reference field="4" count="1" selected="0">
            <x v="3"/>
          </reference>
        </references>
      </pivotArea>
    </chartFormat>
    <chartFormat chart="0" format="10" series="1">
      <pivotArea type="data" outline="0" fieldPosition="0">
        <references count="2">
          <reference field="4294967294" count="1" selected="0">
            <x v="0"/>
          </reference>
          <reference field="4" count="1" selected="0">
            <x v="1"/>
          </reference>
        </references>
      </pivotArea>
    </chartFormat>
    <chartFormat chart="19"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6DCC01-E6DC-4F62-8719-1A62A818C87A}" name="PivotTable4"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3">
  <location ref="B75:C81" firstHeaderRow="1" firstDataRow="1" firstDataCol="1"/>
  <pivotFields count="12">
    <pivotField axis="axisRow" showAll="0">
      <items count="2">
        <item x="0"/>
        <item t="default"/>
      </items>
    </pivotField>
    <pivotField axis="axisRow" showAll="0">
      <items count="5">
        <item x="2"/>
        <item x="1"/>
        <item x="3"/>
        <item x="0"/>
        <item t="default"/>
      </items>
    </pivotField>
    <pivotField showAll="0"/>
    <pivotField showAll="0"/>
    <pivotField showAll="0">
      <items count="9">
        <item x="0"/>
        <item x="1"/>
        <item x="2"/>
        <item x="6"/>
        <item x="3"/>
        <item x="4"/>
        <item x="5"/>
        <item x="7"/>
        <item t="default"/>
      </items>
    </pivotField>
    <pivotField dataField="1" showAll="0"/>
    <pivotField numFmtId="14" showAll="0">
      <items count="17">
        <item x="4"/>
        <item x="13"/>
        <item x="7"/>
        <item x="8"/>
        <item x="10"/>
        <item x="0"/>
        <item x="15"/>
        <item x="12"/>
        <item x="11"/>
        <item x="1"/>
        <item x="2"/>
        <item x="3"/>
        <item x="5"/>
        <item x="6"/>
        <item x="14"/>
        <item x="9"/>
        <item t="default"/>
      </items>
    </pivotField>
    <pivotField numFmtId="164" showAll="0"/>
    <pivotField numFmtId="164" showAll="0"/>
    <pivotField showAll="0" defaultSubtotal="0"/>
    <pivotField showAll="0" defaultSubtotal="0"/>
    <pivotField showAll="0" defaultSubtotal="0">
      <items count="4">
        <item x="0"/>
        <item x="1"/>
        <item x="2"/>
        <item x="3"/>
      </items>
    </pivotField>
  </pivotFields>
  <rowFields count="2">
    <field x="0"/>
    <field x="1"/>
  </rowFields>
  <rowItems count="6">
    <i>
      <x/>
    </i>
    <i r="1">
      <x/>
    </i>
    <i r="1">
      <x v="1"/>
    </i>
    <i r="1">
      <x v="2"/>
    </i>
    <i r="1">
      <x v="3"/>
    </i>
    <i t="grand">
      <x/>
    </i>
  </rowItems>
  <colItems count="1">
    <i/>
  </colItems>
  <dataFields count="1">
    <dataField name="Sum of Units Sold" fld="5" baseField="0" baseItem="0"/>
  </dataFields>
  <chartFormats count="2">
    <chartFormat chart="0"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797963-B12F-45DC-81F2-AB4F69D49EC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56:C57" firstHeaderRow="1" firstDataRow="2" firstDataCol="1"/>
  <pivotFields count="12">
    <pivotField showAll="0"/>
    <pivotField axis="axisRow" showAll="0">
      <items count="5">
        <item x="2"/>
        <item x="1"/>
        <item x="3"/>
        <item x="0"/>
        <item t="default"/>
      </items>
    </pivotField>
    <pivotField showAll="0"/>
    <pivotField showAll="0"/>
    <pivotField axis="axisRow" showAll="0">
      <items count="9">
        <item h="1" x="0"/>
        <item h="1" x="1"/>
        <item h="1" x="2"/>
        <item x="6"/>
        <item h="1" x="3"/>
        <item h="1" x="4"/>
        <item h="1" x="5"/>
        <item h="1" x="7"/>
        <item t="default"/>
      </items>
    </pivotField>
    <pivotField dataField="1" showAll="0"/>
    <pivotField numFmtId="14" showAll="0">
      <items count="17">
        <item x="4"/>
        <item x="13"/>
        <item x="7"/>
        <item x="8"/>
        <item x="10"/>
        <item x="0"/>
        <item x="15"/>
        <item x="12"/>
        <item x="11"/>
        <item x="1"/>
        <item x="2"/>
        <item x="3"/>
        <item x="5"/>
        <item x="6"/>
        <item x="14"/>
        <item x="9"/>
        <item t="default"/>
      </items>
    </pivotField>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2">
    <field x="1"/>
    <field x="4"/>
  </rowFields>
  <colFields count="1">
    <field x="11"/>
  </colField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769D39-A081-4209-A9A7-9CFE956A872C}" name="PivotTable7"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B167:D184" firstHeaderRow="0" firstDataRow="1" firstDataCol="1"/>
  <pivotFields count="12">
    <pivotField showAll="0"/>
    <pivotField axis="axisRow" showAll="0" measureFilter="1">
      <items count="5">
        <item x="2"/>
        <item x="1"/>
        <item x="3"/>
        <item x="0"/>
        <item t="default"/>
      </items>
    </pivotField>
    <pivotField showAll="0"/>
    <pivotField showAll="0"/>
    <pivotField axis="axisRow" showAll="0">
      <items count="9">
        <item x="0"/>
        <item x="1"/>
        <item x="2"/>
        <item x="6"/>
        <item x="3"/>
        <item x="4"/>
        <item x="5"/>
        <item x="7"/>
        <item t="default"/>
      </items>
    </pivotField>
    <pivotField showAll="0"/>
    <pivotField numFmtId="14" showAll="0">
      <items count="17">
        <item x="4"/>
        <item x="13"/>
        <item x="7"/>
        <item x="8"/>
        <item x="10"/>
        <item x="0"/>
        <item x="15"/>
        <item x="12"/>
        <item x="11"/>
        <item x="1"/>
        <item x="2"/>
        <item x="3"/>
        <item x="5"/>
        <item x="6"/>
        <item x="14"/>
        <item x="9"/>
        <item t="default"/>
      </items>
    </pivotField>
    <pivotField dataField="1" numFmtId="164" showAll="0"/>
    <pivotField dataField="1" numFmtId="164" showAll="0"/>
    <pivotField showAll="0" defaultSubtotal="0"/>
    <pivotField showAll="0" defaultSubtotal="0"/>
    <pivotField showAll="0" defaultSubtotal="0">
      <items count="4">
        <item x="0"/>
        <item x="1"/>
        <item x="2"/>
        <item x="3"/>
      </items>
    </pivotField>
  </pivotFields>
  <rowFields count="2">
    <field x="1"/>
    <field x="4"/>
  </rowFields>
  <rowItems count="17">
    <i>
      <x v="1"/>
    </i>
    <i r="1">
      <x/>
    </i>
    <i r="1">
      <x v="2"/>
    </i>
    <i r="1">
      <x v="3"/>
    </i>
    <i r="1">
      <x v="4"/>
    </i>
    <i r="1">
      <x v="5"/>
    </i>
    <i r="1">
      <x v="6"/>
    </i>
    <i r="1">
      <x v="7"/>
    </i>
    <i>
      <x v="3"/>
    </i>
    <i r="1">
      <x/>
    </i>
    <i r="1">
      <x v="2"/>
    </i>
    <i r="1">
      <x v="3"/>
    </i>
    <i r="1">
      <x v="4"/>
    </i>
    <i r="1">
      <x v="5"/>
    </i>
    <i r="1">
      <x v="6"/>
    </i>
    <i r="1">
      <x v="7"/>
    </i>
    <i t="grand">
      <x/>
    </i>
  </rowItems>
  <colFields count="1">
    <field x="-2"/>
  </colFields>
  <colItems count="2">
    <i>
      <x/>
    </i>
    <i i="1">
      <x v="1"/>
    </i>
  </colItems>
  <dataFields count="2">
    <dataField name="Sum of Revenue" fld="7" baseField="0" baseItem="0"/>
    <dataField name="Sum of Cost" fld="8"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F92CF1-A1BC-4232-972D-86F59C69678D}" name="PivotTable12"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2">
  <location ref="B15:C24" firstHeaderRow="1" firstDataRow="1" firstDataCol="1"/>
  <pivotFields count="12">
    <pivotField showAll="0"/>
    <pivotField showAll="0"/>
    <pivotField showAll="0"/>
    <pivotField showAll="0"/>
    <pivotField axis="axisRow" showAll="0" sortType="descending">
      <items count="9">
        <item x="0"/>
        <item x="1"/>
        <item x="2"/>
        <item x="6"/>
        <item x="3"/>
        <item x="4"/>
        <item x="5"/>
        <item x="7"/>
        <item t="default"/>
      </items>
      <autoSortScope>
        <pivotArea dataOnly="0" outline="0" fieldPosition="0">
          <references count="1">
            <reference field="4294967294" count="1" selected="0">
              <x v="0"/>
            </reference>
          </references>
        </pivotArea>
      </autoSortScope>
    </pivotField>
    <pivotField showAll="0"/>
    <pivotField numFmtId="14" showAll="0">
      <items count="17">
        <item x="4"/>
        <item x="13"/>
        <item x="7"/>
        <item x="8"/>
        <item x="10"/>
        <item x="0"/>
        <item x="15"/>
        <item x="12"/>
        <item x="11"/>
        <item x="1"/>
        <item x="2"/>
        <item x="3"/>
        <item x="5"/>
        <item x="6"/>
        <item x="14"/>
        <item x="9"/>
        <item t="default"/>
      </items>
    </pivotField>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i>
    <i>
      <x v="4"/>
    </i>
    <i>
      <x v="7"/>
    </i>
    <i>
      <x v="5"/>
    </i>
    <i>
      <x v="2"/>
    </i>
    <i>
      <x v="6"/>
    </i>
    <i>
      <x v="3"/>
    </i>
    <i>
      <x v="1"/>
    </i>
    <i t="grand">
      <x/>
    </i>
  </rowItems>
  <colItems count="1">
    <i/>
  </colItems>
  <dataFields count="1">
    <dataField name="Sum of Cost" fld="8"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D6D6BB7-8305-4EF3-8D40-C95CCF2EB89B}" sourceName="Product">
  <pivotTables>
    <pivotTable tabId="13" name="PivotTable11"/>
    <pivotTable tabId="13" name="PivotTable12"/>
    <pivotTable tabId="13" name="PivotTable4"/>
    <pivotTable tabId="13" name="PivotTable1"/>
    <pivotTable tabId="13" name="PivotTable5"/>
    <pivotTable tabId="13" name="PivotTable6"/>
    <pivotTable tabId="13" name="PivotTable7"/>
  </pivotTables>
  <data>
    <tabular pivotCacheId="751277070">
      <items count="8">
        <i x="0" s="1"/>
        <i x="1" s="1"/>
        <i x="2" s="1"/>
        <i x="6" s="1"/>
        <i x="3" s="1"/>
        <i x="4" s="1"/>
        <i x="5"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3DC754D6-76AA-4EAF-A2ED-3F1BEBD52FE8}" cache="Slicer_Product" caption="Produc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ortune@%20Cookie" TargetMode="Externa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B1:J709"/>
  <sheetViews>
    <sheetView tabSelected="1" topLeftCell="C1" zoomScale="64" workbookViewId="0">
      <selection activeCell="K1" sqref="K1:K1048576"/>
    </sheetView>
  </sheetViews>
  <sheetFormatPr defaultRowHeight="14.4" x14ac:dyDescent="0.3"/>
  <cols>
    <col min="2" max="2" width="9.77734375" bestFit="1" customWidth="1"/>
    <col min="3" max="3" width="13.88671875" style="1" customWidth="1"/>
    <col min="4" max="4" width="14.21875" style="1" bestFit="1" customWidth="1"/>
    <col min="5" max="5" width="10.77734375" style="1" bestFit="1" customWidth="1"/>
    <col min="6" max="6" width="21.77734375" bestFit="1" customWidth="1"/>
    <col min="7" max="7" width="12.21875" bestFit="1" customWidth="1"/>
    <col min="8" max="8" width="10.88671875" style="33" bestFit="1" customWidth="1"/>
    <col min="9" max="9" width="16.44140625" bestFit="1" customWidth="1"/>
    <col min="10" max="10" width="14.88671875" bestFit="1" customWidth="1"/>
  </cols>
  <sheetData>
    <row r="1" spans="2:10" x14ac:dyDescent="0.3">
      <c r="B1" t="s">
        <v>20</v>
      </c>
      <c r="C1" t="s">
        <v>18</v>
      </c>
      <c r="D1" t="s">
        <v>0</v>
      </c>
      <c r="E1" t="s">
        <v>1</v>
      </c>
      <c r="F1" t="s">
        <v>2</v>
      </c>
      <c r="G1" t="s">
        <v>3</v>
      </c>
      <c r="H1" s="33" t="s">
        <v>4</v>
      </c>
      <c r="I1" t="s">
        <v>5</v>
      </c>
      <c r="J1" t="s">
        <v>6</v>
      </c>
    </row>
    <row r="2" spans="2:10" x14ac:dyDescent="0.3">
      <c r="B2" t="s">
        <v>54</v>
      </c>
      <c r="C2" t="s">
        <v>32</v>
      </c>
      <c r="D2">
        <v>3</v>
      </c>
      <c r="E2">
        <v>822658</v>
      </c>
      <c r="F2" t="s">
        <v>7</v>
      </c>
      <c r="G2">
        <v>292</v>
      </c>
      <c r="H2" s="33">
        <v>43862</v>
      </c>
      <c r="I2" s="32">
        <v>2628</v>
      </c>
      <c r="J2" s="32">
        <v>1168</v>
      </c>
    </row>
    <row r="3" spans="2:10" x14ac:dyDescent="0.3">
      <c r="B3" t="s">
        <v>54</v>
      </c>
      <c r="C3" t="s">
        <v>32</v>
      </c>
      <c r="D3">
        <v>3</v>
      </c>
      <c r="E3">
        <v>169315</v>
      </c>
      <c r="F3" t="s">
        <v>7</v>
      </c>
      <c r="G3">
        <v>974</v>
      </c>
      <c r="H3" s="33">
        <v>43862</v>
      </c>
      <c r="I3" s="32">
        <v>8766</v>
      </c>
      <c r="J3" s="32">
        <v>3896</v>
      </c>
    </row>
    <row r="4" spans="2:10" x14ac:dyDescent="0.3">
      <c r="B4" t="s">
        <v>54</v>
      </c>
      <c r="C4" t="s">
        <v>32</v>
      </c>
      <c r="D4">
        <v>3</v>
      </c>
      <c r="E4">
        <v>233264</v>
      </c>
      <c r="F4" t="s">
        <v>7</v>
      </c>
      <c r="G4">
        <v>2518</v>
      </c>
      <c r="H4" s="33">
        <v>43983</v>
      </c>
      <c r="I4" s="32">
        <v>22662</v>
      </c>
      <c r="J4" s="32">
        <v>10072</v>
      </c>
    </row>
    <row r="5" spans="2:10" x14ac:dyDescent="0.3">
      <c r="B5" t="s">
        <v>54</v>
      </c>
      <c r="C5" t="s">
        <v>42</v>
      </c>
      <c r="D5">
        <v>4</v>
      </c>
      <c r="E5">
        <v>773180</v>
      </c>
      <c r="F5" t="s">
        <v>7</v>
      </c>
      <c r="G5">
        <v>1006</v>
      </c>
      <c r="H5" s="33">
        <v>43983</v>
      </c>
      <c r="I5" s="32">
        <v>9054</v>
      </c>
      <c r="J5" s="32">
        <v>4024</v>
      </c>
    </row>
    <row r="6" spans="2:10" x14ac:dyDescent="0.3">
      <c r="B6" t="s">
        <v>54</v>
      </c>
      <c r="C6" t="s">
        <v>32</v>
      </c>
      <c r="D6">
        <v>2</v>
      </c>
      <c r="E6">
        <v>460675</v>
      </c>
      <c r="F6" t="s">
        <v>7</v>
      </c>
      <c r="G6">
        <v>367</v>
      </c>
      <c r="H6" s="33">
        <v>44013</v>
      </c>
      <c r="I6" s="32">
        <v>3303</v>
      </c>
      <c r="J6" s="32">
        <v>1468</v>
      </c>
    </row>
    <row r="7" spans="2:10" x14ac:dyDescent="0.3">
      <c r="B7" t="s">
        <v>54</v>
      </c>
      <c r="C7" t="s">
        <v>48</v>
      </c>
      <c r="D7">
        <v>5</v>
      </c>
      <c r="E7">
        <v>467284</v>
      </c>
      <c r="F7" t="s">
        <v>7</v>
      </c>
      <c r="G7">
        <v>883</v>
      </c>
      <c r="H7" s="33">
        <v>44044</v>
      </c>
      <c r="I7" s="32">
        <v>7947</v>
      </c>
      <c r="J7" s="32">
        <v>3532</v>
      </c>
    </row>
    <row r="8" spans="2:10" x14ac:dyDescent="0.3">
      <c r="B8" t="s">
        <v>54</v>
      </c>
      <c r="C8" t="s">
        <v>25</v>
      </c>
      <c r="D8">
        <v>1</v>
      </c>
      <c r="E8">
        <v>295942</v>
      </c>
      <c r="F8" t="s">
        <v>7</v>
      </c>
      <c r="G8">
        <v>549</v>
      </c>
      <c r="H8" s="33">
        <v>43709</v>
      </c>
      <c r="I8" s="32">
        <v>4941</v>
      </c>
      <c r="J8" s="32">
        <v>2196</v>
      </c>
    </row>
    <row r="9" spans="2:10" x14ac:dyDescent="0.3">
      <c r="B9" t="s">
        <v>54</v>
      </c>
      <c r="C9" t="s">
        <v>48</v>
      </c>
      <c r="D9">
        <v>5</v>
      </c>
      <c r="E9">
        <v>846096</v>
      </c>
      <c r="F9" t="s">
        <v>7</v>
      </c>
      <c r="G9">
        <v>788</v>
      </c>
      <c r="H9" s="33">
        <v>43709</v>
      </c>
      <c r="I9" s="32">
        <v>7092</v>
      </c>
      <c r="J9" s="32">
        <v>3152</v>
      </c>
    </row>
    <row r="10" spans="2:10" x14ac:dyDescent="0.3">
      <c r="B10" t="s">
        <v>54</v>
      </c>
      <c r="C10" t="s">
        <v>48</v>
      </c>
      <c r="D10">
        <v>5</v>
      </c>
      <c r="E10">
        <v>814466</v>
      </c>
      <c r="F10" t="s">
        <v>65</v>
      </c>
      <c r="G10">
        <v>2472</v>
      </c>
      <c r="H10" s="33">
        <v>44075</v>
      </c>
      <c r="I10" s="32">
        <v>22248</v>
      </c>
      <c r="J10" s="32">
        <v>9888</v>
      </c>
    </row>
    <row r="11" spans="2:10" x14ac:dyDescent="0.3">
      <c r="B11" t="s">
        <v>54</v>
      </c>
      <c r="C11" t="s">
        <v>32</v>
      </c>
      <c r="D11">
        <v>2</v>
      </c>
      <c r="E11">
        <v>285295</v>
      </c>
      <c r="F11" t="s">
        <v>7</v>
      </c>
      <c r="G11">
        <v>1143</v>
      </c>
      <c r="H11" s="33">
        <v>44105</v>
      </c>
      <c r="I11" s="32">
        <v>10287</v>
      </c>
      <c r="J11" s="32">
        <v>4572</v>
      </c>
    </row>
    <row r="12" spans="2:10" x14ac:dyDescent="0.3">
      <c r="B12" t="s">
        <v>54</v>
      </c>
      <c r="C12" t="s">
        <v>42</v>
      </c>
      <c r="D12">
        <v>4</v>
      </c>
      <c r="E12">
        <v>299081</v>
      </c>
      <c r="F12" t="s">
        <v>7</v>
      </c>
      <c r="G12">
        <v>1725</v>
      </c>
      <c r="H12" s="33">
        <v>43770</v>
      </c>
      <c r="I12" s="32">
        <v>15525</v>
      </c>
      <c r="J12" s="32">
        <v>6900</v>
      </c>
    </row>
    <row r="13" spans="2:10" x14ac:dyDescent="0.3">
      <c r="B13" t="s">
        <v>54</v>
      </c>
      <c r="C13" t="s">
        <v>25</v>
      </c>
      <c r="D13">
        <v>1</v>
      </c>
      <c r="E13">
        <v>568221</v>
      </c>
      <c r="F13" t="s">
        <v>7</v>
      </c>
      <c r="G13">
        <v>912</v>
      </c>
      <c r="H13" s="33">
        <v>43770</v>
      </c>
      <c r="I13" s="32">
        <v>8208</v>
      </c>
      <c r="J13" s="32">
        <v>3648</v>
      </c>
    </row>
    <row r="14" spans="2:10" x14ac:dyDescent="0.3">
      <c r="B14" t="s">
        <v>54</v>
      </c>
      <c r="C14" t="s">
        <v>48</v>
      </c>
      <c r="D14">
        <v>5</v>
      </c>
      <c r="E14">
        <v>195686</v>
      </c>
      <c r="F14" t="s">
        <v>7</v>
      </c>
      <c r="G14">
        <v>2152</v>
      </c>
      <c r="H14" s="33">
        <v>43800</v>
      </c>
      <c r="I14" s="32">
        <v>19368</v>
      </c>
      <c r="J14" s="32">
        <v>8608</v>
      </c>
    </row>
    <row r="15" spans="2:10" x14ac:dyDescent="0.3">
      <c r="B15" t="s">
        <v>54</v>
      </c>
      <c r="C15" t="s">
        <v>42</v>
      </c>
      <c r="D15">
        <v>4</v>
      </c>
      <c r="E15">
        <v>870751</v>
      </c>
      <c r="F15" t="s">
        <v>7</v>
      </c>
      <c r="G15">
        <v>1817</v>
      </c>
      <c r="H15" s="33">
        <v>44166</v>
      </c>
      <c r="I15" s="32">
        <v>16353</v>
      </c>
      <c r="J15" s="32">
        <v>7268</v>
      </c>
    </row>
    <row r="16" spans="2:10" x14ac:dyDescent="0.3">
      <c r="B16" t="s">
        <v>54</v>
      </c>
      <c r="C16" t="s">
        <v>32</v>
      </c>
      <c r="D16">
        <v>3</v>
      </c>
      <c r="E16">
        <v>424815</v>
      </c>
      <c r="F16" t="s">
        <v>7</v>
      </c>
      <c r="G16">
        <v>1513</v>
      </c>
      <c r="H16" s="33">
        <v>44166</v>
      </c>
      <c r="I16" s="32">
        <v>13617</v>
      </c>
      <c r="J16" s="32">
        <v>6052</v>
      </c>
    </row>
    <row r="17" spans="2:10" x14ac:dyDescent="0.3">
      <c r="B17" t="s">
        <v>54</v>
      </c>
      <c r="C17" t="s">
        <v>42</v>
      </c>
      <c r="D17">
        <v>4</v>
      </c>
      <c r="E17">
        <v>880795</v>
      </c>
      <c r="F17" t="s">
        <v>7</v>
      </c>
      <c r="G17">
        <v>3945</v>
      </c>
      <c r="H17" s="33">
        <v>43831</v>
      </c>
      <c r="I17" s="32">
        <v>35505</v>
      </c>
      <c r="J17" s="32">
        <v>15780</v>
      </c>
    </row>
    <row r="18" spans="2:10" x14ac:dyDescent="0.3">
      <c r="B18" t="s">
        <v>54</v>
      </c>
      <c r="C18" t="s">
        <v>42</v>
      </c>
      <c r="D18">
        <v>4</v>
      </c>
      <c r="E18">
        <v>481069</v>
      </c>
      <c r="F18" t="s">
        <v>7</v>
      </c>
      <c r="G18">
        <v>2296</v>
      </c>
      <c r="H18" s="33">
        <v>43862</v>
      </c>
      <c r="I18" s="32">
        <v>20664</v>
      </c>
      <c r="J18" s="32">
        <v>9184</v>
      </c>
    </row>
    <row r="19" spans="2:10" x14ac:dyDescent="0.3">
      <c r="B19" t="s">
        <v>54</v>
      </c>
      <c r="C19" t="s">
        <v>32</v>
      </c>
      <c r="D19">
        <v>3</v>
      </c>
      <c r="E19">
        <v>793156</v>
      </c>
      <c r="F19" t="s">
        <v>7</v>
      </c>
      <c r="G19">
        <v>1030</v>
      </c>
      <c r="H19" s="33">
        <v>43952</v>
      </c>
      <c r="I19" s="32">
        <v>9270</v>
      </c>
      <c r="J19" s="32">
        <v>4120</v>
      </c>
    </row>
    <row r="20" spans="2:10" x14ac:dyDescent="0.3">
      <c r="B20" t="s">
        <v>54</v>
      </c>
      <c r="C20" t="s">
        <v>32</v>
      </c>
      <c r="D20">
        <v>3</v>
      </c>
      <c r="E20">
        <v>538762</v>
      </c>
      <c r="F20" t="s">
        <v>7</v>
      </c>
      <c r="G20">
        <v>1514</v>
      </c>
      <c r="H20" s="33">
        <v>43862</v>
      </c>
      <c r="I20" s="32">
        <v>13626</v>
      </c>
      <c r="J20" s="32">
        <v>6056</v>
      </c>
    </row>
    <row r="21" spans="2:10" x14ac:dyDescent="0.3">
      <c r="B21" t="s">
        <v>54</v>
      </c>
      <c r="C21" t="s">
        <v>48</v>
      </c>
      <c r="D21">
        <v>5</v>
      </c>
      <c r="E21">
        <v>883352</v>
      </c>
      <c r="F21" t="s">
        <v>7</v>
      </c>
      <c r="G21">
        <v>4492.5</v>
      </c>
      <c r="H21" s="33">
        <v>43922</v>
      </c>
      <c r="I21" s="32">
        <v>40432.5</v>
      </c>
      <c r="J21" s="32">
        <v>17970</v>
      </c>
    </row>
    <row r="22" spans="2:10" x14ac:dyDescent="0.3">
      <c r="B22" t="s">
        <v>54</v>
      </c>
      <c r="C22" t="s">
        <v>42</v>
      </c>
      <c r="D22">
        <v>4</v>
      </c>
      <c r="E22">
        <v>444142</v>
      </c>
      <c r="F22" t="s">
        <v>7</v>
      </c>
      <c r="G22">
        <v>727</v>
      </c>
      <c r="H22" s="33">
        <v>43983</v>
      </c>
      <c r="I22" s="32">
        <v>6543</v>
      </c>
      <c r="J22" s="32">
        <v>2908</v>
      </c>
    </row>
    <row r="23" spans="2:10" x14ac:dyDescent="0.3">
      <c r="B23" t="s">
        <v>54</v>
      </c>
      <c r="C23" t="s">
        <v>32</v>
      </c>
      <c r="D23">
        <v>3</v>
      </c>
      <c r="E23">
        <v>772199</v>
      </c>
      <c r="F23" t="s">
        <v>7</v>
      </c>
      <c r="G23">
        <v>787</v>
      </c>
      <c r="H23" s="33">
        <v>43983</v>
      </c>
      <c r="I23" s="32">
        <v>7083</v>
      </c>
      <c r="J23" s="32">
        <v>3148</v>
      </c>
    </row>
    <row r="24" spans="2:10" x14ac:dyDescent="0.3">
      <c r="B24" t="s">
        <v>54</v>
      </c>
      <c r="C24" t="s">
        <v>42</v>
      </c>
      <c r="D24">
        <v>4</v>
      </c>
      <c r="E24">
        <v>878246</v>
      </c>
      <c r="F24" t="s">
        <v>7</v>
      </c>
      <c r="G24">
        <v>1823</v>
      </c>
      <c r="H24" s="33">
        <v>44013</v>
      </c>
      <c r="I24" s="32">
        <v>16407</v>
      </c>
      <c r="J24" s="32">
        <v>7292</v>
      </c>
    </row>
    <row r="25" spans="2:10" x14ac:dyDescent="0.3">
      <c r="B25" t="s">
        <v>54</v>
      </c>
      <c r="C25" t="s">
        <v>32</v>
      </c>
      <c r="D25">
        <v>2</v>
      </c>
      <c r="E25">
        <v>206944</v>
      </c>
      <c r="F25" t="s">
        <v>7</v>
      </c>
      <c r="G25">
        <v>747</v>
      </c>
      <c r="H25" s="33">
        <v>44075</v>
      </c>
      <c r="I25" s="32">
        <v>6723</v>
      </c>
      <c r="J25" s="32">
        <v>2988</v>
      </c>
    </row>
    <row r="26" spans="2:10" x14ac:dyDescent="0.3">
      <c r="B26" t="s">
        <v>54</v>
      </c>
      <c r="C26" t="s">
        <v>48</v>
      </c>
      <c r="D26">
        <v>5</v>
      </c>
      <c r="E26">
        <v>997944</v>
      </c>
      <c r="F26" t="s">
        <v>7</v>
      </c>
      <c r="G26">
        <v>766</v>
      </c>
      <c r="H26" s="33">
        <v>43739</v>
      </c>
      <c r="I26" s="32">
        <v>6894</v>
      </c>
      <c r="J26" s="32">
        <v>3064</v>
      </c>
    </row>
    <row r="27" spans="2:10" x14ac:dyDescent="0.3">
      <c r="B27" t="s">
        <v>54</v>
      </c>
      <c r="C27" t="s">
        <v>42</v>
      </c>
      <c r="D27">
        <v>4</v>
      </c>
      <c r="E27">
        <v>478777</v>
      </c>
      <c r="F27" t="s">
        <v>7</v>
      </c>
      <c r="G27">
        <v>2905</v>
      </c>
      <c r="H27" s="33">
        <v>44136</v>
      </c>
      <c r="I27" s="32">
        <v>26145</v>
      </c>
      <c r="J27" s="32">
        <v>11620</v>
      </c>
    </row>
    <row r="28" spans="2:10" x14ac:dyDescent="0.3">
      <c r="B28" t="s">
        <v>54</v>
      </c>
      <c r="C28" t="s">
        <v>25</v>
      </c>
      <c r="D28">
        <v>1</v>
      </c>
      <c r="E28">
        <v>800313</v>
      </c>
      <c r="F28" t="s">
        <v>7</v>
      </c>
      <c r="G28">
        <v>2155</v>
      </c>
      <c r="H28" s="33">
        <v>44166</v>
      </c>
      <c r="I28" s="32">
        <v>19395</v>
      </c>
      <c r="J28" s="32">
        <v>8620</v>
      </c>
    </row>
    <row r="29" spans="2:10" x14ac:dyDescent="0.3">
      <c r="B29" t="s">
        <v>54</v>
      </c>
      <c r="C29" t="s">
        <v>42</v>
      </c>
      <c r="D29">
        <v>4</v>
      </c>
      <c r="E29">
        <v>531598</v>
      </c>
      <c r="F29" t="s">
        <v>7</v>
      </c>
      <c r="G29">
        <v>2363</v>
      </c>
      <c r="H29" s="33">
        <v>43862</v>
      </c>
      <c r="I29" s="32">
        <v>21267</v>
      </c>
      <c r="J29" s="32">
        <v>9452</v>
      </c>
    </row>
    <row r="30" spans="2:10" x14ac:dyDescent="0.3">
      <c r="B30" t="s">
        <v>54</v>
      </c>
      <c r="C30" t="s">
        <v>48</v>
      </c>
      <c r="D30">
        <v>5</v>
      </c>
      <c r="E30">
        <v>704653</v>
      </c>
      <c r="F30" t="s">
        <v>7</v>
      </c>
      <c r="G30">
        <v>918</v>
      </c>
      <c r="H30" s="33">
        <v>43952</v>
      </c>
      <c r="I30" s="32">
        <v>8262</v>
      </c>
      <c r="J30" s="32">
        <v>3672</v>
      </c>
    </row>
    <row r="31" spans="2:10" x14ac:dyDescent="0.3">
      <c r="B31" t="s">
        <v>54</v>
      </c>
      <c r="C31" t="s">
        <v>32</v>
      </c>
      <c r="D31">
        <v>3</v>
      </c>
      <c r="E31">
        <v>207367</v>
      </c>
      <c r="F31" t="s">
        <v>7</v>
      </c>
      <c r="G31">
        <v>1728</v>
      </c>
      <c r="H31" s="33">
        <v>43952</v>
      </c>
      <c r="I31" s="32">
        <v>15552</v>
      </c>
      <c r="J31" s="32">
        <v>6912</v>
      </c>
    </row>
    <row r="32" spans="2:10" x14ac:dyDescent="0.3">
      <c r="B32" t="s">
        <v>54</v>
      </c>
      <c r="C32" t="s">
        <v>25</v>
      </c>
      <c r="D32">
        <v>1</v>
      </c>
      <c r="E32">
        <v>920013</v>
      </c>
      <c r="F32" t="s">
        <v>7</v>
      </c>
      <c r="G32">
        <v>1142</v>
      </c>
      <c r="H32" s="33">
        <v>43983</v>
      </c>
      <c r="I32" s="32">
        <v>10278</v>
      </c>
      <c r="J32" s="32">
        <v>4568</v>
      </c>
    </row>
    <row r="33" spans="2:10" x14ac:dyDescent="0.3">
      <c r="B33" t="s">
        <v>54</v>
      </c>
      <c r="C33" t="s">
        <v>48</v>
      </c>
      <c r="D33">
        <v>5</v>
      </c>
      <c r="E33">
        <v>890788</v>
      </c>
      <c r="F33" t="s">
        <v>7</v>
      </c>
      <c r="G33">
        <v>662</v>
      </c>
      <c r="H33" s="33">
        <v>43983</v>
      </c>
      <c r="I33" s="32">
        <v>5958</v>
      </c>
      <c r="J33" s="32">
        <v>2648</v>
      </c>
    </row>
    <row r="34" spans="2:10" x14ac:dyDescent="0.3">
      <c r="B34" t="s">
        <v>54</v>
      </c>
      <c r="C34" t="s">
        <v>42</v>
      </c>
      <c r="D34">
        <v>4</v>
      </c>
      <c r="E34">
        <v>189492</v>
      </c>
      <c r="F34" t="s">
        <v>7</v>
      </c>
      <c r="G34">
        <v>1295</v>
      </c>
      <c r="H34" s="33">
        <v>44105</v>
      </c>
      <c r="I34" s="32">
        <v>11655</v>
      </c>
      <c r="J34" s="32">
        <v>5180</v>
      </c>
    </row>
    <row r="35" spans="2:10" x14ac:dyDescent="0.3">
      <c r="B35" t="s">
        <v>54</v>
      </c>
      <c r="C35" t="s">
        <v>42</v>
      </c>
      <c r="D35">
        <v>4</v>
      </c>
      <c r="E35">
        <v>263953</v>
      </c>
      <c r="F35" t="s">
        <v>7</v>
      </c>
      <c r="G35">
        <v>809</v>
      </c>
      <c r="H35" s="33">
        <v>43739</v>
      </c>
      <c r="I35" s="32">
        <v>7281</v>
      </c>
      <c r="J35" s="32">
        <v>3236</v>
      </c>
    </row>
    <row r="36" spans="2:10" x14ac:dyDescent="0.3">
      <c r="B36" t="s">
        <v>54</v>
      </c>
      <c r="C36" t="s">
        <v>32</v>
      </c>
      <c r="D36">
        <v>3</v>
      </c>
      <c r="E36">
        <v>169090</v>
      </c>
      <c r="F36" t="s">
        <v>7</v>
      </c>
      <c r="G36">
        <v>2145</v>
      </c>
      <c r="H36" s="33">
        <v>43739</v>
      </c>
      <c r="I36" s="32">
        <v>19305</v>
      </c>
      <c r="J36" s="32">
        <v>8580</v>
      </c>
    </row>
    <row r="37" spans="2:10" x14ac:dyDescent="0.3">
      <c r="B37" t="s">
        <v>54</v>
      </c>
      <c r="C37" t="s">
        <v>25</v>
      </c>
      <c r="D37">
        <v>1</v>
      </c>
      <c r="E37">
        <v>967416</v>
      </c>
      <c r="F37" t="s">
        <v>7</v>
      </c>
      <c r="G37">
        <v>1785</v>
      </c>
      <c r="H37" s="33">
        <v>43770</v>
      </c>
      <c r="I37" s="32">
        <v>16065</v>
      </c>
      <c r="J37" s="32">
        <v>7140</v>
      </c>
    </row>
    <row r="38" spans="2:10" x14ac:dyDescent="0.3">
      <c r="B38" t="s">
        <v>54</v>
      </c>
      <c r="C38" t="s">
        <v>48</v>
      </c>
      <c r="D38">
        <v>5</v>
      </c>
      <c r="E38">
        <v>195683</v>
      </c>
      <c r="F38" t="s">
        <v>7</v>
      </c>
      <c r="G38">
        <v>1916</v>
      </c>
      <c r="H38" s="33">
        <v>44166</v>
      </c>
      <c r="I38" s="32">
        <v>17244</v>
      </c>
      <c r="J38" s="32">
        <v>7664</v>
      </c>
    </row>
    <row r="39" spans="2:10" x14ac:dyDescent="0.3">
      <c r="B39" t="s">
        <v>54</v>
      </c>
      <c r="C39" t="s">
        <v>48</v>
      </c>
      <c r="D39">
        <v>5</v>
      </c>
      <c r="E39">
        <v>523496</v>
      </c>
      <c r="F39" t="s">
        <v>7</v>
      </c>
      <c r="G39">
        <v>2852</v>
      </c>
      <c r="H39" s="33">
        <v>44166</v>
      </c>
      <c r="I39" s="32">
        <v>25668</v>
      </c>
      <c r="J39" s="32">
        <v>11408</v>
      </c>
    </row>
    <row r="40" spans="2:10" x14ac:dyDescent="0.3">
      <c r="B40" t="s">
        <v>54</v>
      </c>
      <c r="C40" t="s">
        <v>32</v>
      </c>
      <c r="D40">
        <v>2</v>
      </c>
      <c r="E40">
        <v>677495</v>
      </c>
      <c r="F40" t="s">
        <v>7</v>
      </c>
      <c r="G40">
        <v>2729</v>
      </c>
      <c r="H40" s="33">
        <v>44166</v>
      </c>
      <c r="I40" s="32">
        <v>24561</v>
      </c>
      <c r="J40" s="32">
        <v>10916</v>
      </c>
    </row>
    <row r="41" spans="2:10" x14ac:dyDescent="0.3">
      <c r="B41" t="s">
        <v>54</v>
      </c>
      <c r="C41" t="s">
        <v>48</v>
      </c>
      <c r="D41">
        <v>5</v>
      </c>
      <c r="E41">
        <v>722131</v>
      </c>
      <c r="F41" t="s">
        <v>7</v>
      </c>
      <c r="G41">
        <v>1925</v>
      </c>
      <c r="H41" s="33">
        <v>43800</v>
      </c>
      <c r="I41" s="32">
        <v>17325</v>
      </c>
      <c r="J41" s="32">
        <v>7700</v>
      </c>
    </row>
    <row r="42" spans="2:10" x14ac:dyDescent="0.3">
      <c r="B42" t="s">
        <v>54</v>
      </c>
      <c r="C42" t="s">
        <v>25</v>
      </c>
      <c r="D42">
        <v>1</v>
      </c>
      <c r="E42">
        <v>946076</v>
      </c>
      <c r="F42" t="s">
        <v>7</v>
      </c>
      <c r="G42">
        <v>2013</v>
      </c>
      <c r="H42" s="33">
        <v>43800</v>
      </c>
      <c r="I42" s="32">
        <v>18117</v>
      </c>
      <c r="J42" s="32">
        <v>8052</v>
      </c>
    </row>
    <row r="43" spans="2:10" x14ac:dyDescent="0.3">
      <c r="B43" t="s">
        <v>54</v>
      </c>
      <c r="C43" t="s">
        <v>48</v>
      </c>
      <c r="D43">
        <v>5</v>
      </c>
      <c r="E43">
        <v>508372</v>
      </c>
      <c r="F43" t="s">
        <v>7</v>
      </c>
      <c r="G43">
        <v>1055</v>
      </c>
      <c r="H43" s="33">
        <v>44166</v>
      </c>
      <c r="I43" s="32">
        <v>9495</v>
      </c>
      <c r="J43" s="32">
        <v>4220</v>
      </c>
    </row>
    <row r="44" spans="2:10" x14ac:dyDescent="0.3">
      <c r="B44" t="s">
        <v>54</v>
      </c>
      <c r="C44" t="s">
        <v>48</v>
      </c>
      <c r="D44">
        <v>5</v>
      </c>
      <c r="E44">
        <v>508372</v>
      </c>
      <c r="F44" t="s">
        <v>7</v>
      </c>
      <c r="G44">
        <v>1055</v>
      </c>
      <c r="H44" s="33">
        <v>44166</v>
      </c>
      <c r="I44" s="32">
        <v>9495</v>
      </c>
      <c r="J44" s="32">
        <v>4220</v>
      </c>
    </row>
    <row r="45" spans="2:10" x14ac:dyDescent="0.3">
      <c r="B45" t="s">
        <v>54</v>
      </c>
      <c r="C45" t="s">
        <v>32</v>
      </c>
      <c r="D45">
        <v>3</v>
      </c>
      <c r="E45">
        <v>274620</v>
      </c>
      <c r="F45" t="s">
        <v>7</v>
      </c>
      <c r="G45">
        <v>1084</v>
      </c>
      <c r="H45" s="33">
        <v>44166</v>
      </c>
      <c r="I45" s="32">
        <v>9756</v>
      </c>
      <c r="J45" s="32">
        <v>4336</v>
      </c>
    </row>
    <row r="46" spans="2:10" x14ac:dyDescent="0.3">
      <c r="B46" t="s">
        <v>54</v>
      </c>
      <c r="C46" t="s">
        <v>32</v>
      </c>
      <c r="D46">
        <v>2</v>
      </c>
      <c r="E46">
        <v>695279</v>
      </c>
      <c r="F46" t="s">
        <v>7</v>
      </c>
      <c r="G46">
        <v>2434.5</v>
      </c>
      <c r="H46" s="33">
        <v>43831</v>
      </c>
      <c r="I46" s="32">
        <v>21910.5</v>
      </c>
      <c r="J46" s="32">
        <v>9738</v>
      </c>
    </row>
    <row r="47" spans="2:10" x14ac:dyDescent="0.3">
      <c r="B47" t="s">
        <v>54</v>
      </c>
      <c r="C47" t="s">
        <v>25</v>
      </c>
      <c r="D47">
        <v>1</v>
      </c>
      <c r="E47">
        <v>652181</v>
      </c>
      <c r="F47" t="s">
        <v>7</v>
      </c>
      <c r="G47">
        <v>1774</v>
      </c>
      <c r="H47" s="33">
        <v>43891</v>
      </c>
      <c r="I47" s="32">
        <v>15966</v>
      </c>
      <c r="J47" s="32">
        <v>7096</v>
      </c>
    </row>
    <row r="48" spans="2:10" x14ac:dyDescent="0.3">
      <c r="B48" t="s">
        <v>54</v>
      </c>
      <c r="C48" t="s">
        <v>25</v>
      </c>
      <c r="D48">
        <v>1</v>
      </c>
      <c r="E48">
        <v>550861</v>
      </c>
      <c r="F48" t="s">
        <v>7</v>
      </c>
      <c r="G48">
        <v>1901</v>
      </c>
      <c r="H48" s="33">
        <v>43983</v>
      </c>
      <c r="I48" s="32">
        <v>17109</v>
      </c>
      <c r="J48" s="32">
        <v>7604</v>
      </c>
    </row>
    <row r="49" spans="2:10" x14ac:dyDescent="0.3">
      <c r="B49" t="s">
        <v>54</v>
      </c>
      <c r="C49" t="s">
        <v>32</v>
      </c>
      <c r="D49">
        <v>3</v>
      </c>
      <c r="E49">
        <v>385435</v>
      </c>
      <c r="F49" t="s">
        <v>7</v>
      </c>
      <c r="G49">
        <v>689</v>
      </c>
      <c r="H49" s="33">
        <v>43983</v>
      </c>
      <c r="I49" s="32">
        <v>6201</v>
      </c>
      <c r="J49" s="32">
        <v>2756</v>
      </c>
    </row>
    <row r="50" spans="2:10" x14ac:dyDescent="0.3">
      <c r="B50" t="s">
        <v>54</v>
      </c>
      <c r="C50" t="s">
        <v>32</v>
      </c>
      <c r="D50">
        <v>3</v>
      </c>
      <c r="E50">
        <v>856670</v>
      </c>
      <c r="F50" t="s">
        <v>7</v>
      </c>
      <c r="G50">
        <v>1570</v>
      </c>
      <c r="H50" s="33">
        <v>43983</v>
      </c>
      <c r="I50" s="32">
        <v>14130</v>
      </c>
      <c r="J50" s="32">
        <v>6280</v>
      </c>
    </row>
    <row r="51" spans="2:10" x14ac:dyDescent="0.3">
      <c r="B51" t="s">
        <v>54</v>
      </c>
      <c r="C51" t="s">
        <v>42</v>
      </c>
      <c r="D51">
        <v>4</v>
      </c>
      <c r="E51">
        <v>410330</v>
      </c>
      <c r="F51" t="s">
        <v>7</v>
      </c>
      <c r="G51">
        <v>1369.5</v>
      </c>
      <c r="H51" s="33">
        <v>44013</v>
      </c>
      <c r="I51" s="32">
        <v>12325.5</v>
      </c>
      <c r="J51" s="32">
        <v>5478</v>
      </c>
    </row>
    <row r="52" spans="2:10" x14ac:dyDescent="0.3">
      <c r="B52" t="s">
        <v>54</v>
      </c>
      <c r="C52" t="s">
        <v>32</v>
      </c>
      <c r="D52">
        <v>2</v>
      </c>
      <c r="E52">
        <v>316319</v>
      </c>
      <c r="F52" t="s">
        <v>7</v>
      </c>
      <c r="G52">
        <v>2009</v>
      </c>
      <c r="H52" s="33">
        <v>44105</v>
      </c>
      <c r="I52" s="32">
        <v>18081</v>
      </c>
      <c r="J52" s="32">
        <v>8036</v>
      </c>
    </row>
    <row r="53" spans="2:10" x14ac:dyDescent="0.3">
      <c r="B53" t="s">
        <v>54</v>
      </c>
      <c r="C53" t="s">
        <v>25</v>
      </c>
      <c r="D53">
        <v>1</v>
      </c>
      <c r="E53">
        <v>272007</v>
      </c>
      <c r="F53" t="s">
        <v>7</v>
      </c>
      <c r="G53">
        <v>1945</v>
      </c>
      <c r="H53" s="33">
        <v>43739</v>
      </c>
      <c r="I53" s="32">
        <v>17505</v>
      </c>
      <c r="J53" s="32">
        <v>7780</v>
      </c>
    </row>
    <row r="54" spans="2:10" x14ac:dyDescent="0.3">
      <c r="B54" t="s">
        <v>54</v>
      </c>
      <c r="C54" t="s">
        <v>32</v>
      </c>
      <c r="D54">
        <v>2</v>
      </c>
      <c r="E54">
        <v>666537</v>
      </c>
      <c r="F54" t="s">
        <v>7</v>
      </c>
      <c r="G54">
        <v>1287</v>
      </c>
      <c r="H54" s="33">
        <v>44166</v>
      </c>
      <c r="I54" s="32">
        <v>11583</v>
      </c>
      <c r="J54" s="32">
        <v>5148</v>
      </c>
    </row>
    <row r="55" spans="2:10" x14ac:dyDescent="0.3">
      <c r="B55" t="s">
        <v>54</v>
      </c>
      <c r="C55" t="s">
        <v>32</v>
      </c>
      <c r="D55">
        <v>2</v>
      </c>
      <c r="E55">
        <v>336704</v>
      </c>
      <c r="F55" t="s">
        <v>7</v>
      </c>
      <c r="G55">
        <v>1706</v>
      </c>
      <c r="H55" s="33">
        <v>44166</v>
      </c>
      <c r="I55" s="32">
        <v>15354</v>
      </c>
      <c r="J55" s="32">
        <v>6824</v>
      </c>
    </row>
    <row r="56" spans="2:10" x14ac:dyDescent="0.3">
      <c r="B56" t="s">
        <v>54</v>
      </c>
      <c r="C56" t="s">
        <v>25</v>
      </c>
      <c r="D56">
        <v>1</v>
      </c>
      <c r="E56">
        <v>457220</v>
      </c>
      <c r="F56" t="s">
        <v>7</v>
      </c>
      <c r="G56">
        <v>1760</v>
      </c>
      <c r="H56" s="33">
        <v>43709</v>
      </c>
      <c r="I56" s="32">
        <v>15840</v>
      </c>
      <c r="J56" s="32">
        <v>7040</v>
      </c>
    </row>
    <row r="57" spans="2:10" x14ac:dyDescent="0.3">
      <c r="B57" t="s">
        <v>54</v>
      </c>
      <c r="C57" t="s">
        <v>42</v>
      </c>
      <c r="D57">
        <v>4</v>
      </c>
      <c r="E57">
        <v>422297</v>
      </c>
      <c r="F57" t="s">
        <v>7</v>
      </c>
      <c r="G57">
        <v>2031</v>
      </c>
      <c r="H57" s="33">
        <v>44105</v>
      </c>
      <c r="I57" s="32">
        <v>18279</v>
      </c>
      <c r="J57" s="32">
        <v>8124</v>
      </c>
    </row>
    <row r="58" spans="2:10" x14ac:dyDescent="0.3">
      <c r="B58" t="s">
        <v>54</v>
      </c>
      <c r="C58" t="s">
        <v>32</v>
      </c>
      <c r="D58">
        <v>2</v>
      </c>
      <c r="E58">
        <v>278587</v>
      </c>
      <c r="F58" t="s">
        <v>7</v>
      </c>
      <c r="G58">
        <v>2261</v>
      </c>
      <c r="H58" s="33">
        <v>43800</v>
      </c>
      <c r="I58" s="32">
        <v>20349</v>
      </c>
      <c r="J58" s="32">
        <v>9044</v>
      </c>
    </row>
    <row r="59" spans="2:10" x14ac:dyDescent="0.3">
      <c r="B59" t="s">
        <v>54</v>
      </c>
      <c r="C59" t="s">
        <v>32</v>
      </c>
      <c r="D59">
        <v>3</v>
      </c>
      <c r="E59">
        <v>361672</v>
      </c>
      <c r="F59" t="s">
        <v>7</v>
      </c>
      <c r="G59">
        <v>4251</v>
      </c>
      <c r="H59" s="33">
        <v>43831</v>
      </c>
      <c r="I59" s="32">
        <v>38259</v>
      </c>
      <c r="J59" s="32">
        <v>17004</v>
      </c>
    </row>
    <row r="60" spans="2:10" x14ac:dyDescent="0.3">
      <c r="B60" t="s">
        <v>54</v>
      </c>
      <c r="C60" t="s">
        <v>32</v>
      </c>
      <c r="D60">
        <v>2</v>
      </c>
      <c r="E60">
        <v>527937</v>
      </c>
      <c r="F60" t="s">
        <v>7</v>
      </c>
      <c r="G60">
        <v>795</v>
      </c>
      <c r="H60" s="33">
        <v>43891</v>
      </c>
      <c r="I60" s="32">
        <v>7155</v>
      </c>
      <c r="J60" s="32">
        <v>3180</v>
      </c>
    </row>
    <row r="61" spans="2:10" x14ac:dyDescent="0.3">
      <c r="B61" t="s">
        <v>54</v>
      </c>
      <c r="C61" t="s">
        <v>42</v>
      </c>
      <c r="D61">
        <v>4</v>
      </c>
      <c r="E61">
        <v>511965</v>
      </c>
      <c r="F61" t="s">
        <v>7</v>
      </c>
      <c r="G61">
        <v>1414.5</v>
      </c>
      <c r="H61" s="33">
        <v>43922</v>
      </c>
      <c r="I61" s="32">
        <v>12730.5</v>
      </c>
      <c r="J61" s="32">
        <v>5658</v>
      </c>
    </row>
    <row r="62" spans="2:10" x14ac:dyDescent="0.3">
      <c r="B62" t="s">
        <v>54</v>
      </c>
      <c r="C62" t="s">
        <v>32</v>
      </c>
      <c r="D62">
        <v>3</v>
      </c>
      <c r="E62">
        <v>537814</v>
      </c>
      <c r="F62" t="s">
        <v>7</v>
      </c>
      <c r="G62">
        <v>2918</v>
      </c>
      <c r="H62" s="33">
        <v>43952</v>
      </c>
      <c r="I62" s="32">
        <v>26262</v>
      </c>
      <c r="J62" s="32">
        <v>11672</v>
      </c>
    </row>
    <row r="63" spans="2:10" x14ac:dyDescent="0.3">
      <c r="B63" t="s">
        <v>54</v>
      </c>
      <c r="C63" t="s">
        <v>32</v>
      </c>
      <c r="D63">
        <v>2</v>
      </c>
      <c r="E63">
        <v>593762</v>
      </c>
      <c r="F63" t="s">
        <v>7</v>
      </c>
      <c r="G63">
        <v>3450</v>
      </c>
      <c r="H63" s="33">
        <v>44013</v>
      </c>
      <c r="I63" s="32">
        <v>31050</v>
      </c>
      <c r="J63" s="32">
        <v>13800</v>
      </c>
    </row>
    <row r="64" spans="2:10" x14ac:dyDescent="0.3">
      <c r="B64" t="s">
        <v>54</v>
      </c>
      <c r="C64" t="s">
        <v>32</v>
      </c>
      <c r="D64">
        <v>3</v>
      </c>
      <c r="E64">
        <v>828900</v>
      </c>
      <c r="F64" t="s">
        <v>7</v>
      </c>
      <c r="G64">
        <v>2988</v>
      </c>
      <c r="H64" s="33">
        <v>44013</v>
      </c>
      <c r="I64" s="32">
        <v>26892</v>
      </c>
      <c r="J64" s="32">
        <v>11952</v>
      </c>
    </row>
    <row r="65" spans="2:10" x14ac:dyDescent="0.3">
      <c r="B65" t="s">
        <v>54</v>
      </c>
      <c r="C65" t="s">
        <v>25</v>
      </c>
      <c r="D65">
        <v>1</v>
      </c>
      <c r="E65">
        <v>930171</v>
      </c>
      <c r="F65" t="s">
        <v>7</v>
      </c>
      <c r="G65">
        <v>218</v>
      </c>
      <c r="H65" s="33">
        <v>44075</v>
      </c>
      <c r="I65" s="32">
        <v>1962</v>
      </c>
      <c r="J65" s="32">
        <v>872</v>
      </c>
    </row>
    <row r="66" spans="2:10" x14ac:dyDescent="0.3">
      <c r="B66" t="s">
        <v>54</v>
      </c>
      <c r="C66" t="s">
        <v>32</v>
      </c>
      <c r="D66">
        <v>3</v>
      </c>
      <c r="E66">
        <v>458463</v>
      </c>
      <c r="F66" t="s">
        <v>7</v>
      </c>
      <c r="G66">
        <v>2074</v>
      </c>
      <c r="H66" s="33">
        <v>44075</v>
      </c>
      <c r="I66" s="32">
        <v>18666</v>
      </c>
      <c r="J66" s="32">
        <v>8296</v>
      </c>
    </row>
    <row r="67" spans="2:10" x14ac:dyDescent="0.3">
      <c r="B67" t="s">
        <v>54</v>
      </c>
      <c r="C67" t="s">
        <v>48</v>
      </c>
      <c r="D67">
        <v>5</v>
      </c>
      <c r="E67">
        <v>172417</v>
      </c>
      <c r="F67" t="s">
        <v>7</v>
      </c>
      <c r="G67">
        <v>1056</v>
      </c>
      <c r="H67" s="33">
        <v>44075</v>
      </c>
      <c r="I67" s="32">
        <v>9504</v>
      </c>
      <c r="J67" s="32">
        <v>4224</v>
      </c>
    </row>
    <row r="68" spans="2:10" x14ac:dyDescent="0.3">
      <c r="B68" t="s">
        <v>54</v>
      </c>
      <c r="C68" t="s">
        <v>25</v>
      </c>
      <c r="D68">
        <v>1</v>
      </c>
      <c r="E68">
        <v>419955</v>
      </c>
      <c r="F68" t="s">
        <v>7</v>
      </c>
      <c r="G68">
        <v>671</v>
      </c>
      <c r="H68" s="33">
        <v>43739</v>
      </c>
      <c r="I68" s="32">
        <v>6039</v>
      </c>
      <c r="J68" s="32">
        <v>2684</v>
      </c>
    </row>
    <row r="69" spans="2:10" x14ac:dyDescent="0.3">
      <c r="B69" t="s">
        <v>54</v>
      </c>
      <c r="C69" t="s">
        <v>32</v>
      </c>
      <c r="D69">
        <v>3</v>
      </c>
      <c r="E69">
        <v>171221</v>
      </c>
      <c r="F69" t="s">
        <v>7</v>
      </c>
      <c r="G69">
        <v>1514</v>
      </c>
      <c r="H69" s="33">
        <v>43739</v>
      </c>
      <c r="I69" s="32">
        <v>13626</v>
      </c>
      <c r="J69" s="32">
        <v>6056</v>
      </c>
    </row>
    <row r="70" spans="2:10" x14ac:dyDescent="0.3">
      <c r="B70" t="s">
        <v>54</v>
      </c>
      <c r="C70" t="s">
        <v>32</v>
      </c>
      <c r="D70">
        <v>3</v>
      </c>
      <c r="E70">
        <v>616034</v>
      </c>
      <c r="F70" t="s">
        <v>7</v>
      </c>
      <c r="G70">
        <v>274</v>
      </c>
      <c r="H70" s="33">
        <v>44166</v>
      </c>
      <c r="I70" s="32">
        <v>2466</v>
      </c>
      <c r="J70" s="32">
        <v>1096</v>
      </c>
    </row>
    <row r="71" spans="2:10" x14ac:dyDescent="0.3">
      <c r="B71" t="s">
        <v>54</v>
      </c>
      <c r="C71" t="s">
        <v>32</v>
      </c>
      <c r="D71">
        <v>3</v>
      </c>
      <c r="E71">
        <v>466930</v>
      </c>
      <c r="F71" t="s">
        <v>7</v>
      </c>
      <c r="G71">
        <v>1138</v>
      </c>
      <c r="H71" s="33">
        <v>44166</v>
      </c>
      <c r="I71" s="32">
        <v>10242</v>
      </c>
      <c r="J71" s="32">
        <v>4552</v>
      </c>
    </row>
    <row r="72" spans="2:10" x14ac:dyDescent="0.3">
      <c r="B72" t="s">
        <v>54</v>
      </c>
      <c r="C72" t="s">
        <v>25</v>
      </c>
      <c r="D72">
        <v>1</v>
      </c>
      <c r="E72">
        <v>748575</v>
      </c>
      <c r="F72" t="s">
        <v>7</v>
      </c>
      <c r="G72">
        <v>1372</v>
      </c>
      <c r="H72" s="33">
        <v>43831</v>
      </c>
      <c r="I72" s="32">
        <v>12348</v>
      </c>
      <c r="J72" s="32">
        <v>5488</v>
      </c>
    </row>
    <row r="73" spans="2:10" x14ac:dyDescent="0.3">
      <c r="B73" t="s">
        <v>54</v>
      </c>
      <c r="C73" t="s">
        <v>32</v>
      </c>
      <c r="D73">
        <v>2</v>
      </c>
      <c r="E73">
        <v>187787</v>
      </c>
      <c r="F73" t="s">
        <v>7</v>
      </c>
      <c r="G73">
        <v>2349</v>
      </c>
      <c r="H73" s="33">
        <v>43709</v>
      </c>
      <c r="I73" s="32">
        <v>21141</v>
      </c>
      <c r="J73" s="32">
        <v>9396</v>
      </c>
    </row>
    <row r="74" spans="2:10" x14ac:dyDescent="0.3">
      <c r="B74" t="s">
        <v>54</v>
      </c>
      <c r="C74" t="s">
        <v>48</v>
      </c>
      <c r="D74">
        <v>5</v>
      </c>
      <c r="E74">
        <v>149891</v>
      </c>
      <c r="F74" t="s">
        <v>7</v>
      </c>
      <c r="G74">
        <v>2689</v>
      </c>
      <c r="H74" s="33">
        <v>44105</v>
      </c>
      <c r="I74" s="32">
        <v>24201</v>
      </c>
      <c r="J74" s="32">
        <v>10756</v>
      </c>
    </row>
    <row r="75" spans="2:10" x14ac:dyDescent="0.3">
      <c r="B75" t="s">
        <v>54</v>
      </c>
      <c r="C75" t="s">
        <v>48</v>
      </c>
      <c r="D75">
        <v>5</v>
      </c>
      <c r="E75">
        <v>624960</v>
      </c>
      <c r="F75" t="s">
        <v>7</v>
      </c>
      <c r="G75">
        <v>2431</v>
      </c>
      <c r="H75" s="33">
        <v>44166</v>
      </c>
      <c r="I75" s="32">
        <v>21879</v>
      </c>
      <c r="J75" s="32">
        <v>9724</v>
      </c>
    </row>
    <row r="76" spans="2:10" x14ac:dyDescent="0.3">
      <c r="B76" t="s">
        <v>54</v>
      </c>
      <c r="C76" t="s">
        <v>48</v>
      </c>
      <c r="D76">
        <v>5</v>
      </c>
      <c r="E76">
        <v>435601</v>
      </c>
      <c r="F76" t="s">
        <v>7</v>
      </c>
      <c r="G76">
        <v>1303</v>
      </c>
      <c r="H76" s="33">
        <v>43862</v>
      </c>
      <c r="I76" s="32">
        <v>11727</v>
      </c>
      <c r="J76" s="32">
        <v>5212</v>
      </c>
    </row>
    <row r="77" spans="2:10" x14ac:dyDescent="0.3">
      <c r="B77" t="s">
        <v>54</v>
      </c>
      <c r="C77" t="s">
        <v>32</v>
      </c>
      <c r="D77">
        <v>3</v>
      </c>
      <c r="E77">
        <v>361481</v>
      </c>
      <c r="F77" t="s">
        <v>7</v>
      </c>
      <c r="G77">
        <v>2992</v>
      </c>
      <c r="H77" s="33">
        <v>43891</v>
      </c>
      <c r="I77" s="32">
        <v>26928</v>
      </c>
      <c r="J77" s="32">
        <v>11968</v>
      </c>
    </row>
    <row r="78" spans="2:10" x14ac:dyDescent="0.3">
      <c r="B78" t="s">
        <v>54</v>
      </c>
      <c r="C78" t="s">
        <v>42</v>
      </c>
      <c r="D78">
        <v>4</v>
      </c>
      <c r="E78">
        <v>358432</v>
      </c>
      <c r="F78" t="s">
        <v>7</v>
      </c>
      <c r="G78">
        <v>2385</v>
      </c>
      <c r="H78" s="33">
        <v>43891</v>
      </c>
      <c r="I78" s="32">
        <v>21465</v>
      </c>
      <c r="J78" s="32">
        <v>9540</v>
      </c>
    </row>
    <row r="79" spans="2:10" x14ac:dyDescent="0.3">
      <c r="B79" t="s">
        <v>54</v>
      </c>
      <c r="C79" t="s">
        <v>25</v>
      </c>
      <c r="D79">
        <v>1</v>
      </c>
      <c r="E79">
        <v>449793</v>
      </c>
      <c r="F79" t="s">
        <v>7</v>
      </c>
      <c r="G79">
        <v>1607</v>
      </c>
      <c r="H79" s="33">
        <v>43922</v>
      </c>
      <c r="I79" s="32">
        <v>14463</v>
      </c>
      <c r="J79" s="32">
        <v>6428</v>
      </c>
    </row>
    <row r="80" spans="2:10" x14ac:dyDescent="0.3">
      <c r="B80" t="s">
        <v>54</v>
      </c>
      <c r="C80" t="s">
        <v>25</v>
      </c>
      <c r="D80">
        <v>1</v>
      </c>
      <c r="E80">
        <v>506245</v>
      </c>
      <c r="F80" t="s">
        <v>7</v>
      </c>
      <c r="G80">
        <v>2327</v>
      </c>
      <c r="H80" s="33">
        <v>43952</v>
      </c>
      <c r="I80" s="32">
        <v>20943</v>
      </c>
      <c r="J80" s="32">
        <v>9308</v>
      </c>
    </row>
    <row r="81" spans="2:10" x14ac:dyDescent="0.3">
      <c r="B81" t="s">
        <v>54</v>
      </c>
      <c r="C81" t="s">
        <v>42</v>
      </c>
      <c r="D81">
        <v>4</v>
      </c>
      <c r="E81">
        <v>606183</v>
      </c>
      <c r="F81" t="s">
        <v>7</v>
      </c>
      <c r="G81">
        <v>991</v>
      </c>
      <c r="H81" s="33">
        <v>43983</v>
      </c>
      <c r="I81" s="32">
        <v>8919</v>
      </c>
      <c r="J81" s="32">
        <v>3964</v>
      </c>
    </row>
    <row r="82" spans="2:10" x14ac:dyDescent="0.3">
      <c r="B82" t="s">
        <v>54</v>
      </c>
      <c r="C82" t="s">
        <v>32</v>
      </c>
      <c r="D82">
        <v>2</v>
      </c>
      <c r="E82">
        <v>778147</v>
      </c>
      <c r="F82" t="s">
        <v>7</v>
      </c>
      <c r="G82">
        <v>602</v>
      </c>
      <c r="H82" s="33">
        <v>43983</v>
      </c>
      <c r="I82" s="32">
        <v>5418</v>
      </c>
      <c r="J82" s="32">
        <v>2408</v>
      </c>
    </row>
    <row r="83" spans="2:10" x14ac:dyDescent="0.3">
      <c r="B83" t="s">
        <v>54</v>
      </c>
      <c r="C83" t="s">
        <v>48</v>
      </c>
      <c r="D83">
        <v>5</v>
      </c>
      <c r="E83">
        <v>701186</v>
      </c>
      <c r="F83" t="s">
        <v>7</v>
      </c>
      <c r="G83">
        <v>2620</v>
      </c>
      <c r="H83" s="33">
        <v>44075</v>
      </c>
      <c r="I83" s="32">
        <v>23580</v>
      </c>
      <c r="J83" s="32">
        <v>10480</v>
      </c>
    </row>
    <row r="84" spans="2:10" x14ac:dyDescent="0.3">
      <c r="B84" t="s">
        <v>54</v>
      </c>
      <c r="C84" t="s">
        <v>32</v>
      </c>
      <c r="D84">
        <v>3</v>
      </c>
      <c r="E84">
        <v>804413</v>
      </c>
      <c r="F84" t="s">
        <v>7</v>
      </c>
      <c r="G84">
        <v>1228</v>
      </c>
      <c r="H84" s="33">
        <v>43739</v>
      </c>
      <c r="I84" s="32">
        <v>11052</v>
      </c>
      <c r="J84" s="32">
        <v>4912</v>
      </c>
    </row>
    <row r="85" spans="2:10" x14ac:dyDescent="0.3">
      <c r="B85" t="s">
        <v>54</v>
      </c>
      <c r="C85" t="s">
        <v>32</v>
      </c>
      <c r="D85">
        <v>3</v>
      </c>
      <c r="E85">
        <v>127969</v>
      </c>
      <c r="F85" t="s">
        <v>7</v>
      </c>
      <c r="G85">
        <v>1389</v>
      </c>
      <c r="H85" s="33">
        <v>43739</v>
      </c>
      <c r="I85" s="32">
        <v>12501</v>
      </c>
      <c r="J85" s="32">
        <v>5556</v>
      </c>
    </row>
    <row r="86" spans="2:10" x14ac:dyDescent="0.3">
      <c r="B86" t="s">
        <v>54</v>
      </c>
      <c r="C86" t="s">
        <v>25</v>
      </c>
      <c r="D86">
        <v>1</v>
      </c>
      <c r="E86">
        <v>961554</v>
      </c>
      <c r="F86" t="s">
        <v>7</v>
      </c>
      <c r="G86">
        <v>861</v>
      </c>
      <c r="H86" s="33">
        <v>44105</v>
      </c>
      <c r="I86" s="32">
        <v>7749</v>
      </c>
      <c r="J86" s="32">
        <v>3444</v>
      </c>
    </row>
    <row r="87" spans="2:10" x14ac:dyDescent="0.3">
      <c r="B87" t="s">
        <v>54</v>
      </c>
      <c r="C87" t="s">
        <v>25</v>
      </c>
      <c r="D87">
        <v>1</v>
      </c>
      <c r="E87">
        <v>598432</v>
      </c>
      <c r="F87" t="s">
        <v>7</v>
      </c>
      <c r="G87">
        <v>704</v>
      </c>
      <c r="H87" s="33">
        <v>43739</v>
      </c>
      <c r="I87" s="32">
        <v>6336</v>
      </c>
      <c r="J87" s="32">
        <v>2816</v>
      </c>
    </row>
    <row r="88" spans="2:10" x14ac:dyDescent="0.3">
      <c r="B88" t="s">
        <v>54</v>
      </c>
      <c r="C88" t="s">
        <v>42</v>
      </c>
      <c r="D88">
        <v>4</v>
      </c>
      <c r="E88">
        <v>338532</v>
      </c>
      <c r="F88" t="s">
        <v>7</v>
      </c>
      <c r="G88">
        <v>1802</v>
      </c>
      <c r="H88" s="33">
        <v>43800</v>
      </c>
      <c r="I88" s="32">
        <v>16218</v>
      </c>
      <c r="J88" s="32">
        <v>7208</v>
      </c>
    </row>
    <row r="89" spans="2:10" x14ac:dyDescent="0.3">
      <c r="B89" t="s">
        <v>54</v>
      </c>
      <c r="C89" t="s">
        <v>42</v>
      </c>
      <c r="D89">
        <v>4</v>
      </c>
      <c r="E89">
        <v>178834</v>
      </c>
      <c r="F89" t="s">
        <v>7</v>
      </c>
      <c r="G89">
        <v>2663</v>
      </c>
      <c r="H89" s="33">
        <v>44166</v>
      </c>
      <c r="I89" s="32">
        <v>23967</v>
      </c>
      <c r="J89" s="32">
        <v>10652</v>
      </c>
    </row>
    <row r="90" spans="2:10" x14ac:dyDescent="0.3">
      <c r="B90" t="s">
        <v>54</v>
      </c>
      <c r="C90" t="s">
        <v>42</v>
      </c>
      <c r="D90">
        <v>4</v>
      </c>
      <c r="E90">
        <v>205974</v>
      </c>
      <c r="F90" t="s">
        <v>7</v>
      </c>
      <c r="G90">
        <v>2136</v>
      </c>
      <c r="H90" s="33">
        <v>43800</v>
      </c>
      <c r="I90" s="32">
        <v>19224</v>
      </c>
      <c r="J90" s="32">
        <v>8544</v>
      </c>
    </row>
    <row r="91" spans="2:10" x14ac:dyDescent="0.3">
      <c r="B91" t="s">
        <v>54</v>
      </c>
      <c r="C91" t="s">
        <v>25</v>
      </c>
      <c r="D91">
        <v>1</v>
      </c>
      <c r="E91">
        <v>616265</v>
      </c>
      <c r="F91" t="s">
        <v>7</v>
      </c>
      <c r="G91">
        <v>2116</v>
      </c>
      <c r="H91" s="33">
        <v>43800</v>
      </c>
      <c r="I91" s="32">
        <v>19044</v>
      </c>
      <c r="J91" s="32">
        <v>8464</v>
      </c>
    </row>
    <row r="92" spans="2:10" x14ac:dyDescent="0.3">
      <c r="B92" t="s">
        <v>54</v>
      </c>
      <c r="C92" t="s">
        <v>32</v>
      </c>
      <c r="D92">
        <v>2</v>
      </c>
      <c r="E92">
        <v>177932</v>
      </c>
      <c r="F92" t="s">
        <v>7</v>
      </c>
      <c r="G92">
        <v>3801</v>
      </c>
      <c r="H92" s="33">
        <v>43922</v>
      </c>
      <c r="I92" s="32">
        <v>34209</v>
      </c>
      <c r="J92" s="32">
        <v>15204</v>
      </c>
    </row>
    <row r="93" spans="2:10" x14ac:dyDescent="0.3">
      <c r="B93" t="s">
        <v>54</v>
      </c>
      <c r="C93" t="s">
        <v>32</v>
      </c>
      <c r="D93">
        <v>3</v>
      </c>
      <c r="E93">
        <v>304215</v>
      </c>
      <c r="F93" t="s">
        <v>7</v>
      </c>
      <c r="G93">
        <v>1496</v>
      </c>
      <c r="H93" s="33">
        <v>43983</v>
      </c>
      <c r="I93" s="32">
        <v>13464</v>
      </c>
      <c r="J93" s="32">
        <v>5984</v>
      </c>
    </row>
    <row r="94" spans="2:10" x14ac:dyDescent="0.3">
      <c r="B94" t="s">
        <v>54</v>
      </c>
      <c r="C94" t="s">
        <v>32</v>
      </c>
      <c r="D94">
        <v>3</v>
      </c>
      <c r="E94">
        <v>953690</v>
      </c>
      <c r="F94" t="s">
        <v>7</v>
      </c>
      <c r="G94">
        <v>2299</v>
      </c>
      <c r="H94" s="33">
        <v>43739</v>
      </c>
      <c r="I94" s="32">
        <v>20691</v>
      </c>
      <c r="J94" s="32">
        <v>9196</v>
      </c>
    </row>
    <row r="95" spans="2:10" x14ac:dyDescent="0.3">
      <c r="B95" t="s">
        <v>54</v>
      </c>
      <c r="C95" t="s">
        <v>48</v>
      </c>
      <c r="D95">
        <v>5</v>
      </c>
      <c r="E95">
        <v>391586</v>
      </c>
      <c r="F95" t="s">
        <v>7</v>
      </c>
      <c r="G95">
        <v>727</v>
      </c>
      <c r="H95" s="33">
        <v>43739</v>
      </c>
      <c r="I95" s="32">
        <v>6543</v>
      </c>
      <c r="J95" s="32">
        <v>2908</v>
      </c>
    </row>
    <row r="96" spans="2:10" x14ac:dyDescent="0.3">
      <c r="B96" t="s">
        <v>54</v>
      </c>
      <c r="C96" t="s">
        <v>32</v>
      </c>
      <c r="D96">
        <v>3</v>
      </c>
      <c r="E96">
        <v>588124</v>
      </c>
      <c r="F96" t="s">
        <v>7</v>
      </c>
      <c r="G96">
        <v>2198</v>
      </c>
      <c r="H96" s="33">
        <v>44044</v>
      </c>
      <c r="I96" s="32">
        <v>19782</v>
      </c>
      <c r="J96" s="32">
        <v>8792</v>
      </c>
    </row>
    <row r="97" spans="2:10" x14ac:dyDescent="0.3">
      <c r="B97" t="s">
        <v>54</v>
      </c>
      <c r="C97" t="s">
        <v>42</v>
      </c>
      <c r="D97">
        <v>4</v>
      </c>
      <c r="E97">
        <v>885396</v>
      </c>
      <c r="F97" t="s">
        <v>7</v>
      </c>
      <c r="G97">
        <v>1743</v>
      </c>
      <c r="H97" s="33">
        <v>44044</v>
      </c>
      <c r="I97" s="32">
        <v>15687</v>
      </c>
      <c r="J97" s="32">
        <v>6972</v>
      </c>
    </row>
    <row r="98" spans="2:10" x14ac:dyDescent="0.3">
      <c r="B98" t="s">
        <v>54</v>
      </c>
      <c r="C98" t="s">
        <v>32</v>
      </c>
      <c r="D98">
        <v>2</v>
      </c>
      <c r="E98">
        <v>399870</v>
      </c>
      <c r="F98" t="s">
        <v>7</v>
      </c>
      <c r="G98">
        <v>1153</v>
      </c>
      <c r="H98" s="33">
        <v>44105</v>
      </c>
      <c r="I98" s="32">
        <v>10377</v>
      </c>
      <c r="J98" s="32">
        <v>4612</v>
      </c>
    </row>
    <row r="99" spans="2:10" x14ac:dyDescent="0.3">
      <c r="B99" t="s">
        <v>54</v>
      </c>
      <c r="C99" t="s">
        <v>42</v>
      </c>
      <c r="D99">
        <v>4</v>
      </c>
      <c r="E99">
        <v>861422</v>
      </c>
      <c r="F99" t="s">
        <v>7</v>
      </c>
      <c r="G99">
        <v>1757</v>
      </c>
      <c r="H99" s="33">
        <v>43739</v>
      </c>
      <c r="I99" s="32">
        <v>15813</v>
      </c>
      <c r="J99" s="32">
        <v>7028</v>
      </c>
    </row>
    <row r="100" spans="2:10" x14ac:dyDescent="0.3">
      <c r="B100" t="s">
        <v>54</v>
      </c>
      <c r="C100" t="s">
        <v>32</v>
      </c>
      <c r="D100">
        <v>2</v>
      </c>
      <c r="E100">
        <v>177932</v>
      </c>
      <c r="F100" t="s">
        <v>7</v>
      </c>
      <c r="G100">
        <v>3801</v>
      </c>
      <c r="H100" s="33">
        <v>43922</v>
      </c>
      <c r="I100" s="32">
        <v>34209</v>
      </c>
      <c r="J100" s="32">
        <v>15204</v>
      </c>
    </row>
    <row r="101" spans="2:10" x14ac:dyDescent="0.3">
      <c r="B101" t="s">
        <v>54</v>
      </c>
      <c r="C101" t="s">
        <v>25</v>
      </c>
      <c r="D101">
        <v>1</v>
      </c>
      <c r="E101">
        <v>225195</v>
      </c>
      <c r="F101" t="s">
        <v>7</v>
      </c>
      <c r="G101">
        <v>1031</v>
      </c>
      <c r="H101" s="33">
        <v>43709</v>
      </c>
      <c r="I101" s="32">
        <v>9279</v>
      </c>
      <c r="J101" s="32">
        <v>4124</v>
      </c>
    </row>
    <row r="102" spans="2:10" x14ac:dyDescent="0.3">
      <c r="B102" t="s">
        <v>54</v>
      </c>
      <c r="C102" t="s">
        <v>25</v>
      </c>
      <c r="D102">
        <v>1</v>
      </c>
      <c r="E102">
        <v>758793</v>
      </c>
      <c r="F102" t="s">
        <v>7</v>
      </c>
      <c r="G102">
        <v>1702</v>
      </c>
      <c r="H102" s="33">
        <v>43952</v>
      </c>
      <c r="I102" s="32">
        <v>15318</v>
      </c>
      <c r="J102" s="32">
        <v>6808</v>
      </c>
    </row>
    <row r="103" spans="2:10" x14ac:dyDescent="0.3">
      <c r="B103" t="s">
        <v>54</v>
      </c>
      <c r="C103" t="s">
        <v>25</v>
      </c>
      <c r="D103">
        <v>1</v>
      </c>
      <c r="E103">
        <v>179593</v>
      </c>
      <c r="F103" t="s">
        <v>7</v>
      </c>
      <c r="G103">
        <v>448</v>
      </c>
      <c r="H103" s="33">
        <v>43983</v>
      </c>
      <c r="I103" s="32">
        <v>4032</v>
      </c>
      <c r="J103" s="32">
        <v>1792</v>
      </c>
    </row>
    <row r="104" spans="2:10" x14ac:dyDescent="0.3">
      <c r="B104" t="s">
        <v>54</v>
      </c>
      <c r="C104" t="s">
        <v>42</v>
      </c>
      <c r="D104">
        <v>4</v>
      </c>
      <c r="E104">
        <v>964938</v>
      </c>
      <c r="F104" t="s">
        <v>7</v>
      </c>
      <c r="G104">
        <v>3513</v>
      </c>
      <c r="H104" s="33">
        <v>44013</v>
      </c>
      <c r="I104" s="32">
        <v>31617</v>
      </c>
      <c r="J104" s="32">
        <v>14052</v>
      </c>
    </row>
    <row r="105" spans="2:10" x14ac:dyDescent="0.3">
      <c r="B105" t="s">
        <v>54</v>
      </c>
      <c r="C105" t="s">
        <v>48</v>
      </c>
      <c r="D105">
        <v>5</v>
      </c>
      <c r="E105">
        <v>288946</v>
      </c>
      <c r="F105" t="s">
        <v>7</v>
      </c>
      <c r="G105">
        <v>2101</v>
      </c>
      <c r="H105" s="33">
        <v>44044</v>
      </c>
      <c r="I105" s="32">
        <v>18909</v>
      </c>
      <c r="J105" s="32">
        <v>8404</v>
      </c>
    </row>
    <row r="106" spans="2:10" x14ac:dyDescent="0.3">
      <c r="B106" t="s">
        <v>54</v>
      </c>
      <c r="C106" t="s">
        <v>48</v>
      </c>
      <c r="D106">
        <v>5</v>
      </c>
      <c r="E106">
        <v>509304</v>
      </c>
      <c r="F106" t="s">
        <v>7</v>
      </c>
      <c r="G106">
        <v>2931</v>
      </c>
      <c r="H106" s="33">
        <v>43709</v>
      </c>
      <c r="I106" s="32">
        <v>26379</v>
      </c>
      <c r="J106" s="32">
        <v>11724</v>
      </c>
    </row>
    <row r="107" spans="2:10" x14ac:dyDescent="0.3">
      <c r="B107" t="s">
        <v>54</v>
      </c>
      <c r="C107" t="s">
        <v>32</v>
      </c>
      <c r="D107">
        <v>3</v>
      </c>
      <c r="E107">
        <v>667155</v>
      </c>
      <c r="F107" t="s">
        <v>7</v>
      </c>
      <c r="G107">
        <v>1535</v>
      </c>
      <c r="H107" s="33">
        <v>44075</v>
      </c>
      <c r="I107" s="32">
        <v>13815</v>
      </c>
      <c r="J107" s="32">
        <v>6140</v>
      </c>
    </row>
    <row r="108" spans="2:10" x14ac:dyDescent="0.3">
      <c r="B108" t="s">
        <v>54</v>
      </c>
      <c r="C108" t="s">
        <v>32</v>
      </c>
      <c r="D108">
        <v>2</v>
      </c>
      <c r="E108">
        <v>414204</v>
      </c>
      <c r="F108" t="s">
        <v>7</v>
      </c>
      <c r="G108">
        <v>1123</v>
      </c>
      <c r="H108" s="33">
        <v>43709</v>
      </c>
      <c r="I108" s="32">
        <v>10107</v>
      </c>
      <c r="J108" s="32">
        <v>4492</v>
      </c>
    </row>
    <row r="109" spans="2:10" x14ac:dyDescent="0.3">
      <c r="B109" t="s">
        <v>54</v>
      </c>
      <c r="C109" t="s">
        <v>32</v>
      </c>
      <c r="D109">
        <v>3</v>
      </c>
      <c r="E109">
        <v>689436</v>
      </c>
      <c r="F109" t="s">
        <v>7</v>
      </c>
      <c r="G109">
        <v>1404</v>
      </c>
      <c r="H109" s="33">
        <v>43770</v>
      </c>
      <c r="I109" s="32">
        <v>12636</v>
      </c>
      <c r="J109" s="32">
        <v>5616</v>
      </c>
    </row>
    <row r="110" spans="2:10" x14ac:dyDescent="0.3">
      <c r="B110" t="s">
        <v>54</v>
      </c>
      <c r="C110" t="s">
        <v>48</v>
      </c>
      <c r="D110">
        <v>5</v>
      </c>
      <c r="E110">
        <v>428313</v>
      </c>
      <c r="F110" t="s">
        <v>7</v>
      </c>
      <c r="G110">
        <v>2763</v>
      </c>
      <c r="H110" s="33">
        <v>43770</v>
      </c>
      <c r="I110" s="32">
        <v>24867</v>
      </c>
      <c r="J110" s="32">
        <v>11052</v>
      </c>
    </row>
    <row r="111" spans="2:10" x14ac:dyDescent="0.3">
      <c r="B111" t="s">
        <v>54</v>
      </c>
      <c r="C111" t="s">
        <v>32</v>
      </c>
      <c r="D111">
        <v>3</v>
      </c>
      <c r="E111">
        <v>195743</v>
      </c>
      <c r="F111" t="s">
        <v>7</v>
      </c>
      <c r="G111">
        <v>2125</v>
      </c>
      <c r="H111" s="33">
        <v>43800</v>
      </c>
      <c r="I111" s="32">
        <v>19125</v>
      </c>
      <c r="J111" s="32">
        <v>8500</v>
      </c>
    </row>
    <row r="112" spans="2:10" x14ac:dyDescent="0.3">
      <c r="B112" t="s">
        <v>54</v>
      </c>
      <c r="C112" t="s">
        <v>32</v>
      </c>
      <c r="D112">
        <v>2</v>
      </c>
      <c r="E112">
        <v>340344</v>
      </c>
      <c r="F112" t="s">
        <v>7</v>
      </c>
      <c r="G112">
        <v>257</v>
      </c>
      <c r="H112" s="33">
        <v>43952</v>
      </c>
      <c r="I112" s="32">
        <v>2313</v>
      </c>
      <c r="J112" s="32">
        <v>1028</v>
      </c>
    </row>
    <row r="113" spans="2:10" x14ac:dyDescent="0.3">
      <c r="B113" t="s">
        <v>54</v>
      </c>
      <c r="C113" t="s">
        <v>42</v>
      </c>
      <c r="D113">
        <v>4</v>
      </c>
      <c r="E113">
        <v>405065</v>
      </c>
      <c r="F113" t="s">
        <v>7</v>
      </c>
      <c r="G113">
        <v>1114</v>
      </c>
      <c r="H113" s="33">
        <v>43891</v>
      </c>
      <c r="I113" s="32">
        <v>10026</v>
      </c>
      <c r="J113" s="32">
        <v>4456</v>
      </c>
    </row>
    <row r="114" spans="2:10" x14ac:dyDescent="0.3">
      <c r="B114" t="s">
        <v>54</v>
      </c>
      <c r="C114" t="s">
        <v>32</v>
      </c>
      <c r="D114">
        <v>3</v>
      </c>
      <c r="E114">
        <v>348766</v>
      </c>
      <c r="F114" t="s">
        <v>7</v>
      </c>
      <c r="G114">
        <v>1259</v>
      </c>
      <c r="H114" s="33">
        <v>43922</v>
      </c>
      <c r="I114" s="32">
        <v>11331</v>
      </c>
      <c r="J114" s="32">
        <v>5036</v>
      </c>
    </row>
    <row r="115" spans="2:10" x14ac:dyDescent="0.3">
      <c r="B115" t="s">
        <v>54</v>
      </c>
      <c r="C115" t="s">
        <v>48</v>
      </c>
      <c r="D115">
        <v>5</v>
      </c>
      <c r="E115">
        <v>616705</v>
      </c>
      <c r="F115" t="s">
        <v>7</v>
      </c>
      <c r="G115">
        <v>1095</v>
      </c>
      <c r="H115" s="33">
        <v>43952</v>
      </c>
      <c r="I115" s="32">
        <v>9855</v>
      </c>
      <c r="J115" s="32">
        <v>4380</v>
      </c>
    </row>
    <row r="116" spans="2:10" x14ac:dyDescent="0.3">
      <c r="B116" t="s">
        <v>54</v>
      </c>
      <c r="C116" t="s">
        <v>32</v>
      </c>
      <c r="D116">
        <v>3</v>
      </c>
      <c r="E116">
        <v>853123</v>
      </c>
      <c r="F116" t="s">
        <v>7</v>
      </c>
      <c r="G116">
        <v>1366</v>
      </c>
      <c r="H116" s="33">
        <v>43983</v>
      </c>
      <c r="I116" s="32">
        <v>12294</v>
      </c>
      <c r="J116" s="32">
        <v>5464</v>
      </c>
    </row>
    <row r="117" spans="2:10" x14ac:dyDescent="0.3">
      <c r="B117" t="s">
        <v>54</v>
      </c>
      <c r="C117" t="s">
        <v>32</v>
      </c>
      <c r="D117">
        <v>3</v>
      </c>
      <c r="E117">
        <v>338177</v>
      </c>
      <c r="F117" t="s">
        <v>7</v>
      </c>
      <c r="G117">
        <v>2460</v>
      </c>
      <c r="H117" s="33">
        <v>43983</v>
      </c>
      <c r="I117" s="32">
        <v>22140</v>
      </c>
      <c r="J117" s="32">
        <v>9840</v>
      </c>
    </row>
    <row r="118" spans="2:10" x14ac:dyDescent="0.3">
      <c r="B118" t="s">
        <v>54</v>
      </c>
      <c r="C118" t="s">
        <v>48</v>
      </c>
      <c r="D118">
        <v>5</v>
      </c>
      <c r="E118">
        <v>801488</v>
      </c>
      <c r="F118" t="s">
        <v>7</v>
      </c>
      <c r="G118">
        <v>678</v>
      </c>
      <c r="H118" s="33">
        <v>44044</v>
      </c>
      <c r="I118" s="32">
        <v>6102</v>
      </c>
      <c r="J118" s="32">
        <v>2712</v>
      </c>
    </row>
    <row r="119" spans="2:10" x14ac:dyDescent="0.3">
      <c r="B119" t="s">
        <v>54</v>
      </c>
      <c r="C119" t="s">
        <v>32</v>
      </c>
      <c r="D119">
        <v>3</v>
      </c>
      <c r="E119">
        <v>381171</v>
      </c>
      <c r="F119" t="s">
        <v>7</v>
      </c>
      <c r="G119">
        <v>1598</v>
      </c>
      <c r="H119" s="33">
        <v>44044</v>
      </c>
      <c r="I119" s="32">
        <v>14382</v>
      </c>
      <c r="J119" s="32">
        <v>6392</v>
      </c>
    </row>
    <row r="120" spans="2:10" x14ac:dyDescent="0.3">
      <c r="B120" t="s">
        <v>54</v>
      </c>
      <c r="C120" t="s">
        <v>32</v>
      </c>
      <c r="D120">
        <v>3</v>
      </c>
      <c r="E120">
        <v>172587</v>
      </c>
      <c r="F120" t="s">
        <v>7</v>
      </c>
      <c r="G120">
        <v>2409</v>
      </c>
      <c r="H120" s="33">
        <v>43709</v>
      </c>
      <c r="I120" s="32">
        <v>21681</v>
      </c>
      <c r="J120" s="32">
        <v>9636</v>
      </c>
    </row>
    <row r="121" spans="2:10" x14ac:dyDescent="0.3">
      <c r="B121" t="s">
        <v>54</v>
      </c>
      <c r="C121" t="s">
        <v>32</v>
      </c>
      <c r="D121">
        <v>3</v>
      </c>
      <c r="E121">
        <v>781618</v>
      </c>
      <c r="F121" t="s">
        <v>7</v>
      </c>
      <c r="G121">
        <v>1934</v>
      </c>
      <c r="H121" s="33">
        <v>44075</v>
      </c>
      <c r="I121" s="32">
        <v>17406</v>
      </c>
      <c r="J121" s="32">
        <v>7736</v>
      </c>
    </row>
    <row r="122" spans="2:10" x14ac:dyDescent="0.3">
      <c r="B122" t="s">
        <v>54</v>
      </c>
      <c r="C122" t="s">
        <v>32</v>
      </c>
      <c r="D122">
        <v>3</v>
      </c>
      <c r="E122">
        <v>275096</v>
      </c>
      <c r="F122" t="s">
        <v>7</v>
      </c>
      <c r="G122">
        <v>2993</v>
      </c>
      <c r="H122" s="33">
        <v>44075</v>
      </c>
      <c r="I122" s="32">
        <v>26937</v>
      </c>
      <c r="J122" s="32">
        <v>11972</v>
      </c>
    </row>
    <row r="123" spans="2:10" x14ac:dyDescent="0.3">
      <c r="B123" t="s">
        <v>54</v>
      </c>
      <c r="C123" t="s">
        <v>32</v>
      </c>
      <c r="D123">
        <v>3</v>
      </c>
      <c r="E123">
        <v>729527</v>
      </c>
      <c r="F123" t="s">
        <v>7</v>
      </c>
      <c r="G123">
        <v>2146</v>
      </c>
      <c r="H123" s="33">
        <v>43770</v>
      </c>
      <c r="I123" s="32">
        <v>19314</v>
      </c>
      <c r="J123" s="32">
        <v>8584</v>
      </c>
    </row>
    <row r="124" spans="2:10" x14ac:dyDescent="0.3">
      <c r="B124" t="s">
        <v>54</v>
      </c>
      <c r="C124" t="s">
        <v>32</v>
      </c>
      <c r="D124">
        <v>3</v>
      </c>
      <c r="E124">
        <v>824037</v>
      </c>
      <c r="F124" t="s">
        <v>7</v>
      </c>
      <c r="G124">
        <v>1946</v>
      </c>
      <c r="H124" s="33">
        <v>43800</v>
      </c>
      <c r="I124" s="32">
        <v>17514</v>
      </c>
      <c r="J124" s="32">
        <v>7784</v>
      </c>
    </row>
    <row r="125" spans="2:10" x14ac:dyDescent="0.3">
      <c r="B125" t="s">
        <v>54</v>
      </c>
      <c r="C125" t="s">
        <v>48</v>
      </c>
      <c r="D125">
        <v>5</v>
      </c>
      <c r="E125">
        <v>213226</v>
      </c>
      <c r="F125" t="s">
        <v>7</v>
      </c>
      <c r="G125">
        <v>1362</v>
      </c>
      <c r="H125" s="33">
        <v>44166</v>
      </c>
      <c r="I125" s="32">
        <v>12258</v>
      </c>
      <c r="J125" s="32">
        <v>5448</v>
      </c>
    </row>
    <row r="126" spans="2:10" x14ac:dyDescent="0.3">
      <c r="B126" t="s">
        <v>54</v>
      </c>
      <c r="C126" t="s">
        <v>32</v>
      </c>
      <c r="D126">
        <v>2</v>
      </c>
      <c r="E126">
        <v>667775</v>
      </c>
      <c r="F126" t="s">
        <v>7</v>
      </c>
      <c r="G126">
        <v>2565</v>
      </c>
      <c r="H126" s="33">
        <v>43831</v>
      </c>
      <c r="I126" s="32">
        <v>23085</v>
      </c>
      <c r="J126" s="32">
        <v>10260</v>
      </c>
    </row>
    <row r="127" spans="2:10" x14ac:dyDescent="0.3">
      <c r="B127" t="s">
        <v>54</v>
      </c>
      <c r="C127" t="s">
        <v>48</v>
      </c>
      <c r="D127">
        <v>5</v>
      </c>
      <c r="E127">
        <v>608401</v>
      </c>
      <c r="F127" t="s">
        <v>7</v>
      </c>
      <c r="G127">
        <v>2417</v>
      </c>
      <c r="H127" s="33">
        <v>43831</v>
      </c>
      <c r="I127" s="32">
        <v>21753</v>
      </c>
      <c r="J127" s="32">
        <v>9668</v>
      </c>
    </row>
    <row r="128" spans="2:10" x14ac:dyDescent="0.3">
      <c r="B128" t="s">
        <v>54</v>
      </c>
      <c r="C128" t="s">
        <v>32</v>
      </c>
      <c r="D128">
        <v>2</v>
      </c>
      <c r="E128">
        <v>374899</v>
      </c>
      <c r="F128" t="s">
        <v>7</v>
      </c>
      <c r="G128">
        <v>3675</v>
      </c>
      <c r="H128" s="33">
        <v>43922</v>
      </c>
      <c r="I128" s="32">
        <v>33075</v>
      </c>
      <c r="J128" s="32">
        <v>14700</v>
      </c>
    </row>
    <row r="129" spans="2:10" x14ac:dyDescent="0.3">
      <c r="B129" t="s">
        <v>54</v>
      </c>
      <c r="C129" t="s">
        <v>48</v>
      </c>
      <c r="D129">
        <v>5</v>
      </c>
      <c r="E129">
        <v>194234</v>
      </c>
      <c r="F129" t="s">
        <v>7</v>
      </c>
      <c r="G129">
        <v>1094</v>
      </c>
      <c r="H129" s="33">
        <v>43983</v>
      </c>
      <c r="I129" s="32">
        <v>9846</v>
      </c>
      <c r="J129" s="32">
        <v>4376</v>
      </c>
    </row>
    <row r="130" spans="2:10" x14ac:dyDescent="0.3">
      <c r="B130" t="s">
        <v>54</v>
      </c>
      <c r="C130" t="s">
        <v>32</v>
      </c>
      <c r="D130">
        <v>3</v>
      </c>
      <c r="E130">
        <v>728677</v>
      </c>
      <c r="F130" t="s">
        <v>7</v>
      </c>
      <c r="G130">
        <v>1227</v>
      </c>
      <c r="H130" s="33">
        <v>44105</v>
      </c>
      <c r="I130" s="32">
        <v>11043</v>
      </c>
      <c r="J130" s="32">
        <v>4908</v>
      </c>
    </row>
    <row r="131" spans="2:10" x14ac:dyDescent="0.3">
      <c r="B131" t="s">
        <v>54</v>
      </c>
      <c r="C131" t="s">
        <v>32</v>
      </c>
      <c r="D131">
        <v>2</v>
      </c>
      <c r="E131">
        <v>384398</v>
      </c>
      <c r="F131" t="s">
        <v>7</v>
      </c>
      <c r="G131">
        <v>367</v>
      </c>
      <c r="H131" s="33">
        <v>43739</v>
      </c>
      <c r="I131" s="32">
        <v>3303</v>
      </c>
      <c r="J131" s="32">
        <v>1468</v>
      </c>
    </row>
    <row r="132" spans="2:10" x14ac:dyDescent="0.3">
      <c r="B132" t="s">
        <v>54</v>
      </c>
      <c r="C132" t="s">
        <v>32</v>
      </c>
      <c r="D132">
        <v>2</v>
      </c>
      <c r="E132">
        <v>174187</v>
      </c>
      <c r="F132" t="s">
        <v>7</v>
      </c>
      <c r="G132">
        <v>1324</v>
      </c>
      <c r="H132" s="33">
        <v>44136</v>
      </c>
      <c r="I132" s="32">
        <v>11916</v>
      </c>
      <c r="J132" s="32">
        <v>5296</v>
      </c>
    </row>
    <row r="133" spans="2:10" x14ac:dyDescent="0.3">
      <c r="B133" t="s">
        <v>54</v>
      </c>
      <c r="C133" t="s">
        <v>32</v>
      </c>
      <c r="D133">
        <v>3</v>
      </c>
      <c r="E133">
        <v>840759</v>
      </c>
      <c r="F133" t="s">
        <v>7</v>
      </c>
      <c r="G133">
        <v>1775</v>
      </c>
      <c r="H133" s="33">
        <v>43770</v>
      </c>
      <c r="I133" s="32">
        <v>15975</v>
      </c>
      <c r="J133" s="32">
        <v>7100</v>
      </c>
    </row>
    <row r="134" spans="2:10" x14ac:dyDescent="0.3">
      <c r="B134" t="s">
        <v>54</v>
      </c>
      <c r="C134" t="s">
        <v>42</v>
      </c>
      <c r="D134">
        <v>4</v>
      </c>
      <c r="E134">
        <v>973102</v>
      </c>
      <c r="F134" t="s">
        <v>7</v>
      </c>
      <c r="G134">
        <v>2797</v>
      </c>
      <c r="H134" s="33">
        <v>44166</v>
      </c>
      <c r="I134" s="32">
        <v>25173</v>
      </c>
      <c r="J134" s="32">
        <v>11188</v>
      </c>
    </row>
    <row r="135" spans="2:10" x14ac:dyDescent="0.3">
      <c r="B135" t="s">
        <v>54</v>
      </c>
      <c r="C135" t="s">
        <v>48</v>
      </c>
      <c r="D135">
        <v>5</v>
      </c>
      <c r="E135">
        <v>653538</v>
      </c>
      <c r="F135" t="s">
        <v>7</v>
      </c>
      <c r="G135">
        <v>973</v>
      </c>
      <c r="H135" s="33">
        <v>43891</v>
      </c>
      <c r="I135" s="32">
        <v>8757</v>
      </c>
      <c r="J135" s="32">
        <v>3892</v>
      </c>
    </row>
    <row r="136" spans="2:10" x14ac:dyDescent="0.3">
      <c r="B136" t="s">
        <v>54</v>
      </c>
      <c r="C136" t="s">
        <v>42</v>
      </c>
      <c r="D136">
        <v>4</v>
      </c>
      <c r="E136">
        <v>445811</v>
      </c>
      <c r="F136" t="s">
        <v>7</v>
      </c>
      <c r="G136">
        <v>1038</v>
      </c>
      <c r="H136" s="33">
        <v>43983</v>
      </c>
      <c r="I136" s="32">
        <v>9342</v>
      </c>
      <c r="J136" s="32">
        <v>4152</v>
      </c>
    </row>
    <row r="137" spans="2:10" x14ac:dyDescent="0.3">
      <c r="B137" t="s">
        <v>54</v>
      </c>
      <c r="C137" t="s">
        <v>32</v>
      </c>
      <c r="D137">
        <v>2</v>
      </c>
      <c r="E137">
        <v>652242</v>
      </c>
      <c r="F137" t="s">
        <v>7</v>
      </c>
      <c r="G137">
        <v>360</v>
      </c>
      <c r="H137" s="33">
        <v>44105</v>
      </c>
      <c r="I137" s="32">
        <v>3240</v>
      </c>
      <c r="J137" s="32">
        <v>1440</v>
      </c>
    </row>
    <row r="138" spans="2:10" x14ac:dyDescent="0.3">
      <c r="B138" t="s">
        <v>54</v>
      </c>
      <c r="C138" t="s">
        <v>32</v>
      </c>
      <c r="D138">
        <v>3</v>
      </c>
      <c r="E138">
        <v>630835</v>
      </c>
      <c r="F138" t="s">
        <v>7</v>
      </c>
      <c r="G138">
        <v>386</v>
      </c>
      <c r="H138" s="33">
        <v>43739</v>
      </c>
      <c r="I138" s="32">
        <v>3474</v>
      </c>
      <c r="J138" s="32">
        <v>1544</v>
      </c>
    </row>
    <row r="139" spans="2:10" x14ac:dyDescent="0.3">
      <c r="B139" t="s">
        <v>54</v>
      </c>
      <c r="C139" t="s">
        <v>48</v>
      </c>
      <c r="D139">
        <v>5</v>
      </c>
      <c r="E139">
        <v>325587</v>
      </c>
      <c r="F139" t="s">
        <v>7</v>
      </c>
      <c r="G139">
        <v>1954</v>
      </c>
      <c r="H139" s="33">
        <v>43891</v>
      </c>
      <c r="I139" s="32">
        <v>17586</v>
      </c>
      <c r="J139" s="32">
        <v>7816</v>
      </c>
    </row>
    <row r="140" spans="2:10" x14ac:dyDescent="0.3">
      <c r="B140" t="s">
        <v>54</v>
      </c>
      <c r="C140" t="s">
        <v>42</v>
      </c>
      <c r="D140">
        <v>4</v>
      </c>
      <c r="E140">
        <v>124730</v>
      </c>
      <c r="F140" t="s">
        <v>7</v>
      </c>
      <c r="G140">
        <v>591</v>
      </c>
      <c r="H140" s="33">
        <v>43952</v>
      </c>
      <c r="I140" s="32">
        <v>5319</v>
      </c>
      <c r="J140" s="32">
        <v>2364</v>
      </c>
    </row>
    <row r="141" spans="2:10" x14ac:dyDescent="0.3">
      <c r="B141" t="s">
        <v>54</v>
      </c>
      <c r="C141" t="s">
        <v>32</v>
      </c>
      <c r="D141">
        <v>3</v>
      </c>
      <c r="E141">
        <v>820769</v>
      </c>
      <c r="F141" t="s">
        <v>7</v>
      </c>
      <c r="G141">
        <v>2167</v>
      </c>
      <c r="H141" s="33">
        <v>43739</v>
      </c>
      <c r="I141" s="32">
        <v>19503</v>
      </c>
      <c r="J141" s="32">
        <v>8668</v>
      </c>
    </row>
    <row r="142" spans="2:10" x14ac:dyDescent="0.3">
      <c r="B142" t="s">
        <v>54</v>
      </c>
      <c r="C142" t="s">
        <v>32</v>
      </c>
      <c r="D142">
        <v>3</v>
      </c>
      <c r="E142">
        <v>716978</v>
      </c>
      <c r="F142" t="s">
        <v>7</v>
      </c>
      <c r="G142">
        <v>241</v>
      </c>
      <c r="H142" s="33">
        <v>44105</v>
      </c>
      <c r="I142" s="32">
        <v>2169</v>
      </c>
      <c r="J142" s="32">
        <v>964</v>
      </c>
    </row>
    <row r="143" spans="2:10" x14ac:dyDescent="0.3">
      <c r="B143" t="s">
        <v>54</v>
      </c>
      <c r="C143" t="s">
        <v>32</v>
      </c>
      <c r="D143">
        <v>3</v>
      </c>
      <c r="E143">
        <v>979397</v>
      </c>
      <c r="F143" t="s">
        <v>7</v>
      </c>
      <c r="G143">
        <v>2532</v>
      </c>
      <c r="H143" s="33">
        <v>43922</v>
      </c>
      <c r="I143" s="32">
        <v>22788</v>
      </c>
      <c r="J143" s="32">
        <v>10128</v>
      </c>
    </row>
    <row r="144" spans="2:10" x14ac:dyDescent="0.3">
      <c r="B144" t="s">
        <v>54</v>
      </c>
      <c r="C144" t="s">
        <v>32</v>
      </c>
      <c r="D144">
        <v>3</v>
      </c>
      <c r="E144">
        <v>587866</v>
      </c>
      <c r="F144" t="s">
        <v>7</v>
      </c>
      <c r="G144">
        <v>1198</v>
      </c>
      <c r="H144" s="33">
        <v>43739</v>
      </c>
      <c r="I144" s="32">
        <v>10782</v>
      </c>
      <c r="J144" s="32">
        <v>4792</v>
      </c>
    </row>
    <row r="145" spans="2:10" x14ac:dyDescent="0.3">
      <c r="B145" t="s">
        <v>54</v>
      </c>
      <c r="C145" t="s">
        <v>32</v>
      </c>
      <c r="D145">
        <v>3</v>
      </c>
      <c r="E145">
        <v>166670</v>
      </c>
      <c r="F145" t="s">
        <v>7</v>
      </c>
      <c r="G145">
        <v>873</v>
      </c>
      <c r="H145" s="33">
        <v>43831</v>
      </c>
      <c r="I145" s="32">
        <v>7857</v>
      </c>
      <c r="J145" s="32">
        <v>3492</v>
      </c>
    </row>
    <row r="146" spans="2:10" x14ac:dyDescent="0.3">
      <c r="B146" t="s">
        <v>54</v>
      </c>
      <c r="C146" t="s">
        <v>32</v>
      </c>
      <c r="D146">
        <v>3</v>
      </c>
      <c r="E146">
        <v>443539</v>
      </c>
      <c r="F146" t="s">
        <v>7</v>
      </c>
      <c r="G146">
        <v>1122</v>
      </c>
      <c r="H146" s="33">
        <v>43891</v>
      </c>
      <c r="I146" s="32">
        <v>10098</v>
      </c>
      <c r="J146" s="32">
        <v>4488</v>
      </c>
    </row>
    <row r="147" spans="2:10" x14ac:dyDescent="0.3">
      <c r="B147" t="s">
        <v>54</v>
      </c>
      <c r="C147" t="s">
        <v>32</v>
      </c>
      <c r="D147">
        <v>3</v>
      </c>
      <c r="E147">
        <v>219500</v>
      </c>
      <c r="F147" t="s">
        <v>7</v>
      </c>
      <c r="G147">
        <v>2104.5</v>
      </c>
      <c r="H147" s="33">
        <v>44013</v>
      </c>
      <c r="I147" s="32">
        <v>18940.5</v>
      </c>
      <c r="J147" s="32">
        <v>8418</v>
      </c>
    </row>
    <row r="148" spans="2:10" x14ac:dyDescent="0.3">
      <c r="B148" t="s">
        <v>54</v>
      </c>
      <c r="C148" t="s">
        <v>32</v>
      </c>
      <c r="D148">
        <v>3</v>
      </c>
      <c r="E148">
        <v>270711</v>
      </c>
      <c r="F148" t="s">
        <v>7</v>
      </c>
      <c r="G148">
        <v>4026</v>
      </c>
      <c r="H148" s="33">
        <v>44013</v>
      </c>
      <c r="I148" s="32">
        <v>36234</v>
      </c>
      <c r="J148" s="32">
        <v>16104</v>
      </c>
    </row>
    <row r="149" spans="2:10" x14ac:dyDescent="0.3">
      <c r="B149" t="s">
        <v>54</v>
      </c>
      <c r="C149" t="s">
        <v>32</v>
      </c>
      <c r="D149">
        <v>2</v>
      </c>
      <c r="E149">
        <v>768512</v>
      </c>
      <c r="F149" t="s">
        <v>7</v>
      </c>
      <c r="G149">
        <v>2425.5</v>
      </c>
      <c r="H149" s="33">
        <v>44013</v>
      </c>
      <c r="I149" s="32">
        <v>21829.5</v>
      </c>
      <c r="J149" s="32">
        <v>9702</v>
      </c>
    </row>
    <row r="150" spans="2:10" x14ac:dyDescent="0.3">
      <c r="B150" t="s">
        <v>54</v>
      </c>
      <c r="C150" t="s">
        <v>42</v>
      </c>
      <c r="D150">
        <v>4</v>
      </c>
      <c r="E150">
        <v>272681</v>
      </c>
      <c r="F150" t="s">
        <v>7</v>
      </c>
      <c r="G150">
        <v>2394</v>
      </c>
      <c r="H150" s="33">
        <v>44044</v>
      </c>
      <c r="I150" s="32">
        <v>21546</v>
      </c>
      <c r="J150" s="32">
        <v>9576</v>
      </c>
    </row>
    <row r="151" spans="2:10" x14ac:dyDescent="0.3">
      <c r="B151" t="s">
        <v>54</v>
      </c>
      <c r="C151" t="s">
        <v>32</v>
      </c>
      <c r="D151">
        <v>3</v>
      </c>
      <c r="E151">
        <v>285386</v>
      </c>
      <c r="F151" t="s">
        <v>7</v>
      </c>
      <c r="G151">
        <v>1984</v>
      </c>
      <c r="H151" s="33">
        <v>44044</v>
      </c>
      <c r="I151" s="32">
        <v>17856</v>
      </c>
      <c r="J151" s="32">
        <v>7936</v>
      </c>
    </row>
    <row r="152" spans="2:10" x14ac:dyDescent="0.3">
      <c r="B152" t="s">
        <v>54</v>
      </c>
      <c r="C152" t="s">
        <v>32</v>
      </c>
      <c r="D152">
        <v>3</v>
      </c>
      <c r="E152">
        <v>318413</v>
      </c>
      <c r="F152" t="s">
        <v>7</v>
      </c>
      <c r="G152">
        <v>2441</v>
      </c>
      <c r="H152" s="33">
        <v>44105</v>
      </c>
      <c r="I152" s="32">
        <v>21969</v>
      </c>
      <c r="J152" s="32">
        <v>9764</v>
      </c>
    </row>
    <row r="153" spans="2:10" x14ac:dyDescent="0.3">
      <c r="B153" t="s">
        <v>54</v>
      </c>
      <c r="C153" t="s">
        <v>32</v>
      </c>
      <c r="D153">
        <v>2</v>
      </c>
      <c r="E153">
        <v>158984</v>
      </c>
      <c r="F153" t="s">
        <v>7</v>
      </c>
      <c r="G153">
        <v>2992</v>
      </c>
      <c r="H153" s="33">
        <v>43739</v>
      </c>
      <c r="I153" s="32">
        <v>26928</v>
      </c>
      <c r="J153" s="32">
        <v>11968</v>
      </c>
    </row>
    <row r="154" spans="2:10" x14ac:dyDescent="0.3">
      <c r="B154" t="s">
        <v>54</v>
      </c>
      <c r="C154" t="s">
        <v>32</v>
      </c>
      <c r="D154">
        <v>3</v>
      </c>
      <c r="E154">
        <v>995701</v>
      </c>
      <c r="F154" t="s">
        <v>7</v>
      </c>
      <c r="G154">
        <v>1366</v>
      </c>
      <c r="H154" s="33">
        <v>44136</v>
      </c>
      <c r="I154" s="32">
        <v>12294</v>
      </c>
      <c r="J154" s="32">
        <v>5464</v>
      </c>
    </row>
    <row r="155" spans="2:10" x14ac:dyDescent="0.3">
      <c r="B155" t="s">
        <v>54</v>
      </c>
      <c r="C155" t="s">
        <v>32</v>
      </c>
      <c r="D155">
        <v>3</v>
      </c>
      <c r="E155">
        <v>414282</v>
      </c>
      <c r="F155" t="s">
        <v>7</v>
      </c>
      <c r="G155">
        <v>380</v>
      </c>
      <c r="H155" s="33">
        <v>43709</v>
      </c>
      <c r="I155" s="32">
        <v>3420</v>
      </c>
      <c r="J155" s="32">
        <v>1520</v>
      </c>
    </row>
    <row r="156" spans="2:10" x14ac:dyDescent="0.3">
      <c r="B156" t="s">
        <v>54</v>
      </c>
      <c r="C156" t="s">
        <v>32</v>
      </c>
      <c r="D156">
        <v>2</v>
      </c>
      <c r="E156">
        <v>787045</v>
      </c>
      <c r="F156" t="s">
        <v>7</v>
      </c>
      <c r="G156">
        <v>3495</v>
      </c>
      <c r="H156" s="33">
        <v>43831</v>
      </c>
      <c r="I156" s="32">
        <v>31455</v>
      </c>
      <c r="J156" s="32">
        <v>13980</v>
      </c>
    </row>
    <row r="157" spans="2:10" x14ac:dyDescent="0.3">
      <c r="B157" t="s">
        <v>54</v>
      </c>
      <c r="C157" t="s">
        <v>48</v>
      </c>
      <c r="D157">
        <v>5</v>
      </c>
      <c r="E157">
        <v>776392</v>
      </c>
      <c r="F157" t="s">
        <v>7</v>
      </c>
      <c r="G157">
        <v>886</v>
      </c>
      <c r="H157" s="33">
        <v>43983</v>
      </c>
      <c r="I157" s="32">
        <v>7974</v>
      </c>
      <c r="J157" s="32">
        <v>3544</v>
      </c>
    </row>
    <row r="158" spans="2:10" x14ac:dyDescent="0.3">
      <c r="B158" t="s">
        <v>54</v>
      </c>
      <c r="C158" t="s">
        <v>48</v>
      </c>
      <c r="D158">
        <v>5</v>
      </c>
      <c r="E158">
        <v>930347</v>
      </c>
      <c r="F158" t="s">
        <v>7</v>
      </c>
      <c r="G158">
        <v>2156</v>
      </c>
      <c r="H158" s="33">
        <v>44105</v>
      </c>
      <c r="I158" s="32">
        <v>19404</v>
      </c>
      <c r="J158" s="32">
        <v>8624</v>
      </c>
    </row>
    <row r="159" spans="2:10" x14ac:dyDescent="0.3">
      <c r="B159" t="s">
        <v>54</v>
      </c>
      <c r="C159" t="s">
        <v>32</v>
      </c>
      <c r="D159">
        <v>3</v>
      </c>
      <c r="E159">
        <v>461863</v>
      </c>
      <c r="F159" t="s">
        <v>7</v>
      </c>
      <c r="G159">
        <v>905</v>
      </c>
      <c r="H159" s="33">
        <v>44105</v>
      </c>
      <c r="I159" s="32">
        <v>8145</v>
      </c>
      <c r="J159" s="32">
        <v>3620</v>
      </c>
    </row>
    <row r="160" spans="2:10" x14ac:dyDescent="0.3">
      <c r="B160" t="s">
        <v>54</v>
      </c>
      <c r="C160" t="s">
        <v>32</v>
      </c>
      <c r="D160">
        <v>2</v>
      </c>
      <c r="E160">
        <v>234379</v>
      </c>
      <c r="F160" t="s">
        <v>7</v>
      </c>
      <c r="G160">
        <v>1715</v>
      </c>
      <c r="H160" s="33">
        <v>43739</v>
      </c>
      <c r="I160" s="32">
        <v>15435</v>
      </c>
      <c r="J160" s="32">
        <v>6860</v>
      </c>
    </row>
    <row r="161" spans="2:10" x14ac:dyDescent="0.3">
      <c r="B161" t="s">
        <v>54</v>
      </c>
      <c r="C161" t="s">
        <v>48</v>
      </c>
      <c r="D161">
        <v>5</v>
      </c>
      <c r="E161">
        <v>732030</v>
      </c>
      <c r="F161" t="s">
        <v>7</v>
      </c>
      <c r="G161">
        <v>1594</v>
      </c>
      <c r="H161" s="33">
        <v>44136</v>
      </c>
      <c r="I161" s="32">
        <v>14346</v>
      </c>
      <c r="J161" s="32">
        <v>6376</v>
      </c>
    </row>
    <row r="162" spans="2:10" x14ac:dyDescent="0.3">
      <c r="B162" t="s">
        <v>54</v>
      </c>
      <c r="C162" t="s">
        <v>32</v>
      </c>
      <c r="D162">
        <v>2</v>
      </c>
      <c r="E162">
        <v>719281</v>
      </c>
      <c r="F162" t="s">
        <v>7</v>
      </c>
      <c r="G162">
        <v>1359</v>
      </c>
      <c r="H162" s="33">
        <v>44136</v>
      </c>
      <c r="I162" s="32">
        <v>12231</v>
      </c>
      <c r="J162" s="32">
        <v>5436</v>
      </c>
    </row>
    <row r="163" spans="2:10" x14ac:dyDescent="0.3">
      <c r="B163" t="s">
        <v>54</v>
      </c>
      <c r="C163" t="s">
        <v>32</v>
      </c>
      <c r="D163">
        <v>2</v>
      </c>
      <c r="E163">
        <v>653743</v>
      </c>
      <c r="F163" t="s">
        <v>7</v>
      </c>
      <c r="G163">
        <v>2150</v>
      </c>
      <c r="H163" s="33">
        <v>44136</v>
      </c>
      <c r="I163" s="32">
        <v>19350</v>
      </c>
      <c r="J163" s="32">
        <v>8600</v>
      </c>
    </row>
    <row r="164" spans="2:10" x14ac:dyDescent="0.3">
      <c r="B164" t="s">
        <v>54</v>
      </c>
      <c r="C164" t="s">
        <v>32</v>
      </c>
      <c r="D164">
        <v>3</v>
      </c>
      <c r="E164">
        <v>403631</v>
      </c>
      <c r="F164" t="s">
        <v>7</v>
      </c>
      <c r="G164">
        <v>1197</v>
      </c>
      <c r="H164" s="33">
        <v>44136</v>
      </c>
      <c r="I164" s="32">
        <v>10773</v>
      </c>
      <c r="J164" s="32">
        <v>4788</v>
      </c>
    </row>
    <row r="165" spans="2:10" x14ac:dyDescent="0.3">
      <c r="B165" t="s">
        <v>54</v>
      </c>
      <c r="C165" t="s">
        <v>42</v>
      </c>
      <c r="D165">
        <v>4</v>
      </c>
      <c r="E165">
        <v>829518</v>
      </c>
      <c r="F165" t="s">
        <v>7</v>
      </c>
      <c r="G165">
        <v>380</v>
      </c>
      <c r="H165" s="33">
        <v>43800</v>
      </c>
      <c r="I165" s="32">
        <v>3420</v>
      </c>
      <c r="J165" s="32">
        <v>1520</v>
      </c>
    </row>
    <row r="166" spans="2:10" x14ac:dyDescent="0.3">
      <c r="B166" t="s">
        <v>54</v>
      </c>
      <c r="C166" t="s">
        <v>48</v>
      </c>
      <c r="D166">
        <v>5</v>
      </c>
      <c r="E166">
        <v>910636</v>
      </c>
      <c r="F166" t="s">
        <v>7</v>
      </c>
      <c r="G166">
        <v>1233</v>
      </c>
      <c r="H166" s="33">
        <v>44166</v>
      </c>
      <c r="I166" s="32">
        <v>11097</v>
      </c>
      <c r="J166" s="32">
        <v>4932</v>
      </c>
    </row>
    <row r="167" spans="2:10" x14ac:dyDescent="0.3">
      <c r="B167" t="s">
        <v>54</v>
      </c>
      <c r="C167" t="s">
        <v>32</v>
      </c>
      <c r="D167">
        <v>3</v>
      </c>
      <c r="E167">
        <v>608472</v>
      </c>
      <c r="F167" t="s">
        <v>7</v>
      </c>
      <c r="G167">
        <v>1531</v>
      </c>
      <c r="H167" s="33">
        <v>44166</v>
      </c>
      <c r="I167" s="32">
        <v>13779</v>
      </c>
      <c r="J167" s="32">
        <v>6124</v>
      </c>
    </row>
    <row r="168" spans="2:10" x14ac:dyDescent="0.3">
      <c r="B168" t="s">
        <v>54</v>
      </c>
      <c r="C168" t="s">
        <v>32</v>
      </c>
      <c r="D168">
        <v>3</v>
      </c>
      <c r="E168">
        <v>679419</v>
      </c>
      <c r="F168" t="s">
        <v>7</v>
      </c>
      <c r="G168">
        <v>1438.5</v>
      </c>
      <c r="H168" s="33">
        <v>43831</v>
      </c>
      <c r="I168" s="32">
        <v>12946.5</v>
      </c>
      <c r="J168" s="32">
        <v>5754</v>
      </c>
    </row>
    <row r="169" spans="2:10" x14ac:dyDescent="0.3">
      <c r="B169" t="s">
        <v>54</v>
      </c>
      <c r="C169" t="s">
        <v>48</v>
      </c>
      <c r="D169">
        <v>5</v>
      </c>
      <c r="E169">
        <v>533139</v>
      </c>
      <c r="F169" t="s">
        <v>7</v>
      </c>
      <c r="G169">
        <v>807</v>
      </c>
      <c r="H169" s="33">
        <v>43831</v>
      </c>
      <c r="I169" s="32">
        <v>7263</v>
      </c>
      <c r="J169" s="32">
        <v>3228</v>
      </c>
    </row>
    <row r="170" spans="2:10" x14ac:dyDescent="0.3">
      <c r="B170" t="s">
        <v>54</v>
      </c>
      <c r="C170" t="s">
        <v>32</v>
      </c>
      <c r="D170">
        <v>3</v>
      </c>
      <c r="E170">
        <v>136258</v>
      </c>
      <c r="F170" t="s">
        <v>7</v>
      </c>
      <c r="G170">
        <v>2641</v>
      </c>
      <c r="H170" s="33">
        <v>43862</v>
      </c>
      <c r="I170" s="32">
        <v>23769</v>
      </c>
      <c r="J170" s="32">
        <v>10564</v>
      </c>
    </row>
    <row r="171" spans="2:10" x14ac:dyDescent="0.3">
      <c r="B171" t="s">
        <v>54</v>
      </c>
      <c r="C171" t="s">
        <v>32</v>
      </c>
      <c r="D171">
        <v>2</v>
      </c>
      <c r="E171">
        <v>670368</v>
      </c>
      <c r="F171" t="s">
        <v>7</v>
      </c>
      <c r="G171">
        <v>2708</v>
      </c>
      <c r="H171" s="33">
        <v>43862</v>
      </c>
      <c r="I171" s="32">
        <v>24372</v>
      </c>
      <c r="J171" s="32">
        <v>10832</v>
      </c>
    </row>
    <row r="172" spans="2:10" x14ac:dyDescent="0.3">
      <c r="B172" t="s">
        <v>54</v>
      </c>
      <c r="C172" t="s">
        <v>32</v>
      </c>
      <c r="D172">
        <v>2</v>
      </c>
      <c r="E172">
        <v>689996</v>
      </c>
      <c r="F172" t="s">
        <v>7</v>
      </c>
      <c r="G172">
        <v>2632</v>
      </c>
      <c r="H172" s="33">
        <v>43983</v>
      </c>
      <c r="I172" s="32">
        <v>23688</v>
      </c>
      <c r="J172" s="32">
        <v>10528</v>
      </c>
    </row>
    <row r="173" spans="2:10" x14ac:dyDescent="0.3">
      <c r="B173" t="s">
        <v>54</v>
      </c>
      <c r="C173" t="s">
        <v>42</v>
      </c>
      <c r="D173">
        <v>4</v>
      </c>
      <c r="E173">
        <v>486395</v>
      </c>
      <c r="F173" t="s">
        <v>7</v>
      </c>
      <c r="G173">
        <v>1583</v>
      </c>
      <c r="H173" s="33">
        <v>43983</v>
      </c>
      <c r="I173" s="32">
        <v>14247</v>
      </c>
      <c r="J173" s="32">
        <v>6332</v>
      </c>
    </row>
    <row r="174" spans="2:10" x14ac:dyDescent="0.3">
      <c r="B174" t="s">
        <v>54</v>
      </c>
      <c r="C174" t="s">
        <v>42</v>
      </c>
      <c r="D174">
        <v>4</v>
      </c>
      <c r="E174">
        <v>667676</v>
      </c>
      <c r="F174" t="s">
        <v>7</v>
      </c>
      <c r="G174">
        <v>571</v>
      </c>
      <c r="H174" s="33">
        <v>44013</v>
      </c>
      <c r="I174" s="32">
        <v>5139</v>
      </c>
      <c r="J174" s="32">
        <v>2284</v>
      </c>
    </row>
    <row r="175" spans="2:10" x14ac:dyDescent="0.3">
      <c r="B175" t="s">
        <v>54</v>
      </c>
      <c r="C175" t="s">
        <v>32</v>
      </c>
      <c r="D175">
        <v>3</v>
      </c>
      <c r="E175">
        <v>348682</v>
      </c>
      <c r="F175" t="s">
        <v>7</v>
      </c>
      <c r="G175">
        <v>2696</v>
      </c>
      <c r="H175" s="33">
        <v>44044</v>
      </c>
      <c r="I175" s="32">
        <v>24264</v>
      </c>
      <c r="J175" s="32">
        <v>10784</v>
      </c>
    </row>
    <row r="176" spans="2:10" x14ac:dyDescent="0.3">
      <c r="B176" t="s">
        <v>54</v>
      </c>
      <c r="C176" t="s">
        <v>48</v>
      </c>
      <c r="D176">
        <v>5</v>
      </c>
      <c r="E176">
        <v>561618</v>
      </c>
      <c r="F176" t="s">
        <v>7</v>
      </c>
      <c r="G176">
        <v>1565</v>
      </c>
      <c r="H176" s="33">
        <v>44105</v>
      </c>
      <c r="I176" s="32">
        <v>14085</v>
      </c>
      <c r="J176" s="32">
        <v>6260</v>
      </c>
    </row>
    <row r="177" spans="2:10" x14ac:dyDescent="0.3">
      <c r="B177" t="s">
        <v>54</v>
      </c>
      <c r="C177" t="s">
        <v>32</v>
      </c>
      <c r="D177">
        <v>3</v>
      </c>
      <c r="E177">
        <v>551984</v>
      </c>
      <c r="F177" t="s">
        <v>7</v>
      </c>
      <c r="G177">
        <v>1249</v>
      </c>
      <c r="H177" s="33">
        <v>44105</v>
      </c>
      <c r="I177" s="32">
        <v>11241</v>
      </c>
      <c r="J177" s="32">
        <v>4996</v>
      </c>
    </row>
    <row r="178" spans="2:10" x14ac:dyDescent="0.3">
      <c r="B178" t="s">
        <v>54</v>
      </c>
      <c r="C178" t="s">
        <v>32</v>
      </c>
      <c r="D178">
        <v>3</v>
      </c>
      <c r="E178">
        <v>999228</v>
      </c>
      <c r="F178" t="s">
        <v>7</v>
      </c>
      <c r="G178">
        <v>357</v>
      </c>
      <c r="H178" s="33">
        <v>44136</v>
      </c>
      <c r="I178" s="32">
        <v>3213</v>
      </c>
      <c r="J178" s="32">
        <v>1428</v>
      </c>
    </row>
    <row r="179" spans="2:10" x14ac:dyDescent="0.3">
      <c r="B179" t="s">
        <v>54</v>
      </c>
      <c r="C179" t="s">
        <v>42</v>
      </c>
      <c r="D179">
        <v>4</v>
      </c>
      <c r="E179">
        <v>337151</v>
      </c>
      <c r="F179" t="s">
        <v>7</v>
      </c>
      <c r="G179">
        <v>1013</v>
      </c>
      <c r="H179" s="33">
        <v>44166</v>
      </c>
      <c r="I179" s="32">
        <v>9117</v>
      </c>
      <c r="J179" s="32">
        <v>4052</v>
      </c>
    </row>
    <row r="180" spans="2:10" x14ac:dyDescent="0.3">
      <c r="B180" t="s">
        <v>54</v>
      </c>
      <c r="C180" t="s">
        <v>32</v>
      </c>
      <c r="D180">
        <v>3</v>
      </c>
      <c r="E180">
        <v>977678</v>
      </c>
      <c r="F180" t="s">
        <v>7</v>
      </c>
      <c r="G180">
        <v>278</v>
      </c>
      <c r="H180" s="33">
        <v>43862</v>
      </c>
      <c r="I180" s="32">
        <v>2502</v>
      </c>
      <c r="J180" s="32">
        <v>1112</v>
      </c>
    </row>
    <row r="181" spans="2:10" x14ac:dyDescent="0.3">
      <c r="B181" t="s">
        <v>54</v>
      </c>
      <c r="C181" t="s">
        <v>42</v>
      </c>
      <c r="D181">
        <v>4</v>
      </c>
      <c r="E181">
        <v>841290</v>
      </c>
      <c r="F181" t="s">
        <v>7</v>
      </c>
      <c r="G181">
        <v>2428</v>
      </c>
      <c r="H181" s="33">
        <v>43891</v>
      </c>
      <c r="I181" s="32">
        <v>21852</v>
      </c>
      <c r="J181" s="32">
        <v>9712</v>
      </c>
    </row>
    <row r="182" spans="2:10" x14ac:dyDescent="0.3">
      <c r="B182" t="s">
        <v>54</v>
      </c>
      <c r="C182" t="s">
        <v>42</v>
      </c>
      <c r="D182">
        <v>4</v>
      </c>
      <c r="E182">
        <v>455307</v>
      </c>
      <c r="F182" t="s">
        <v>7</v>
      </c>
      <c r="G182">
        <v>1767</v>
      </c>
      <c r="H182" s="33">
        <v>44075</v>
      </c>
      <c r="I182" s="32">
        <v>15903</v>
      </c>
      <c r="J182" s="32">
        <v>7068</v>
      </c>
    </row>
    <row r="183" spans="2:10" x14ac:dyDescent="0.3">
      <c r="B183" t="s">
        <v>54</v>
      </c>
      <c r="C183" t="s">
        <v>32</v>
      </c>
      <c r="D183">
        <v>2</v>
      </c>
      <c r="E183">
        <v>139906</v>
      </c>
      <c r="F183" t="s">
        <v>7</v>
      </c>
      <c r="G183">
        <v>1393</v>
      </c>
      <c r="H183" s="33">
        <v>44105</v>
      </c>
      <c r="I183" s="32">
        <v>12537</v>
      </c>
      <c r="J183" s="32">
        <v>5572</v>
      </c>
    </row>
    <row r="184" spans="2:10" x14ac:dyDescent="0.3">
      <c r="B184" t="s">
        <v>54</v>
      </c>
      <c r="C184" t="s">
        <v>32</v>
      </c>
      <c r="D184">
        <v>3</v>
      </c>
      <c r="E184">
        <v>381247</v>
      </c>
      <c r="F184" t="s">
        <v>7</v>
      </c>
      <c r="G184">
        <v>260</v>
      </c>
      <c r="H184" s="33">
        <v>43862</v>
      </c>
      <c r="I184" s="32">
        <v>2340</v>
      </c>
      <c r="J184" s="32">
        <v>1040</v>
      </c>
    </row>
    <row r="185" spans="2:10" x14ac:dyDescent="0.3">
      <c r="B185" t="s">
        <v>54</v>
      </c>
      <c r="C185" t="s">
        <v>32</v>
      </c>
      <c r="D185">
        <v>3</v>
      </c>
      <c r="E185">
        <v>808262</v>
      </c>
      <c r="F185" t="s">
        <v>7</v>
      </c>
      <c r="G185">
        <v>2470</v>
      </c>
      <c r="H185" s="33">
        <v>43709</v>
      </c>
      <c r="I185" s="32">
        <v>22230</v>
      </c>
      <c r="J185" s="32">
        <v>9880</v>
      </c>
    </row>
    <row r="186" spans="2:10" x14ac:dyDescent="0.3">
      <c r="B186" t="s">
        <v>54</v>
      </c>
      <c r="C186" t="s">
        <v>32</v>
      </c>
      <c r="D186">
        <v>2</v>
      </c>
      <c r="E186">
        <v>110252</v>
      </c>
      <c r="F186" t="s">
        <v>7</v>
      </c>
      <c r="G186">
        <v>1743</v>
      </c>
      <c r="H186" s="33">
        <v>43739</v>
      </c>
      <c r="I186" s="32">
        <v>15687</v>
      </c>
      <c r="J186" s="32">
        <v>6972</v>
      </c>
    </row>
    <row r="187" spans="2:10" x14ac:dyDescent="0.3">
      <c r="B187" t="s">
        <v>54</v>
      </c>
      <c r="C187" t="s">
        <v>32</v>
      </c>
      <c r="D187">
        <v>3</v>
      </c>
      <c r="E187">
        <v>527380</v>
      </c>
      <c r="F187" t="s">
        <v>7</v>
      </c>
      <c r="G187">
        <v>2914</v>
      </c>
      <c r="H187" s="33">
        <v>44105</v>
      </c>
      <c r="I187" s="32">
        <v>26226</v>
      </c>
      <c r="J187" s="32">
        <v>11656</v>
      </c>
    </row>
    <row r="188" spans="2:10" x14ac:dyDescent="0.3">
      <c r="B188" t="s">
        <v>54</v>
      </c>
      <c r="C188" t="s">
        <v>32</v>
      </c>
      <c r="D188">
        <v>2</v>
      </c>
      <c r="E188">
        <v>105698</v>
      </c>
      <c r="F188" t="s">
        <v>7</v>
      </c>
      <c r="G188">
        <v>1731</v>
      </c>
      <c r="H188" s="33">
        <v>44105</v>
      </c>
      <c r="I188" s="32">
        <v>15579</v>
      </c>
      <c r="J188" s="32">
        <v>6924</v>
      </c>
    </row>
    <row r="189" spans="2:10" x14ac:dyDescent="0.3">
      <c r="B189" t="s">
        <v>54</v>
      </c>
      <c r="C189" t="s">
        <v>48</v>
      </c>
      <c r="D189">
        <v>5</v>
      </c>
      <c r="E189">
        <v>553139</v>
      </c>
      <c r="F189" t="s">
        <v>7</v>
      </c>
      <c r="G189">
        <v>700</v>
      </c>
      <c r="H189" s="33">
        <v>44136</v>
      </c>
      <c r="I189" s="32">
        <v>6300</v>
      </c>
      <c r="J189" s="32">
        <v>2800</v>
      </c>
    </row>
    <row r="190" spans="2:10" x14ac:dyDescent="0.3">
      <c r="B190" t="s">
        <v>54</v>
      </c>
      <c r="C190" t="s">
        <v>42</v>
      </c>
      <c r="D190">
        <v>4</v>
      </c>
      <c r="E190">
        <v>959418</v>
      </c>
      <c r="F190" t="s">
        <v>7</v>
      </c>
      <c r="G190">
        <v>2222</v>
      </c>
      <c r="H190" s="33">
        <v>43770</v>
      </c>
      <c r="I190" s="32">
        <v>19998</v>
      </c>
      <c r="J190" s="32">
        <v>8888</v>
      </c>
    </row>
    <row r="191" spans="2:10" x14ac:dyDescent="0.3">
      <c r="B191" t="s">
        <v>54</v>
      </c>
      <c r="C191" t="s">
        <v>32</v>
      </c>
      <c r="D191">
        <v>3</v>
      </c>
      <c r="E191">
        <v>293477</v>
      </c>
      <c r="F191" t="s">
        <v>7</v>
      </c>
      <c r="G191">
        <v>1177</v>
      </c>
      <c r="H191" s="33">
        <v>44136</v>
      </c>
      <c r="I191" s="32">
        <v>10593</v>
      </c>
      <c r="J191" s="32">
        <v>4708</v>
      </c>
    </row>
    <row r="192" spans="2:10" x14ac:dyDescent="0.3">
      <c r="B192" t="s">
        <v>54</v>
      </c>
      <c r="C192" t="s">
        <v>48</v>
      </c>
      <c r="D192">
        <v>5</v>
      </c>
      <c r="E192">
        <v>201740</v>
      </c>
      <c r="F192" t="s">
        <v>7</v>
      </c>
      <c r="G192">
        <v>1922</v>
      </c>
      <c r="H192" s="33">
        <v>43770</v>
      </c>
      <c r="I192" s="32">
        <v>17298</v>
      </c>
      <c r="J192" s="32">
        <v>7688</v>
      </c>
    </row>
    <row r="193" spans="2:10" x14ac:dyDescent="0.3">
      <c r="B193" t="s">
        <v>54</v>
      </c>
      <c r="C193" t="s">
        <v>42</v>
      </c>
      <c r="D193">
        <v>4</v>
      </c>
      <c r="E193">
        <v>397351</v>
      </c>
      <c r="F193" t="s">
        <v>7</v>
      </c>
      <c r="G193">
        <v>1158</v>
      </c>
      <c r="H193" s="33">
        <v>43891</v>
      </c>
      <c r="I193" s="32">
        <v>10422</v>
      </c>
      <c r="J193" s="32">
        <v>4632</v>
      </c>
    </row>
    <row r="194" spans="2:10" x14ac:dyDescent="0.3">
      <c r="B194" t="s">
        <v>54</v>
      </c>
      <c r="C194" t="s">
        <v>32</v>
      </c>
      <c r="D194">
        <v>3</v>
      </c>
      <c r="E194">
        <v>185916</v>
      </c>
      <c r="F194" t="s">
        <v>7</v>
      </c>
      <c r="G194">
        <v>1614</v>
      </c>
      <c r="H194" s="33">
        <v>43922</v>
      </c>
      <c r="I194" s="32">
        <v>14526</v>
      </c>
      <c r="J194" s="32">
        <v>6456</v>
      </c>
    </row>
    <row r="195" spans="2:10" x14ac:dyDescent="0.3">
      <c r="B195" t="s">
        <v>54</v>
      </c>
      <c r="C195" t="s">
        <v>32</v>
      </c>
      <c r="D195">
        <v>3</v>
      </c>
      <c r="E195">
        <v>375093</v>
      </c>
      <c r="F195" t="s">
        <v>7</v>
      </c>
      <c r="G195">
        <v>2535</v>
      </c>
      <c r="H195" s="33">
        <v>43922</v>
      </c>
      <c r="I195" s="32">
        <v>22815</v>
      </c>
      <c r="J195" s="32">
        <v>10140</v>
      </c>
    </row>
    <row r="196" spans="2:10" x14ac:dyDescent="0.3">
      <c r="B196" t="s">
        <v>54</v>
      </c>
      <c r="C196" t="s">
        <v>42</v>
      </c>
      <c r="D196">
        <v>4</v>
      </c>
      <c r="E196">
        <v>572411</v>
      </c>
      <c r="F196" t="s">
        <v>7</v>
      </c>
      <c r="G196">
        <v>2851</v>
      </c>
      <c r="H196" s="33">
        <v>43952</v>
      </c>
      <c r="I196" s="32">
        <v>25659</v>
      </c>
      <c r="J196" s="32">
        <v>11404</v>
      </c>
    </row>
    <row r="197" spans="2:10" x14ac:dyDescent="0.3">
      <c r="B197" t="s">
        <v>54</v>
      </c>
      <c r="C197" t="s">
        <v>32</v>
      </c>
      <c r="D197">
        <v>3</v>
      </c>
      <c r="E197">
        <v>844283</v>
      </c>
      <c r="F197" t="s">
        <v>7</v>
      </c>
      <c r="G197">
        <v>2559</v>
      </c>
      <c r="H197" s="33">
        <v>44044</v>
      </c>
      <c r="I197" s="32">
        <v>23031</v>
      </c>
      <c r="J197" s="32">
        <v>10236</v>
      </c>
    </row>
    <row r="198" spans="2:10" x14ac:dyDescent="0.3">
      <c r="B198" t="s">
        <v>54</v>
      </c>
      <c r="C198" t="s">
        <v>32</v>
      </c>
      <c r="D198">
        <v>3</v>
      </c>
      <c r="E198">
        <v>928743</v>
      </c>
      <c r="F198" t="s">
        <v>7</v>
      </c>
      <c r="G198">
        <v>267</v>
      </c>
      <c r="H198" s="33">
        <v>43739</v>
      </c>
      <c r="I198" s="32">
        <v>2403</v>
      </c>
      <c r="J198" s="32">
        <v>1068</v>
      </c>
    </row>
    <row r="199" spans="2:10" x14ac:dyDescent="0.3">
      <c r="B199" t="s">
        <v>54</v>
      </c>
      <c r="C199" t="s">
        <v>32</v>
      </c>
      <c r="D199">
        <v>2</v>
      </c>
      <c r="E199">
        <v>705405</v>
      </c>
      <c r="F199" t="s">
        <v>7</v>
      </c>
      <c r="G199">
        <v>1085</v>
      </c>
      <c r="H199" s="33">
        <v>44105</v>
      </c>
      <c r="I199" s="32">
        <v>9765</v>
      </c>
      <c r="J199" s="32">
        <v>4340</v>
      </c>
    </row>
    <row r="200" spans="2:10" x14ac:dyDescent="0.3">
      <c r="B200" t="s">
        <v>54</v>
      </c>
      <c r="C200" t="s">
        <v>32</v>
      </c>
      <c r="D200">
        <v>2</v>
      </c>
      <c r="E200">
        <v>149298</v>
      </c>
      <c r="F200" t="s">
        <v>7</v>
      </c>
      <c r="G200">
        <v>1175</v>
      </c>
      <c r="H200" s="33">
        <v>44105</v>
      </c>
      <c r="I200" s="32">
        <v>10575</v>
      </c>
      <c r="J200" s="32">
        <v>4700</v>
      </c>
    </row>
    <row r="201" spans="2:10" x14ac:dyDescent="0.3">
      <c r="B201" t="s">
        <v>54</v>
      </c>
      <c r="C201" t="s">
        <v>48</v>
      </c>
      <c r="D201">
        <v>5</v>
      </c>
      <c r="E201">
        <v>872808</v>
      </c>
      <c r="F201" t="s">
        <v>7</v>
      </c>
      <c r="G201">
        <v>2007</v>
      </c>
      <c r="H201" s="33">
        <v>43770</v>
      </c>
      <c r="I201" s="32">
        <v>18063</v>
      </c>
      <c r="J201" s="32">
        <v>8028</v>
      </c>
    </row>
    <row r="202" spans="2:10" x14ac:dyDescent="0.3">
      <c r="B202" t="s">
        <v>54</v>
      </c>
      <c r="C202" t="s">
        <v>32</v>
      </c>
      <c r="D202">
        <v>3</v>
      </c>
      <c r="E202">
        <v>771808</v>
      </c>
      <c r="F202" t="s">
        <v>7</v>
      </c>
      <c r="G202">
        <v>2151</v>
      </c>
      <c r="H202" s="33">
        <v>43770</v>
      </c>
      <c r="I202" s="32">
        <v>19359</v>
      </c>
      <c r="J202" s="32">
        <v>8604</v>
      </c>
    </row>
    <row r="203" spans="2:10" x14ac:dyDescent="0.3">
      <c r="B203" t="s">
        <v>54</v>
      </c>
      <c r="C203" t="s">
        <v>48</v>
      </c>
      <c r="D203">
        <v>5</v>
      </c>
      <c r="E203">
        <v>674115</v>
      </c>
      <c r="F203" t="s">
        <v>7</v>
      </c>
      <c r="G203">
        <v>914</v>
      </c>
      <c r="H203" s="33">
        <v>44166</v>
      </c>
      <c r="I203" s="32">
        <v>8226</v>
      </c>
      <c r="J203" s="32">
        <v>3656</v>
      </c>
    </row>
    <row r="204" spans="2:10" x14ac:dyDescent="0.3">
      <c r="B204" t="s">
        <v>54</v>
      </c>
      <c r="C204" t="s">
        <v>42</v>
      </c>
      <c r="D204">
        <v>4</v>
      </c>
      <c r="E204">
        <v>284267</v>
      </c>
      <c r="F204" t="s">
        <v>7</v>
      </c>
      <c r="G204">
        <v>293</v>
      </c>
      <c r="H204" s="33">
        <v>44166</v>
      </c>
      <c r="I204" s="32">
        <v>2637</v>
      </c>
      <c r="J204" s="32">
        <v>1172</v>
      </c>
    </row>
    <row r="205" spans="2:10" x14ac:dyDescent="0.3">
      <c r="B205" t="s">
        <v>54</v>
      </c>
      <c r="C205" t="s">
        <v>42</v>
      </c>
      <c r="D205">
        <v>4</v>
      </c>
      <c r="E205">
        <v>807740</v>
      </c>
      <c r="F205" t="s">
        <v>7</v>
      </c>
      <c r="G205">
        <v>723</v>
      </c>
      <c r="H205" s="33">
        <v>43922</v>
      </c>
      <c r="I205" s="32">
        <v>6507</v>
      </c>
      <c r="J205" s="32">
        <v>2892</v>
      </c>
    </row>
    <row r="206" spans="2:10" x14ac:dyDescent="0.3">
      <c r="B206" t="s">
        <v>54</v>
      </c>
      <c r="C206" t="s">
        <v>32</v>
      </c>
      <c r="D206">
        <v>3</v>
      </c>
      <c r="E206">
        <v>628787</v>
      </c>
      <c r="F206" t="s">
        <v>8</v>
      </c>
      <c r="G206">
        <v>921</v>
      </c>
      <c r="H206" s="33">
        <v>43891</v>
      </c>
      <c r="I206" s="32">
        <v>6907.5</v>
      </c>
      <c r="J206" s="32">
        <v>2763</v>
      </c>
    </row>
    <row r="207" spans="2:10" x14ac:dyDescent="0.3">
      <c r="B207" t="s">
        <v>54</v>
      </c>
      <c r="C207" t="s">
        <v>32</v>
      </c>
      <c r="D207">
        <v>3</v>
      </c>
      <c r="E207">
        <v>703418</v>
      </c>
      <c r="F207" t="s">
        <v>8</v>
      </c>
      <c r="G207">
        <v>2518</v>
      </c>
      <c r="H207" s="33">
        <v>43983</v>
      </c>
      <c r="I207" s="32">
        <v>18885</v>
      </c>
      <c r="J207" s="32">
        <v>7554</v>
      </c>
    </row>
    <row r="208" spans="2:10" x14ac:dyDescent="0.3">
      <c r="B208" t="s">
        <v>54</v>
      </c>
      <c r="C208" t="s">
        <v>48</v>
      </c>
      <c r="D208">
        <v>5</v>
      </c>
      <c r="E208">
        <v>568445</v>
      </c>
      <c r="F208" t="s">
        <v>8</v>
      </c>
      <c r="G208">
        <v>1899</v>
      </c>
      <c r="H208" s="33">
        <v>43983</v>
      </c>
      <c r="I208" s="32">
        <v>14242.5</v>
      </c>
      <c r="J208" s="32">
        <v>5697</v>
      </c>
    </row>
    <row r="209" spans="2:10" x14ac:dyDescent="0.3">
      <c r="B209" t="s">
        <v>54</v>
      </c>
      <c r="C209" t="s">
        <v>32</v>
      </c>
      <c r="D209">
        <v>2</v>
      </c>
      <c r="E209">
        <v>711276</v>
      </c>
      <c r="F209" t="s">
        <v>8</v>
      </c>
      <c r="G209">
        <v>1545</v>
      </c>
      <c r="H209" s="33">
        <v>43983</v>
      </c>
      <c r="I209" s="32">
        <v>11587.5</v>
      </c>
      <c r="J209" s="32">
        <v>4635</v>
      </c>
    </row>
    <row r="210" spans="2:10" x14ac:dyDescent="0.3">
      <c r="B210" t="s">
        <v>54</v>
      </c>
      <c r="C210" t="s">
        <v>42</v>
      </c>
      <c r="D210">
        <v>4</v>
      </c>
      <c r="E210">
        <v>684448</v>
      </c>
      <c r="F210" t="s">
        <v>8</v>
      </c>
      <c r="G210">
        <v>2470</v>
      </c>
      <c r="H210" s="33">
        <v>43983</v>
      </c>
      <c r="I210" s="32">
        <v>18525</v>
      </c>
      <c r="J210" s="32">
        <v>7410</v>
      </c>
    </row>
    <row r="211" spans="2:10" x14ac:dyDescent="0.3">
      <c r="B211" t="s">
        <v>54</v>
      </c>
      <c r="C211" t="s">
        <v>42</v>
      </c>
      <c r="D211">
        <v>4</v>
      </c>
      <c r="E211">
        <v>803380</v>
      </c>
      <c r="F211" t="s">
        <v>8</v>
      </c>
      <c r="G211">
        <v>2665.5</v>
      </c>
      <c r="H211" s="33">
        <v>44013</v>
      </c>
      <c r="I211" s="32">
        <v>19991.25</v>
      </c>
      <c r="J211" s="32">
        <v>7996.5</v>
      </c>
    </row>
    <row r="212" spans="2:10" x14ac:dyDescent="0.3">
      <c r="B212" t="s">
        <v>54</v>
      </c>
      <c r="C212" t="s">
        <v>32</v>
      </c>
      <c r="D212">
        <v>3</v>
      </c>
      <c r="E212">
        <v>356856</v>
      </c>
      <c r="F212" t="s">
        <v>8</v>
      </c>
      <c r="G212">
        <v>958</v>
      </c>
      <c r="H212" s="33">
        <v>44044</v>
      </c>
      <c r="I212" s="32">
        <v>7185</v>
      </c>
      <c r="J212" s="32">
        <v>2874</v>
      </c>
    </row>
    <row r="213" spans="2:10" x14ac:dyDescent="0.3">
      <c r="B213" t="s">
        <v>54</v>
      </c>
      <c r="C213" t="s">
        <v>42</v>
      </c>
      <c r="D213">
        <v>4</v>
      </c>
      <c r="E213">
        <v>672246</v>
      </c>
      <c r="F213" t="s">
        <v>8</v>
      </c>
      <c r="G213">
        <v>2146</v>
      </c>
      <c r="H213" s="33">
        <v>44075</v>
      </c>
      <c r="I213" s="32">
        <v>16095</v>
      </c>
      <c r="J213" s="32">
        <v>6438</v>
      </c>
    </row>
    <row r="214" spans="2:10" x14ac:dyDescent="0.3">
      <c r="B214" t="s">
        <v>54</v>
      </c>
      <c r="C214" t="s">
        <v>48</v>
      </c>
      <c r="D214">
        <v>5</v>
      </c>
      <c r="E214">
        <v>878679</v>
      </c>
      <c r="F214" t="s">
        <v>8</v>
      </c>
      <c r="G214">
        <v>345</v>
      </c>
      <c r="H214" s="33">
        <v>43739</v>
      </c>
      <c r="I214" s="32">
        <v>2587.5</v>
      </c>
      <c r="J214" s="32">
        <v>1035</v>
      </c>
    </row>
    <row r="215" spans="2:10" x14ac:dyDescent="0.3">
      <c r="B215" t="s">
        <v>54</v>
      </c>
      <c r="C215" t="s">
        <v>32</v>
      </c>
      <c r="D215">
        <v>3</v>
      </c>
      <c r="E215">
        <v>431848</v>
      </c>
      <c r="F215" t="s">
        <v>8</v>
      </c>
      <c r="G215">
        <v>615</v>
      </c>
      <c r="H215" s="33">
        <v>44166</v>
      </c>
      <c r="I215" s="32">
        <v>4612.5</v>
      </c>
      <c r="J215" s="32">
        <v>1845</v>
      </c>
    </row>
    <row r="216" spans="2:10" x14ac:dyDescent="0.3">
      <c r="B216" t="s">
        <v>54</v>
      </c>
      <c r="C216" t="s">
        <v>32</v>
      </c>
      <c r="D216">
        <v>2</v>
      </c>
      <c r="E216">
        <v>516411</v>
      </c>
      <c r="F216" t="s">
        <v>8</v>
      </c>
      <c r="G216">
        <v>2214</v>
      </c>
      <c r="H216" s="33">
        <v>43891</v>
      </c>
      <c r="I216" s="32">
        <v>16605</v>
      </c>
      <c r="J216" s="32">
        <v>6642</v>
      </c>
    </row>
    <row r="217" spans="2:10" x14ac:dyDescent="0.3">
      <c r="B217" t="s">
        <v>54</v>
      </c>
      <c r="C217" t="s">
        <v>42</v>
      </c>
      <c r="D217">
        <v>4</v>
      </c>
      <c r="E217">
        <v>784082</v>
      </c>
      <c r="F217" t="s">
        <v>8</v>
      </c>
      <c r="G217">
        <v>2301</v>
      </c>
      <c r="H217" s="33">
        <v>43922</v>
      </c>
      <c r="I217" s="32">
        <v>17257.5</v>
      </c>
      <c r="J217" s="32">
        <v>6903</v>
      </c>
    </row>
    <row r="218" spans="2:10" x14ac:dyDescent="0.3">
      <c r="B218" t="s">
        <v>54</v>
      </c>
      <c r="C218" t="s">
        <v>42</v>
      </c>
      <c r="D218">
        <v>4</v>
      </c>
      <c r="E218">
        <v>338475</v>
      </c>
      <c r="F218" t="s">
        <v>8</v>
      </c>
      <c r="G218">
        <v>1375.5</v>
      </c>
      <c r="H218" s="33">
        <v>44013</v>
      </c>
      <c r="I218" s="32">
        <v>10316.25</v>
      </c>
      <c r="J218" s="32">
        <v>4126.5</v>
      </c>
    </row>
    <row r="219" spans="2:10" x14ac:dyDescent="0.3">
      <c r="B219" t="s">
        <v>54</v>
      </c>
      <c r="C219" t="s">
        <v>42</v>
      </c>
      <c r="D219">
        <v>4</v>
      </c>
      <c r="E219">
        <v>633650</v>
      </c>
      <c r="F219" t="s">
        <v>8</v>
      </c>
      <c r="G219">
        <v>1830</v>
      </c>
      <c r="H219" s="33">
        <v>44044</v>
      </c>
      <c r="I219" s="32">
        <v>13725</v>
      </c>
      <c r="J219" s="32">
        <v>5490</v>
      </c>
    </row>
    <row r="220" spans="2:10" x14ac:dyDescent="0.3">
      <c r="B220" t="s">
        <v>54</v>
      </c>
      <c r="C220" t="s">
        <v>32</v>
      </c>
      <c r="D220">
        <v>3</v>
      </c>
      <c r="E220">
        <v>404255</v>
      </c>
      <c r="F220" t="s">
        <v>8</v>
      </c>
      <c r="G220">
        <v>2498</v>
      </c>
      <c r="H220" s="33">
        <v>43709</v>
      </c>
      <c r="I220" s="32">
        <v>18735</v>
      </c>
      <c r="J220" s="32">
        <v>7494</v>
      </c>
    </row>
    <row r="221" spans="2:10" x14ac:dyDescent="0.3">
      <c r="B221" t="s">
        <v>54</v>
      </c>
      <c r="C221" t="s">
        <v>48</v>
      </c>
      <c r="D221">
        <v>5</v>
      </c>
      <c r="E221">
        <v>634790</v>
      </c>
      <c r="F221" t="s">
        <v>8</v>
      </c>
      <c r="G221">
        <v>663</v>
      </c>
      <c r="H221" s="33">
        <v>43739</v>
      </c>
      <c r="I221" s="32">
        <v>4972.5</v>
      </c>
      <c r="J221" s="32">
        <v>1989</v>
      </c>
    </row>
    <row r="222" spans="2:10" x14ac:dyDescent="0.3">
      <c r="B222" t="s">
        <v>54</v>
      </c>
      <c r="C222" t="s">
        <v>32</v>
      </c>
      <c r="D222">
        <v>3</v>
      </c>
      <c r="E222">
        <v>553677</v>
      </c>
      <c r="F222" t="s">
        <v>8</v>
      </c>
      <c r="G222">
        <v>1142</v>
      </c>
      <c r="H222" s="33">
        <v>43983</v>
      </c>
      <c r="I222" s="32">
        <v>8565</v>
      </c>
      <c r="J222" s="32">
        <v>3426</v>
      </c>
    </row>
    <row r="223" spans="2:10" x14ac:dyDescent="0.3">
      <c r="B223" t="s">
        <v>54</v>
      </c>
      <c r="C223" t="s">
        <v>25</v>
      </c>
      <c r="D223">
        <v>1</v>
      </c>
      <c r="E223">
        <v>727564</v>
      </c>
      <c r="F223" t="s">
        <v>8</v>
      </c>
      <c r="G223">
        <v>1566</v>
      </c>
      <c r="H223" s="33">
        <v>44105</v>
      </c>
      <c r="I223" s="32">
        <v>11745</v>
      </c>
      <c r="J223" s="32">
        <v>4698</v>
      </c>
    </row>
    <row r="224" spans="2:10" x14ac:dyDescent="0.3">
      <c r="B224" t="s">
        <v>54</v>
      </c>
      <c r="C224" t="s">
        <v>32</v>
      </c>
      <c r="D224">
        <v>3</v>
      </c>
      <c r="E224">
        <v>973393</v>
      </c>
      <c r="F224" t="s">
        <v>8</v>
      </c>
      <c r="G224">
        <v>690</v>
      </c>
      <c r="H224" s="33">
        <v>44136</v>
      </c>
      <c r="I224" s="32">
        <v>5175</v>
      </c>
      <c r="J224" s="32">
        <v>2070</v>
      </c>
    </row>
    <row r="225" spans="2:10" x14ac:dyDescent="0.3">
      <c r="B225" t="s">
        <v>54</v>
      </c>
      <c r="C225" t="s">
        <v>42</v>
      </c>
      <c r="D225">
        <v>4</v>
      </c>
      <c r="E225">
        <v>574840</v>
      </c>
      <c r="F225" t="s">
        <v>8</v>
      </c>
      <c r="G225">
        <v>1660</v>
      </c>
      <c r="H225" s="33">
        <v>43770</v>
      </c>
      <c r="I225" s="32">
        <v>12450</v>
      </c>
      <c r="J225" s="32">
        <v>4980</v>
      </c>
    </row>
    <row r="226" spans="2:10" x14ac:dyDescent="0.3">
      <c r="B226" t="s">
        <v>54</v>
      </c>
      <c r="C226" t="s">
        <v>48</v>
      </c>
      <c r="D226">
        <v>5</v>
      </c>
      <c r="E226">
        <v>911122</v>
      </c>
      <c r="F226" t="s">
        <v>8</v>
      </c>
      <c r="G226">
        <v>1958</v>
      </c>
      <c r="H226" s="33">
        <v>43862</v>
      </c>
      <c r="I226" s="32">
        <v>14685</v>
      </c>
      <c r="J226" s="32">
        <v>5874</v>
      </c>
    </row>
    <row r="227" spans="2:10" x14ac:dyDescent="0.3">
      <c r="B227" t="s">
        <v>54</v>
      </c>
      <c r="C227" t="s">
        <v>32</v>
      </c>
      <c r="D227">
        <v>2</v>
      </c>
      <c r="E227">
        <v>174568</v>
      </c>
      <c r="F227" t="s">
        <v>8</v>
      </c>
      <c r="G227">
        <v>1901</v>
      </c>
      <c r="H227" s="33">
        <v>43983</v>
      </c>
      <c r="I227" s="32">
        <v>14257.5</v>
      </c>
      <c r="J227" s="32">
        <v>5703</v>
      </c>
    </row>
    <row r="228" spans="2:10" x14ac:dyDescent="0.3">
      <c r="B228" t="s">
        <v>54</v>
      </c>
      <c r="C228" t="s">
        <v>32</v>
      </c>
      <c r="D228">
        <v>2</v>
      </c>
      <c r="E228">
        <v>991468</v>
      </c>
      <c r="F228" t="s">
        <v>8</v>
      </c>
      <c r="G228">
        <v>544</v>
      </c>
      <c r="H228" s="33">
        <v>44075</v>
      </c>
      <c r="I228" s="32">
        <v>4080</v>
      </c>
      <c r="J228" s="32">
        <v>1632</v>
      </c>
    </row>
    <row r="229" spans="2:10" x14ac:dyDescent="0.3">
      <c r="B229" t="s">
        <v>54</v>
      </c>
      <c r="C229" t="s">
        <v>48</v>
      </c>
      <c r="D229">
        <v>5</v>
      </c>
      <c r="E229">
        <v>703423</v>
      </c>
      <c r="F229" t="s">
        <v>8</v>
      </c>
      <c r="G229">
        <v>1797</v>
      </c>
      <c r="H229" s="33">
        <v>43709</v>
      </c>
      <c r="I229" s="32">
        <v>13477.5</v>
      </c>
      <c r="J229" s="32">
        <v>5391</v>
      </c>
    </row>
    <row r="230" spans="2:10" x14ac:dyDescent="0.3">
      <c r="B230" t="s">
        <v>54</v>
      </c>
      <c r="C230" t="s">
        <v>32</v>
      </c>
      <c r="D230">
        <v>3</v>
      </c>
      <c r="E230">
        <v>251477</v>
      </c>
      <c r="F230" t="s">
        <v>8</v>
      </c>
      <c r="G230">
        <v>1287</v>
      </c>
      <c r="H230" s="33">
        <v>44166</v>
      </c>
      <c r="I230" s="32">
        <v>9652.5</v>
      </c>
      <c r="J230" s="32">
        <v>3861</v>
      </c>
    </row>
    <row r="231" spans="2:10" x14ac:dyDescent="0.3">
      <c r="B231" t="s">
        <v>54</v>
      </c>
      <c r="C231" t="s">
        <v>32</v>
      </c>
      <c r="D231">
        <v>3</v>
      </c>
      <c r="E231">
        <v>124925</v>
      </c>
      <c r="F231" t="s">
        <v>8</v>
      </c>
      <c r="G231">
        <v>1706</v>
      </c>
      <c r="H231" s="33">
        <v>44166</v>
      </c>
      <c r="I231" s="32">
        <v>12795</v>
      </c>
      <c r="J231" s="32">
        <v>5118</v>
      </c>
    </row>
    <row r="232" spans="2:10" x14ac:dyDescent="0.3">
      <c r="B232" t="s">
        <v>54</v>
      </c>
      <c r="C232" t="s">
        <v>25</v>
      </c>
      <c r="D232">
        <v>1</v>
      </c>
      <c r="E232">
        <v>115427</v>
      </c>
      <c r="F232" t="s">
        <v>8</v>
      </c>
      <c r="G232">
        <v>2031</v>
      </c>
      <c r="H232" s="33">
        <v>44105</v>
      </c>
      <c r="I232" s="32">
        <v>15232.5</v>
      </c>
      <c r="J232" s="32">
        <v>6093</v>
      </c>
    </row>
    <row r="233" spans="2:10" x14ac:dyDescent="0.3">
      <c r="B233" t="s">
        <v>54</v>
      </c>
      <c r="C233" t="s">
        <v>42</v>
      </c>
      <c r="D233">
        <v>4</v>
      </c>
      <c r="E233">
        <v>387063</v>
      </c>
      <c r="F233" t="s">
        <v>8</v>
      </c>
      <c r="G233">
        <v>1967</v>
      </c>
      <c r="H233" s="33">
        <v>43891</v>
      </c>
      <c r="I233" s="32">
        <v>14752.5</v>
      </c>
      <c r="J233" s="32">
        <v>5901</v>
      </c>
    </row>
    <row r="234" spans="2:10" x14ac:dyDescent="0.3">
      <c r="B234" t="s">
        <v>54</v>
      </c>
      <c r="C234" t="s">
        <v>32</v>
      </c>
      <c r="D234">
        <v>3</v>
      </c>
      <c r="E234">
        <v>305245</v>
      </c>
      <c r="F234" t="s">
        <v>8</v>
      </c>
      <c r="G234">
        <v>1859</v>
      </c>
      <c r="H234" s="33">
        <v>44044</v>
      </c>
      <c r="I234" s="32">
        <v>13942.5</v>
      </c>
      <c r="J234" s="32">
        <v>5577</v>
      </c>
    </row>
    <row r="235" spans="2:10" x14ac:dyDescent="0.3">
      <c r="B235" t="s">
        <v>54</v>
      </c>
      <c r="C235" t="s">
        <v>32</v>
      </c>
      <c r="D235">
        <v>3</v>
      </c>
      <c r="E235">
        <v>100106</v>
      </c>
      <c r="F235" t="s">
        <v>8</v>
      </c>
      <c r="G235">
        <v>2851</v>
      </c>
      <c r="H235" s="33">
        <v>43739</v>
      </c>
      <c r="I235" s="32">
        <v>21382.5</v>
      </c>
      <c r="J235" s="32">
        <v>8553</v>
      </c>
    </row>
    <row r="236" spans="2:10" x14ac:dyDescent="0.3">
      <c r="B236" t="s">
        <v>54</v>
      </c>
      <c r="C236" t="s">
        <v>42</v>
      </c>
      <c r="D236">
        <v>4</v>
      </c>
      <c r="E236">
        <v>959420</v>
      </c>
      <c r="F236" t="s">
        <v>8</v>
      </c>
      <c r="G236">
        <v>2021</v>
      </c>
      <c r="H236" s="33">
        <v>44105</v>
      </c>
      <c r="I236" s="32">
        <v>15157.5</v>
      </c>
      <c r="J236" s="32">
        <v>6063</v>
      </c>
    </row>
    <row r="237" spans="2:10" x14ac:dyDescent="0.3">
      <c r="B237" t="s">
        <v>54</v>
      </c>
      <c r="C237" t="s">
        <v>42</v>
      </c>
      <c r="D237">
        <v>4</v>
      </c>
      <c r="E237">
        <v>428426</v>
      </c>
      <c r="F237" t="s">
        <v>8</v>
      </c>
      <c r="G237">
        <v>1138</v>
      </c>
      <c r="H237" s="33">
        <v>44166</v>
      </c>
      <c r="I237" s="32">
        <v>8535</v>
      </c>
      <c r="J237" s="32">
        <v>3414</v>
      </c>
    </row>
    <row r="238" spans="2:10" x14ac:dyDescent="0.3">
      <c r="B238" t="s">
        <v>54</v>
      </c>
      <c r="C238" t="s">
        <v>32</v>
      </c>
      <c r="D238">
        <v>3</v>
      </c>
      <c r="E238">
        <v>452067</v>
      </c>
      <c r="F238" t="s">
        <v>8</v>
      </c>
      <c r="G238">
        <v>1159</v>
      </c>
      <c r="H238" s="33">
        <v>43739</v>
      </c>
      <c r="I238" s="32">
        <v>8692.5</v>
      </c>
      <c r="J238" s="32">
        <v>3477</v>
      </c>
    </row>
    <row r="239" spans="2:10" x14ac:dyDescent="0.3">
      <c r="B239" t="s">
        <v>54</v>
      </c>
      <c r="C239" t="s">
        <v>32</v>
      </c>
      <c r="D239">
        <v>3</v>
      </c>
      <c r="E239">
        <v>838841</v>
      </c>
      <c r="F239" t="s">
        <v>8</v>
      </c>
      <c r="G239">
        <v>1384.5</v>
      </c>
      <c r="H239" s="33">
        <v>43831</v>
      </c>
      <c r="I239" s="32">
        <v>10383.75</v>
      </c>
      <c r="J239" s="32">
        <v>4153.5</v>
      </c>
    </row>
    <row r="240" spans="2:10" x14ac:dyDescent="0.3">
      <c r="B240" t="s">
        <v>54</v>
      </c>
      <c r="C240" t="s">
        <v>42</v>
      </c>
      <c r="D240">
        <v>4</v>
      </c>
      <c r="E240">
        <v>711827</v>
      </c>
      <c r="F240" t="s">
        <v>8</v>
      </c>
      <c r="G240">
        <v>3627</v>
      </c>
      <c r="H240" s="33">
        <v>44013</v>
      </c>
      <c r="I240" s="32">
        <v>27202.5</v>
      </c>
      <c r="J240" s="32">
        <v>10881</v>
      </c>
    </row>
    <row r="241" spans="2:10" x14ac:dyDescent="0.3">
      <c r="B241" t="s">
        <v>54</v>
      </c>
      <c r="C241" t="s">
        <v>42</v>
      </c>
      <c r="D241">
        <v>4</v>
      </c>
      <c r="E241">
        <v>965841</v>
      </c>
      <c r="F241" t="s">
        <v>8</v>
      </c>
      <c r="G241">
        <v>720</v>
      </c>
      <c r="H241" s="33">
        <v>43709</v>
      </c>
      <c r="I241" s="32">
        <v>5400</v>
      </c>
      <c r="J241" s="32">
        <v>2160</v>
      </c>
    </row>
    <row r="242" spans="2:10" x14ac:dyDescent="0.3">
      <c r="B242" t="s">
        <v>54</v>
      </c>
      <c r="C242" t="s">
        <v>42</v>
      </c>
      <c r="D242">
        <v>4</v>
      </c>
      <c r="E242">
        <v>219123</v>
      </c>
      <c r="F242" t="s">
        <v>8</v>
      </c>
      <c r="G242">
        <v>2342</v>
      </c>
      <c r="H242" s="33">
        <v>44136</v>
      </c>
      <c r="I242" s="32">
        <v>17565</v>
      </c>
      <c r="J242" s="32">
        <v>7026</v>
      </c>
    </row>
    <row r="243" spans="2:10" x14ac:dyDescent="0.3">
      <c r="B243" t="s">
        <v>54</v>
      </c>
      <c r="C243" t="s">
        <v>25</v>
      </c>
      <c r="D243">
        <v>1</v>
      </c>
      <c r="E243">
        <v>641525</v>
      </c>
      <c r="F243" t="s">
        <v>8</v>
      </c>
      <c r="G243">
        <v>1100</v>
      </c>
      <c r="H243" s="33">
        <v>43800</v>
      </c>
      <c r="I243" s="32">
        <v>8250</v>
      </c>
      <c r="J243" s="32">
        <v>3300</v>
      </c>
    </row>
    <row r="244" spans="2:10" x14ac:dyDescent="0.3">
      <c r="B244" t="s">
        <v>54</v>
      </c>
      <c r="C244" t="s">
        <v>25</v>
      </c>
      <c r="D244">
        <v>1</v>
      </c>
      <c r="E244">
        <v>948603</v>
      </c>
      <c r="F244" t="s">
        <v>8</v>
      </c>
      <c r="G244">
        <v>980</v>
      </c>
      <c r="H244" s="33">
        <v>43922</v>
      </c>
      <c r="I244" s="32">
        <v>7350</v>
      </c>
      <c r="J244" s="32">
        <v>2940</v>
      </c>
    </row>
    <row r="245" spans="2:10" x14ac:dyDescent="0.3">
      <c r="B245" t="s">
        <v>54</v>
      </c>
      <c r="C245" t="s">
        <v>32</v>
      </c>
      <c r="D245">
        <v>2</v>
      </c>
      <c r="E245">
        <v>532294</v>
      </c>
      <c r="F245" t="s">
        <v>8</v>
      </c>
      <c r="G245">
        <v>1460</v>
      </c>
      <c r="H245" s="33">
        <v>43952</v>
      </c>
      <c r="I245" s="32">
        <v>10950</v>
      </c>
      <c r="J245" s="32">
        <v>4380</v>
      </c>
    </row>
    <row r="246" spans="2:10" x14ac:dyDescent="0.3">
      <c r="B246" t="s">
        <v>54</v>
      </c>
      <c r="C246" t="s">
        <v>42</v>
      </c>
      <c r="D246">
        <v>4</v>
      </c>
      <c r="E246">
        <v>134445</v>
      </c>
      <c r="F246" t="s">
        <v>8</v>
      </c>
      <c r="G246">
        <v>1403</v>
      </c>
      <c r="H246" s="33">
        <v>43739</v>
      </c>
      <c r="I246" s="32">
        <v>10522.5</v>
      </c>
      <c r="J246" s="32">
        <v>4209</v>
      </c>
    </row>
    <row r="247" spans="2:10" x14ac:dyDescent="0.3">
      <c r="B247" t="s">
        <v>54</v>
      </c>
      <c r="C247" t="s">
        <v>48</v>
      </c>
      <c r="D247">
        <v>5</v>
      </c>
      <c r="E247">
        <v>347907</v>
      </c>
      <c r="F247" t="s">
        <v>8</v>
      </c>
      <c r="G247">
        <v>2723</v>
      </c>
      <c r="H247" s="33">
        <v>44136</v>
      </c>
      <c r="I247" s="32">
        <v>20422.5</v>
      </c>
      <c r="J247" s="32">
        <v>8169</v>
      </c>
    </row>
    <row r="248" spans="2:10" x14ac:dyDescent="0.3">
      <c r="B248" t="s">
        <v>54</v>
      </c>
      <c r="C248" t="s">
        <v>32</v>
      </c>
      <c r="D248">
        <v>3</v>
      </c>
      <c r="E248">
        <v>457011</v>
      </c>
      <c r="F248" t="s">
        <v>8</v>
      </c>
      <c r="G248">
        <v>1757</v>
      </c>
      <c r="H248" s="33">
        <v>43739</v>
      </c>
      <c r="I248" s="32">
        <v>13177.5</v>
      </c>
      <c r="J248" s="32">
        <v>5271</v>
      </c>
    </row>
    <row r="249" spans="2:10" x14ac:dyDescent="0.3">
      <c r="B249" t="s">
        <v>54</v>
      </c>
      <c r="C249" t="s">
        <v>32</v>
      </c>
      <c r="D249">
        <v>2</v>
      </c>
      <c r="E249">
        <v>747425</v>
      </c>
      <c r="F249" t="s">
        <v>8</v>
      </c>
      <c r="G249">
        <v>2340</v>
      </c>
      <c r="H249" s="33">
        <v>43831</v>
      </c>
      <c r="I249" s="32">
        <v>17550</v>
      </c>
      <c r="J249" s="32">
        <v>7020</v>
      </c>
    </row>
    <row r="250" spans="2:10" x14ac:dyDescent="0.3">
      <c r="B250" t="s">
        <v>54</v>
      </c>
      <c r="C250" t="s">
        <v>25</v>
      </c>
      <c r="D250">
        <v>1</v>
      </c>
      <c r="E250">
        <v>119954</v>
      </c>
      <c r="F250" t="s">
        <v>8</v>
      </c>
      <c r="G250">
        <v>2342</v>
      </c>
      <c r="H250" s="33">
        <v>44136</v>
      </c>
      <c r="I250" s="32">
        <v>17565</v>
      </c>
      <c r="J250" s="32">
        <v>7026</v>
      </c>
    </row>
    <row r="251" spans="2:10" x14ac:dyDescent="0.3">
      <c r="B251" t="s">
        <v>54</v>
      </c>
      <c r="C251" t="s">
        <v>42</v>
      </c>
      <c r="D251">
        <v>4</v>
      </c>
      <c r="E251">
        <v>647468</v>
      </c>
      <c r="F251" t="s">
        <v>8</v>
      </c>
      <c r="G251">
        <v>1976</v>
      </c>
      <c r="H251" s="33">
        <v>44105</v>
      </c>
      <c r="I251" s="32">
        <v>14820</v>
      </c>
      <c r="J251" s="32">
        <v>5928</v>
      </c>
    </row>
    <row r="252" spans="2:10" x14ac:dyDescent="0.3">
      <c r="B252" t="s">
        <v>54</v>
      </c>
      <c r="C252" t="s">
        <v>25</v>
      </c>
      <c r="D252">
        <v>1</v>
      </c>
      <c r="E252">
        <v>989156</v>
      </c>
      <c r="F252" t="s">
        <v>8</v>
      </c>
      <c r="G252">
        <v>2181</v>
      </c>
      <c r="H252" s="33">
        <v>44105</v>
      </c>
      <c r="I252" s="32">
        <v>16357.5</v>
      </c>
      <c r="J252" s="32">
        <v>6543</v>
      </c>
    </row>
    <row r="253" spans="2:10" x14ac:dyDescent="0.3">
      <c r="B253" t="s">
        <v>54</v>
      </c>
      <c r="C253" t="s">
        <v>42</v>
      </c>
      <c r="D253">
        <v>4</v>
      </c>
      <c r="E253">
        <v>260783</v>
      </c>
      <c r="F253" t="s">
        <v>8</v>
      </c>
      <c r="G253">
        <v>2500</v>
      </c>
      <c r="H253" s="33">
        <v>43770</v>
      </c>
      <c r="I253" s="32">
        <v>18750</v>
      </c>
      <c r="J253" s="32">
        <v>7500</v>
      </c>
    </row>
    <row r="254" spans="2:10" x14ac:dyDescent="0.3">
      <c r="B254" t="s">
        <v>54</v>
      </c>
      <c r="C254" t="s">
        <v>48</v>
      </c>
      <c r="D254">
        <v>5</v>
      </c>
      <c r="E254">
        <v>373608</v>
      </c>
      <c r="F254" t="s">
        <v>8</v>
      </c>
      <c r="G254">
        <v>488</v>
      </c>
      <c r="H254" s="33">
        <v>43862</v>
      </c>
      <c r="I254" s="32">
        <v>3660</v>
      </c>
      <c r="J254" s="32">
        <v>1464</v>
      </c>
    </row>
    <row r="255" spans="2:10" x14ac:dyDescent="0.3">
      <c r="B255" t="s">
        <v>54</v>
      </c>
      <c r="C255" t="s">
        <v>25</v>
      </c>
      <c r="D255">
        <v>1</v>
      </c>
      <c r="E255">
        <v>343986</v>
      </c>
      <c r="F255" t="s">
        <v>8</v>
      </c>
      <c r="G255">
        <v>1282</v>
      </c>
      <c r="H255" s="33">
        <v>43983</v>
      </c>
      <c r="I255" s="32">
        <v>9615</v>
      </c>
      <c r="J255" s="32">
        <v>3846</v>
      </c>
    </row>
    <row r="256" spans="2:10" x14ac:dyDescent="0.3">
      <c r="B256" t="s">
        <v>54</v>
      </c>
      <c r="C256" t="s">
        <v>32</v>
      </c>
      <c r="D256">
        <v>2</v>
      </c>
      <c r="E256">
        <v>567724</v>
      </c>
      <c r="F256" t="s">
        <v>8</v>
      </c>
      <c r="G256">
        <v>2501</v>
      </c>
      <c r="H256" s="33">
        <v>43891</v>
      </c>
      <c r="I256" s="32">
        <v>18757.5</v>
      </c>
      <c r="J256" s="32">
        <v>7503</v>
      </c>
    </row>
    <row r="257" spans="2:10" x14ac:dyDescent="0.3">
      <c r="B257" t="s">
        <v>54</v>
      </c>
      <c r="C257" t="s">
        <v>48</v>
      </c>
      <c r="D257">
        <v>5</v>
      </c>
      <c r="E257">
        <v>798643</v>
      </c>
      <c r="F257" t="s">
        <v>8</v>
      </c>
      <c r="G257">
        <v>708</v>
      </c>
      <c r="H257" s="33">
        <v>43983</v>
      </c>
      <c r="I257" s="32">
        <v>5310</v>
      </c>
      <c r="J257" s="32">
        <v>2124</v>
      </c>
    </row>
    <row r="258" spans="2:10" x14ac:dyDescent="0.3">
      <c r="B258" t="s">
        <v>54</v>
      </c>
      <c r="C258" t="s">
        <v>42</v>
      </c>
      <c r="D258">
        <v>4</v>
      </c>
      <c r="E258">
        <v>994559</v>
      </c>
      <c r="F258" t="s">
        <v>8</v>
      </c>
      <c r="G258">
        <v>645</v>
      </c>
      <c r="H258" s="33">
        <v>44013</v>
      </c>
      <c r="I258" s="32">
        <v>4837.5</v>
      </c>
      <c r="J258" s="32">
        <v>1935</v>
      </c>
    </row>
    <row r="259" spans="2:10" x14ac:dyDescent="0.3">
      <c r="B259" t="s">
        <v>54</v>
      </c>
      <c r="C259" t="s">
        <v>32</v>
      </c>
      <c r="D259">
        <v>3</v>
      </c>
      <c r="E259">
        <v>636807</v>
      </c>
      <c r="F259" t="s">
        <v>8</v>
      </c>
      <c r="G259">
        <v>1562</v>
      </c>
      <c r="H259" s="33">
        <v>44044</v>
      </c>
      <c r="I259" s="32">
        <v>11715</v>
      </c>
      <c r="J259" s="32">
        <v>4686</v>
      </c>
    </row>
    <row r="260" spans="2:10" x14ac:dyDescent="0.3">
      <c r="B260" t="s">
        <v>54</v>
      </c>
      <c r="C260" t="s">
        <v>32</v>
      </c>
      <c r="D260">
        <v>3</v>
      </c>
      <c r="E260">
        <v>603687</v>
      </c>
      <c r="F260" t="s">
        <v>8</v>
      </c>
      <c r="G260">
        <v>1283</v>
      </c>
      <c r="H260" s="33">
        <v>43709</v>
      </c>
      <c r="I260" s="32">
        <v>9622.5</v>
      </c>
      <c r="J260" s="32">
        <v>3849</v>
      </c>
    </row>
    <row r="261" spans="2:10" x14ac:dyDescent="0.3">
      <c r="B261" t="s">
        <v>54</v>
      </c>
      <c r="C261" t="s">
        <v>48</v>
      </c>
      <c r="D261">
        <v>5</v>
      </c>
      <c r="E261">
        <v>743981</v>
      </c>
      <c r="F261" t="s">
        <v>8</v>
      </c>
      <c r="G261">
        <v>711</v>
      </c>
      <c r="H261" s="33">
        <v>44166</v>
      </c>
      <c r="I261" s="32">
        <v>5332.5</v>
      </c>
      <c r="J261" s="32">
        <v>2133</v>
      </c>
    </row>
    <row r="262" spans="2:10" x14ac:dyDescent="0.3">
      <c r="B262" t="s">
        <v>54</v>
      </c>
      <c r="C262" t="s">
        <v>42</v>
      </c>
      <c r="D262">
        <v>4</v>
      </c>
      <c r="E262">
        <v>243315</v>
      </c>
      <c r="F262" t="s">
        <v>8</v>
      </c>
      <c r="G262">
        <v>3802.5</v>
      </c>
      <c r="H262" s="33">
        <v>43922</v>
      </c>
      <c r="I262" s="32">
        <v>28518.75</v>
      </c>
      <c r="J262" s="32">
        <v>11407.5</v>
      </c>
    </row>
    <row r="263" spans="2:10" x14ac:dyDescent="0.3">
      <c r="B263" t="s">
        <v>54</v>
      </c>
      <c r="C263" t="s">
        <v>32</v>
      </c>
      <c r="D263">
        <v>2</v>
      </c>
      <c r="E263">
        <v>377441</v>
      </c>
      <c r="F263" t="s">
        <v>8</v>
      </c>
      <c r="G263">
        <v>1666</v>
      </c>
      <c r="H263" s="33">
        <v>43952</v>
      </c>
      <c r="I263" s="32">
        <v>12495</v>
      </c>
      <c r="J263" s="32">
        <v>4998</v>
      </c>
    </row>
    <row r="264" spans="2:10" x14ac:dyDescent="0.3">
      <c r="B264" t="s">
        <v>54</v>
      </c>
      <c r="C264" t="s">
        <v>32</v>
      </c>
      <c r="D264">
        <v>2</v>
      </c>
      <c r="E264">
        <v>914733</v>
      </c>
      <c r="F264" t="s">
        <v>8</v>
      </c>
      <c r="G264">
        <v>322</v>
      </c>
      <c r="H264" s="33">
        <v>43709</v>
      </c>
      <c r="I264" s="32">
        <v>2415</v>
      </c>
      <c r="J264" s="32">
        <v>966</v>
      </c>
    </row>
    <row r="265" spans="2:10" x14ac:dyDescent="0.3">
      <c r="B265" t="s">
        <v>54</v>
      </c>
      <c r="C265" t="s">
        <v>42</v>
      </c>
      <c r="D265">
        <v>4</v>
      </c>
      <c r="E265">
        <v>536767</v>
      </c>
      <c r="F265" t="s">
        <v>8</v>
      </c>
      <c r="G265">
        <v>2321</v>
      </c>
      <c r="H265" s="33">
        <v>44136</v>
      </c>
      <c r="I265" s="32">
        <v>17407.5</v>
      </c>
      <c r="J265" s="32">
        <v>6963</v>
      </c>
    </row>
    <row r="266" spans="2:10" x14ac:dyDescent="0.3">
      <c r="B266" t="s">
        <v>54</v>
      </c>
      <c r="C266" t="s">
        <v>32</v>
      </c>
      <c r="D266">
        <v>3</v>
      </c>
      <c r="E266">
        <v>460395</v>
      </c>
      <c r="F266" t="s">
        <v>8</v>
      </c>
      <c r="G266">
        <v>1857</v>
      </c>
      <c r="H266" s="33">
        <v>43770</v>
      </c>
      <c r="I266" s="32">
        <v>13927.5</v>
      </c>
      <c r="J266" s="32">
        <v>5571</v>
      </c>
    </row>
    <row r="267" spans="2:10" x14ac:dyDescent="0.3">
      <c r="B267" t="s">
        <v>54</v>
      </c>
      <c r="C267" t="s">
        <v>32</v>
      </c>
      <c r="D267">
        <v>2</v>
      </c>
      <c r="E267">
        <v>143231</v>
      </c>
      <c r="F267" t="s">
        <v>8</v>
      </c>
      <c r="G267">
        <v>1611</v>
      </c>
      <c r="H267" s="33">
        <v>43800</v>
      </c>
      <c r="I267" s="32">
        <v>12082.5</v>
      </c>
      <c r="J267" s="32">
        <v>4833</v>
      </c>
    </row>
    <row r="268" spans="2:10" x14ac:dyDescent="0.3">
      <c r="B268" t="s">
        <v>54</v>
      </c>
      <c r="C268" t="s">
        <v>32</v>
      </c>
      <c r="D268">
        <v>3</v>
      </c>
      <c r="E268">
        <v>576233</v>
      </c>
      <c r="F268" t="s">
        <v>8</v>
      </c>
      <c r="G268">
        <v>2797</v>
      </c>
      <c r="H268" s="33">
        <v>44166</v>
      </c>
      <c r="I268" s="32">
        <v>20977.5</v>
      </c>
      <c r="J268" s="32">
        <v>8391</v>
      </c>
    </row>
    <row r="269" spans="2:10" x14ac:dyDescent="0.3">
      <c r="B269" t="s">
        <v>54</v>
      </c>
      <c r="C269" t="s">
        <v>48</v>
      </c>
      <c r="D269">
        <v>5</v>
      </c>
      <c r="E269">
        <v>141720</v>
      </c>
      <c r="F269" t="s">
        <v>8</v>
      </c>
      <c r="G269">
        <v>334</v>
      </c>
      <c r="H269" s="33">
        <v>43800</v>
      </c>
      <c r="I269" s="32">
        <v>2505</v>
      </c>
      <c r="J269" s="32">
        <v>1002</v>
      </c>
    </row>
    <row r="270" spans="2:10" x14ac:dyDescent="0.3">
      <c r="B270" t="s">
        <v>54</v>
      </c>
      <c r="C270" t="s">
        <v>32</v>
      </c>
      <c r="D270">
        <v>3</v>
      </c>
      <c r="E270">
        <v>960834</v>
      </c>
      <c r="F270" t="s">
        <v>8</v>
      </c>
      <c r="G270">
        <v>2328</v>
      </c>
      <c r="H270" s="33">
        <v>44075</v>
      </c>
      <c r="I270" s="32">
        <v>17460</v>
      </c>
      <c r="J270" s="32">
        <v>6984</v>
      </c>
    </row>
    <row r="271" spans="2:10" x14ac:dyDescent="0.3">
      <c r="B271" t="s">
        <v>54</v>
      </c>
      <c r="C271" t="s">
        <v>32</v>
      </c>
      <c r="D271">
        <v>3</v>
      </c>
      <c r="E271">
        <v>869726</v>
      </c>
      <c r="F271" t="s">
        <v>8</v>
      </c>
      <c r="G271">
        <v>2313</v>
      </c>
      <c r="H271" s="33">
        <v>43952</v>
      </c>
      <c r="I271" s="32">
        <v>17347.5</v>
      </c>
      <c r="J271" s="32">
        <v>6939</v>
      </c>
    </row>
    <row r="272" spans="2:10" x14ac:dyDescent="0.3">
      <c r="B272" t="s">
        <v>54</v>
      </c>
      <c r="C272" t="s">
        <v>48</v>
      </c>
      <c r="D272">
        <v>5</v>
      </c>
      <c r="E272">
        <v>317121</v>
      </c>
      <c r="F272" t="s">
        <v>8</v>
      </c>
      <c r="G272">
        <v>1804</v>
      </c>
      <c r="H272" s="33">
        <v>43770</v>
      </c>
      <c r="I272" s="32">
        <v>13530</v>
      </c>
      <c r="J272" s="32">
        <v>5412</v>
      </c>
    </row>
    <row r="273" spans="2:10" x14ac:dyDescent="0.3">
      <c r="B273" t="s">
        <v>54</v>
      </c>
      <c r="C273" t="s">
        <v>48</v>
      </c>
      <c r="D273">
        <v>5</v>
      </c>
      <c r="E273">
        <v>387507</v>
      </c>
      <c r="F273" t="s">
        <v>8</v>
      </c>
      <c r="G273">
        <v>2072</v>
      </c>
      <c r="H273" s="33">
        <v>44166</v>
      </c>
      <c r="I273" s="32">
        <v>15540</v>
      </c>
      <c r="J273" s="32">
        <v>6216</v>
      </c>
    </row>
    <row r="274" spans="2:10" x14ac:dyDescent="0.3">
      <c r="B274" t="s">
        <v>54</v>
      </c>
      <c r="C274" t="s">
        <v>48</v>
      </c>
      <c r="D274">
        <v>5</v>
      </c>
      <c r="E274">
        <v>269723</v>
      </c>
      <c r="F274" t="s">
        <v>8</v>
      </c>
      <c r="G274">
        <v>766</v>
      </c>
      <c r="H274" s="33">
        <v>43831</v>
      </c>
      <c r="I274" s="32">
        <v>5745</v>
      </c>
      <c r="J274" s="32">
        <v>2298</v>
      </c>
    </row>
    <row r="275" spans="2:10" x14ac:dyDescent="0.3">
      <c r="B275" t="s">
        <v>54</v>
      </c>
      <c r="C275" t="s">
        <v>48</v>
      </c>
      <c r="D275">
        <v>5</v>
      </c>
      <c r="E275">
        <v>809206</v>
      </c>
      <c r="F275" t="s">
        <v>8</v>
      </c>
      <c r="G275">
        <v>2992</v>
      </c>
      <c r="H275" s="33">
        <v>43739</v>
      </c>
      <c r="I275" s="32">
        <v>22440</v>
      </c>
      <c r="J275" s="32">
        <v>8976</v>
      </c>
    </row>
    <row r="276" spans="2:10" x14ac:dyDescent="0.3">
      <c r="B276" t="s">
        <v>54</v>
      </c>
      <c r="C276" t="s">
        <v>25</v>
      </c>
      <c r="D276">
        <v>1</v>
      </c>
      <c r="E276">
        <v>431061</v>
      </c>
      <c r="F276" t="s">
        <v>8</v>
      </c>
      <c r="G276">
        <v>2157</v>
      </c>
      <c r="H276" s="33">
        <v>44166</v>
      </c>
      <c r="I276" s="32">
        <v>16177.5</v>
      </c>
      <c r="J276" s="32">
        <v>6471</v>
      </c>
    </row>
    <row r="277" spans="2:10" x14ac:dyDescent="0.3">
      <c r="B277" t="s">
        <v>54</v>
      </c>
      <c r="C277" t="s">
        <v>32</v>
      </c>
      <c r="D277">
        <v>3</v>
      </c>
      <c r="E277">
        <v>312550</v>
      </c>
      <c r="F277" t="s">
        <v>8</v>
      </c>
      <c r="G277">
        <v>677</v>
      </c>
      <c r="H277" s="33">
        <v>43891</v>
      </c>
      <c r="I277" s="32">
        <v>5077.5</v>
      </c>
      <c r="J277" s="32">
        <v>2031</v>
      </c>
    </row>
    <row r="278" spans="2:10" x14ac:dyDescent="0.3">
      <c r="B278" t="s">
        <v>54</v>
      </c>
      <c r="C278" t="s">
        <v>32</v>
      </c>
      <c r="D278">
        <v>2</v>
      </c>
      <c r="E278">
        <v>855200</v>
      </c>
      <c r="F278" t="s">
        <v>8</v>
      </c>
      <c r="G278">
        <v>1773</v>
      </c>
      <c r="H278" s="33">
        <v>43922</v>
      </c>
      <c r="I278" s="32">
        <v>13297.5</v>
      </c>
      <c r="J278" s="32">
        <v>5319</v>
      </c>
    </row>
    <row r="279" spans="2:10" x14ac:dyDescent="0.3">
      <c r="B279" t="s">
        <v>54</v>
      </c>
      <c r="C279" t="s">
        <v>42</v>
      </c>
      <c r="D279">
        <v>4</v>
      </c>
      <c r="E279">
        <v>318392</v>
      </c>
      <c r="F279" t="s">
        <v>8</v>
      </c>
      <c r="G279">
        <v>2420</v>
      </c>
      <c r="H279" s="33">
        <v>44075</v>
      </c>
      <c r="I279" s="32">
        <v>18150</v>
      </c>
      <c r="J279" s="32">
        <v>7260</v>
      </c>
    </row>
    <row r="280" spans="2:10" x14ac:dyDescent="0.3">
      <c r="B280" t="s">
        <v>54</v>
      </c>
      <c r="C280" t="s">
        <v>32</v>
      </c>
      <c r="D280">
        <v>2</v>
      </c>
      <c r="E280">
        <v>482857</v>
      </c>
      <c r="F280" t="s">
        <v>8</v>
      </c>
      <c r="G280">
        <v>2734</v>
      </c>
      <c r="H280" s="33">
        <v>44105</v>
      </c>
      <c r="I280" s="32">
        <v>20505</v>
      </c>
      <c r="J280" s="32">
        <v>8202</v>
      </c>
    </row>
    <row r="281" spans="2:10" x14ac:dyDescent="0.3">
      <c r="B281" t="s">
        <v>54</v>
      </c>
      <c r="C281" t="s">
        <v>32</v>
      </c>
      <c r="D281">
        <v>2</v>
      </c>
      <c r="E281">
        <v>910595</v>
      </c>
      <c r="F281" t="s">
        <v>8</v>
      </c>
      <c r="G281">
        <v>1715</v>
      </c>
      <c r="H281" s="33">
        <v>43739</v>
      </c>
      <c r="I281" s="32">
        <v>12862.5</v>
      </c>
      <c r="J281" s="32">
        <v>5145</v>
      </c>
    </row>
    <row r="282" spans="2:10" x14ac:dyDescent="0.3">
      <c r="B282" t="s">
        <v>54</v>
      </c>
      <c r="C282" t="s">
        <v>25</v>
      </c>
      <c r="D282">
        <v>1</v>
      </c>
      <c r="E282">
        <v>400076</v>
      </c>
      <c r="F282" t="s">
        <v>8</v>
      </c>
      <c r="G282">
        <v>1186</v>
      </c>
      <c r="H282" s="33">
        <v>43800</v>
      </c>
      <c r="I282" s="32">
        <v>8895</v>
      </c>
      <c r="J282" s="32">
        <v>3558</v>
      </c>
    </row>
    <row r="283" spans="2:10" x14ac:dyDescent="0.3">
      <c r="B283" t="s">
        <v>54</v>
      </c>
      <c r="C283" t="s">
        <v>25</v>
      </c>
      <c r="D283">
        <v>1</v>
      </c>
      <c r="E283">
        <v>730623</v>
      </c>
      <c r="F283" t="s">
        <v>8</v>
      </c>
      <c r="G283">
        <v>2661</v>
      </c>
      <c r="H283" s="33">
        <v>43952</v>
      </c>
      <c r="I283" s="32">
        <v>19957.5</v>
      </c>
      <c r="J283" s="32">
        <v>7983</v>
      </c>
    </row>
    <row r="284" spans="2:10" x14ac:dyDescent="0.3">
      <c r="B284" t="s">
        <v>54</v>
      </c>
      <c r="C284" t="s">
        <v>25</v>
      </c>
      <c r="D284">
        <v>1</v>
      </c>
      <c r="E284">
        <v>804810</v>
      </c>
      <c r="F284" t="s">
        <v>8</v>
      </c>
      <c r="G284">
        <v>982.5</v>
      </c>
      <c r="H284" s="33">
        <v>43831</v>
      </c>
      <c r="I284" s="32">
        <v>7368.75</v>
      </c>
      <c r="J284" s="32">
        <v>2947.5</v>
      </c>
    </row>
    <row r="285" spans="2:10" x14ac:dyDescent="0.3">
      <c r="B285" t="s">
        <v>54</v>
      </c>
      <c r="C285" t="s">
        <v>32</v>
      </c>
      <c r="D285">
        <v>2</v>
      </c>
      <c r="E285">
        <v>543005</v>
      </c>
      <c r="F285" t="s">
        <v>8</v>
      </c>
      <c r="G285">
        <v>1298</v>
      </c>
      <c r="H285" s="33">
        <v>43862</v>
      </c>
      <c r="I285" s="32">
        <v>9735</v>
      </c>
      <c r="J285" s="32">
        <v>3894</v>
      </c>
    </row>
    <row r="286" spans="2:10" x14ac:dyDescent="0.3">
      <c r="B286" t="s">
        <v>54</v>
      </c>
      <c r="C286" t="s">
        <v>48</v>
      </c>
      <c r="D286">
        <v>5</v>
      </c>
      <c r="E286">
        <v>359506</v>
      </c>
      <c r="F286" t="s">
        <v>8</v>
      </c>
      <c r="G286">
        <v>604</v>
      </c>
      <c r="H286" s="33">
        <v>43983</v>
      </c>
      <c r="I286" s="32">
        <v>4530</v>
      </c>
      <c r="J286" s="32">
        <v>1812</v>
      </c>
    </row>
    <row r="287" spans="2:10" x14ac:dyDescent="0.3">
      <c r="B287" t="s">
        <v>54</v>
      </c>
      <c r="C287" t="s">
        <v>32</v>
      </c>
      <c r="D287">
        <v>3</v>
      </c>
      <c r="E287">
        <v>928857</v>
      </c>
      <c r="F287" t="s">
        <v>8</v>
      </c>
      <c r="G287">
        <v>2255</v>
      </c>
      <c r="H287" s="33">
        <v>44013</v>
      </c>
      <c r="I287" s="32">
        <v>16912.5</v>
      </c>
      <c r="J287" s="32">
        <v>6765</v>
      </c>
    </row>
    <row r="288" spans="2:10" x14ac:dyDescent="0.3">
      <c r="B288" t="s">
        <v>54</v>
      </c>
      <c r="C288" t="s">
        <v>32</v>
      </c>
      <c r="D288">
        <v>3</v>
      </c>
      <c r="E288">
        <v>412768</v>
      </c>
      <c r="F288" t="s">
        <v>8</v>
      </c>
      <c r="G288">
        <v>1249</v>
      </c>
      <c r="H288" s="33">
        <v>44105</v>
      </c>
      <c r="I288" s="32">
        <v>9367.5</v>
      </c>
      <c r="J288" s="32">
        <v>3747</v>
      </c>
    </row>
    <row r="289" spans="2:10" x14ac:dyDescent="0.3">
      <c r="B289" t="s">
        <v>54</v>
      </c>
      <c r="C289" t="s">
        <v>42</v>
      </c>
      <c r="D289">
        <v>4</v>
      </c>
      <c r="E289">
        <v>360125</v>
      </c>
      <c r="F289" t="s">
        <v>8</v>
      </c>
      <c r="G289">
        <v>293</v>
      </c>
      <c r="H289" s="33">
        <v>43862</v>
      </c>
      <c r="I289" s="32">
        <v>2197.5</v>
      </c>
      <c r="J289" s="32">
        <v>879</v>
      </c>
    </row>
    <row r="290" spans="2:10" x14ac:dyDescent="0.3">
      <c r="B290" t="s">
        <v>54</v>
      </c>
      <c r="C290" t="s">
        <v>32</v>
      </c>
      <c r="D290">
        <v>3</v>
      </c>
      <c r="E290">
        <v>188531</v>
      </c>
      <c r="F290" t="s">
        <v>8</v>
      </c>
      <c r="G290">
        <v>2996</v>
      </c>
      <c r="H290" s="33">
        <v>43739</v>
      </c>
      <c r="I290" s="32">
        <v>22470</v>
      </c>
      <c r="J290" s="32">
        <v>8988</v>
      </c>
    </row>
    <row r="291" spans="2:10" x14ac:dyDescent="0.3">
      <c r="B291" t="s">
        <v>54</v>
      </c>
      <c r="C291" t="s">
        <v>48</v>
      </c>
      <c r="D291">
        <v>5</v>
      </c>
      <c r="E291">
        <v>252326</v>
      </c>
      <c r="F291" t="s">
        <v>8</v>
      </c>
      <c r="G291">
        <v>2227.5</v>
      </c>
      <c r="H291" s="33">
        <v>43831</v>
      </c>
      <c r="I291" s="32">
        <v>16706.25</v>
      </c>
      <c r="J291" s="32">
        <v>6682.5</v>
      </c>
    </row>
    <row r="292" spans="2:10" x14ac:dyDescent="0.3">
      <c r="B292" t="s">
        <v>54</v>
      </c>
      <c r="C292" t="s">
        <v>48</v>
      </c>
      <c r="D292">
        <v>5</v>
      </c>
      <c r="E292">
        <v>897626</v>
      </c>
      <c r="F292" t="s">
        <v>8</v>
      </c>
      <c r="G292">
        <v>1199</v>
      </c>
      <c r="H292" s="33">
        <v>43922</v>
      </c>
      <c r="I292" s="32">
        <v>8992.5</v>
      </c>
      <c r="J292" s="32">
        <v>3597</v>
      </c>
    </row>
    <row r="293" spans="2:10" x14ac:dyDescent="0.3">
      <c r="B293" t="s">
        <v>54</v>
      </c>
      <c r="C293" t="s">
        <v>32</v>
      </c>
      <c r="D293">
        <v>2</v>
      </c>
      <c r="E293">
        <v>685380</v>
      </c>
      <c r="F293" t="s">
        <v>8</v>
      </c>
      <c r="G293">
        <v>200</v>
      </c>
      <c r="H293" s="33">
        <v>43952</v>
      </c>
      <c r="I293" s="32">
        <v>1500</v>
      </c>
      <c r="J293" s="32">
        <v>600</v>
      </c>
    </row>
    <row r="294" spans="2:10" x14ac:dyDescent="0.3">
      <c r="B294" t="s">
        <v>54</v>
      </c>
      <c r="C294" t="s">
        <v>32</v>
      </c>
      <c r="D294">
        <v>2</v>
      </c>
      <c r="E294">
        <v>234167</v>
      </c>
      <c r="F294" t="s">
        <v>8</v>
      </c>
      <c r="G294">
        <v>388</v>
      </c>
      <c r="H294" s="33">
        <v>44075</v>
      </c>
      <c r="I294" s="32">
        <v>2910</v>
      </c>
      <c r="J294" s="32">
        <v>1164</v>
      </c>
    </row>
    <row r="295" spans="2:10" x14ac:dyDescent="0.3">
      <c r="B295" t="s">
        <v>54</v>
      </c>
      <c r="C295" t="s">
        <v>42</v>
      </c>
      <c r="D295">
        <v>4</v>
      </c>
      <c r="E295">
        <v>790576</v>
      </c>
      <c r="F295" t="s">
        <v>8</v>
      </c>
      <c r="G295">
        <v>1727</v>
      </c>
      <c r="H295" s="33">
        <v>43739</v>
      </c>
      <c r="I295" s="32">
        <v>12952.5</v>
      </c>
      <c r="J295" s="32">
        <v>5181</v>
      </c>
    </row>
    <row r="296" spans="2:10" x14ac:dyDescent="0.3">
      <c r="B296" t="s">
        <v>54</v>
      </c>
      <c r="C296" t="s">
        <v>32</v>
      </c>
      <c r="D296">
        <v>3</v>
      </c>
      <c r="E296">
        <v>669680</v>
      </c>
      <c r="F296" t="s">
        <v>8</v>
      </c>
      <c r="G296">
        <v>2300</v>
      </c>
      <c r="H296" s="33">
        <v>44166</v>
      </c>
      <c r="I296" s="32">
        <v>17250</v>
      </c>
      <c r="J296" s="32">
        <v>6900</v>
      </c>
    </row>
    <row r="297" spans="2:10" x14ac:dyDescent="0.3">
      <c r="B297" t="s">
        <v>54</v>
      </c>
      <c r="C297" t="s">
        <v>32</v>
      </c>
      <c r="D297">
        <v>2</v>
      </c>
      <c r="E297">
        <v>889312</v>
      </c>
      <c r="F297" t="s">
        <v>8</v>
      </c>
      <c r="G297">
        <v>546</v>
      </c>
      <c r="H297" s="33">
        <v>44105</v>
      </c>
      <c r="I297" s="32">
        <v>4095</v>
      </c>
      <c r="J297" s="32">
        <v>1638</v>
      </c>
    </row>
    <row r="298" spans="2:10" x14ac:dyDescent="0.3">
      <c r="B298" t="s">
        <v>54</v>
      </c>
      <c r="C298" t="s">
        <v>42</v>
      </c>
      <c r="D298">
        <v>4</v>
      </c>
      <c r="E298">
        <v>237817</v>
      </c>
      <c r="F298" t="s">
        <v>8</v>
      </c>
      <c r="G298">
        <v>1368</v>
      </c>
      <c r="H298" s="33">
        <v>43862</v>
      </c>
      <c r="I298" s="32">
        <v>10260</v>
      </c>
      <c r="J298" s="32">
        <v>4104</v>
      </c>
    </row>
    <row r="299" spans="2:10" x14ac:dyDescent="0.3">
      <c r="B299" t="s">
        <v>54</v>
      </c>
      <c r="C299" t="s">
        <v>32</v>
      </c>
      <c r="D299">
        <v>3</v>
      </c>
      <c r="E299">
        <v>784579</v>
      </c>
      <c r="F299" t="s">
        <v>9</v>
      </c>
      <c r="G299">
        <v>2750</v>
      </c>
      <c r="H299" s="33">
        <v>43862</v>
      </c>
      <c r="I299" s="32">
        <v>30250</v>
      </c>
      <c r="J299" s="32">
        <v>15125</v>
      </c>
    </row>
    <row r="300" spans="2:10" x14ac:dyDescent="0.3">
      <c r="B300" t="s">
        <v>54</v>
      </c>
      <c r="C300" t="s">
        <v>32</v>
      </c>
      <c r="D300">
        <v>3</v>
      </c>
      <c r="E300">
        <v>435571</v>
      </c>
      <c r="F300" t="s">
        <v>9</v>
      </c>
      <c r="G300">
        <v>1953</v>
      </c>
      <c r="H300" s="33">
        <v>43922</v>
      </c>
      <c r="I300" s="32">
        <v>21483</v>
      </c>
      <c r="J300" s="32">
        <v>10741.5</v>
      </c>
    </row>
    <row r="301" spans="2:10" x14ac:dyDescent="0.3">
      <c r="B301" t="s">
        <v>54</v>
      </c>
      <c r="C301" t="s">
        <v>42</v>
      </c>
      <c r="D301">
        <v>4</v>
      </c>
      <c r="E301">
        <v>649285</v>
      </c>
      <c r="F301" t="s">
        <v>9</v>
      </c>
      <c r="G301">
        <v>4219.5</v>
      </c>
      <c r="H301" s="33">
        <v>43922</v>
      </c>
      <c r="I301" s="32">
        <v>46414.5</v>
      </c>
      <c r="J301" s="32">
        <v>23207.25</v>
      </c>
    </row>
    <row r="302" spans="2:10" x14ac:dyDescent="0.3">
      <c r="B302" t="s">
        <v>54</v>
      </c>
      <c r="C302" t="s">
        <v>32</v>
      </c>
      <c r="D302">
        <v>3</v>
      </c>
      <c r="E302">
        <v>530163</v>
      </c>
      <c r="F302" t="s">
        <v>9</v>
      </c>
      <c r="G302">
        <v>1899</v>
      </c>
      <c r="H302" s="33">
        <v>43983</v>
      </c>
      <c r="I302" s="32">
        <v>20889</v>
      </c>
      <c r="J302" s="32">
        <v>10444.5</v>
      </c>
    </row>
    <row r="303" spans="2:10" x14ac:dyDescent="0.3">
      <c r="B303" t="s">
        <v>54</v>
      </c>
      <c r="C303" t="s">
        <v>32</v>
      </c>
      <c r="D303">
        <v>3</v>
      </c>
      <c r="E303">
        <v>573106</v>
      </c>
      <c r="F303" t="s">
        <v>9</v>
      </c>
      <c r="G303">
        <v>1686</v>
      </c>
      <c r="H303" s="33">
        <v>44013</v>
      </c>
      <c r="I303" s="32">
        <v>18546</v>
      </c>
      <c r="J303" s="32">
        <v>9273</v>
      </c>
    </row>
    <row r="304" spans="2:10" x14ac:dyDescent="0.3">
      <c r="B304" t="s">
        <v>54</v>
      </c>
      <c r="C304" t="s">
        <v>32</v>
      </c>
      <c r="D304">
        <v>2</v>
      </c>
      <c r="E304">
        <v>253220</v>
      </c>
      <c r="F304" t="s">
        <v>9</v>
      </c>
      <c r="G304">
        <v>2141</v>
      </c>
      <c r="H304" s="33">
        <v>44044</v>
      </c>
      <c r="I304" s="32">
        <v>23551</v>
      </c>
      <c r="J304" s="32">
        <v>11775.5</v>
      </c>
    </row>
    <row r="305" spans="2:10" x14ac:dyDescent="0.3">
      <c r="B305" t="s">
        <v>54</v>
      </c>
      <c r="C305" t="s">
        <v>32</v>
      </c>
      <c r="D305">
        <v>3</v>
      </c>
      <c r="E305">
        <v>207411</v>
      </c>
      <c r="F305" t="s">
        <v>9</v>
      </c>
      <c r="G305">
        <v>1143</v>
      </c>
      <c r="H305" s="33">
        <v>44105</v>
      </c>
      <c r="I305" s="32">
        <v>12573</v>
      </c>
      <c r="J305" s="32">
        <v>6286.5</v>
      </c>
    </row>
    <row r="306" spans="2:10" x14ac:dyDescent="0.3">
      <c r="B306" t="s">
        <v>54</v>
      </c>
      <c r="C306" t="s">
        <v>32</v>
      </c>
      <c r="D306">
        <v>2</v>
      </c>
      <c r="E306">
        <v>355257</v>
      </c>
      <c r="F306" t="s">
        <v>9</v>
      </c>
      <c r="G306">
        <v>615</v>
      </c>
      <c r="H306" s="33">
        <v>44166</v>
      </c>
      <c r="I306" s="32">
        <v>6765</v>
      </c>
      <c r="J306" s="32">
        <v>3382.5</v>
      </c>
    </row>
    <row r="307" spans="2:10" x14ac:dyDescent="0.3">
      <c r="B307" t="s">
        <v>54</v>
      </c>
      <c r="C307" t="s">
        <v>42</v>
      </c>
      <c r="D307">
        <v>4</v>
      </c>
      <c r="E307">
        <v>706270</v>
      </c>
      <c r="F307" t="s">
        <v>9</v>
      </c>
      <c r="G307">
        <v>1989</v>
      </c>
      <c r="H307" s="33">
        <v>43709</v>
      </c>
      <c r="I307" s="32">
        <v>21879</v>
      </c>
      <c r="J307" s="32">
        <v>10939.5</v>
      </c>
    </row>
    <row r="308" spans="2:10" x14ac:dyDescent="0.3">
      <c r="B308" t="s">
        <v>54</v>
      </c>
      <c r="C308" t="s">
        <v>42</v>
      </c>
      <c r="D308">
        <v>4</v>
      </c>
      <c r="E308">
        <v>117444</v>
      </c>
      <c r="F308" t="s">
        <v>9</v>
      </c>
      <c r="G308">
        <v>321</v>
      </c>
      <c r="H308" s="33">
        <v>43770</v>
      </c>
      <c r="I308" s="32">
        <v>3531</v>
      </c>
      <c r="J308" s="32">
        <v>1765.5</v>
      </c>
    </row>
    <row r="309" spans="2:10" x14ac:dyDescent="0.3">
      <c r="B309" t="s">
        <v>54</v>
      </c>
      <c r="C309" t="s">
        <v>32</v>
      </c>
      <c r="D309">
        <v>3</v>
      </c>
      <c r="E309">
        <v>595818</v>
      </c>
      <c r="F309" t="s">
        <v>9</v>
      </c>
      <c r="G309">
        <v>259</v>
      </c>
      <c r="H309" s="33">
        <v>43891</v>
      </c>
      <c r="I309" s="32">
        <v>2849</v>
      </c>
      <c r="J309" s="32">
        <v>1424.5</v>
      </c>
    </row>
    <row r="310" spans="2:10" x14ac:dyDescent="0.3">
      <c r="B310" t="s">
        <v>54</v>
      </c>
      <c r="C310" t="s">
        <v>32</v>
      </c>
      <c r="D310">
        <v>3</v>
      </c>
      <c r="E310">
        <v>800159</v>
      </c>
      <c r="F310" t="s">
        <v>9</v>
      </c>
      <c r="G310">
        <v>1101</v>
      </c>
      <c r="H310" s="33">
        <v>43891</v>
      </c>
      <c r="I310" s="32">
        <v>12111</v>
      </c>
      <c r="J310" s="32">
        <v>6055.5</v>
      </c>
    </row>
    <row r="311" spans="2:10" x14ac:dyDescent="0.3">
      <c r="B311" t="s">
        <v>54</v>
      </c>
      <c r="C311" t="s">
        <v>42</v>
      </c>
      <c r="D311">
        <v>4</v>
      </c>
      <c r="E311">
        <v>713030</v>
      </c>
      <c r="F311" t="s">
        <v>9</v>
      </c>
      <c r="G311">
        <v>2276</v>
      </c>
      <c r="H311" s="33">
        <v>43952</v>
      </c>
      <c r="I311" s="32">
        <v>25036</v>
      </c>
      <c r="J311" s="32">
        <v>12518</v>
      </c>
    </row>
    <row r="312" spans="2:10" x14ac:dyDescent="0.3">
      <c r="B312" t="s">
        <v>54</v>
      </c>
      <c r="C312" t="s">
        <v>32</v>
      </c>
      <c r="D312">
        <v>3</v>
      </c>
      <c r="E312">
        <v>778101</v>
      </c>
      <c r="F312" t="s">
        <v>9</v>
      </c>
      <c r="G312">
        <v>2966</v>
      </c>
      <c r="H312" s="33">
        <v>43739</v>
      </c>
      <c r="I312" s="32">
        <v>32626</v>
      </c>
      <c r="J312" s="32">
        <v>16313</v>
      </c>
    </row>
    <row r="313" spans="2:10" x14ac:dyDescent="0.3">
      <c r="B313" t="s">
        <v>54</v>
      </c>
      <c r="C313" t="s">
        <v>32</v>
      </c>
      <c r="D313">
        <v>2</v>
      </c>
      <c r="E313">
        <v>939275</v>
      </c>
      <c r="F313" t="s">
        <v>9</v>
      </c>
      <c r="G313">
        <v>1236</v>
      </c>
      <c r="H313" s="33">
        <v>44136</v>
      </c>
      <c r="I313" s="32">
        <v>13596</v>
      </c>
      <c r="J313" s="32">
        <v>6798</v>
      </c>
    </row>
    <row r="314" spans="2:10" x14ac:dyDescent="0.3">
      <c r="B314" t="s">
        <v>54</v>
      </c>
      <c r="C314" t="s">
        <v>32</v>
      </c>
      <c r="D314">
        <v>2</v>
      </c>
      <c r="E314">
        <v>127192</v>
      </c>
      <c r="F314" t="s">
        <v>9</v>
      </c>
      <c r="G314">
        <v>941</v>
      </c>
      <c r="H314" s="33">
        <v>44136</v>
      </c>
      <c r="I314" s="32">
        <v>10351</v>
      </c>
      <c r="J314" s="32">
        <v>5175.5</v>
      </c>
    </row>
    <row r="315" spans="2:10" x14ac:dyDescent="0.3">
      <c r="B315" t="s">
        <v>54</v>
      </c>
      <c r="C315" t="s">
        <v>32</v>
      </c>
      <c r="D315">
        <v>3</v>
      </c>
      <c r="E315">
        <v>546299</v>
      </c>
      <c r="F315" t="s">
        <v>9</v>
      </c>
      <c r="G315">
        <v>1916</v>
      </c>
      <c r="H315" s="33">
        <v>44166</v>
      </c>
      <c r="I315" s="32">
        <v>21076</v>
      </c>
      <c r="J315" s="32">
        <v>10538</v>
      </c>
    </row>
    <row r="316" spans="2:10" x14ac:dyDescent="0.3">
      <c r="B316" t="s">
        <v>54</v>
      </c>
      <c r="C316" t="s">
        <v>42</v>
      </c>
      <c r="D316">
        <v>4</v>
      </c>
      <c r="E316">
        <v>866632</v>
      </c>
      <c r="F316" t="s">
        <v>9</v>
      </c>
      <c r="G316">
        <v>1865</v>
      </c>
      <c r="H316" s="33">
        <v>43862</v>
      </c>
      <c r="I316" s="32">
        <v>20515</v>
      </c>
      <c r="J316" s="32">
        <v>10257.5</v>
      </c>
    </row>
    <row r="317" spans="2:10" x14ac:dyDescent="0.3">
      <c r="B317" t="s">
        <v>54</v>
      </c>
      <c r="C317" t="s">
        <v>42</v>
      </c>
      <c r="D317">
        <v>4</v>
      </c>
      <c r="E317">
        <v>379086</v>
      </c>
      <c r="F317" t="s">
        <v>9</v>
      </c>
      <c r="G317">
        <v>1074</v>
      </c>
      <c r="H317" s="33">
        <v>43922</v>
      </c>
      <c r="I317" s="32">
        <v>11814</v>
      </c>
      <c r="J317" s="32">
        <v>5907</v>
      </c>
    </row>
    <row r="318" spans="2:10" x14ac:dyDescent="0.3">
      <c r="B318" t="s">
        <v>54</v>
      </c>
      <c r="C318" t="s">
        <v>32</v>
      </c>
      <c r="D318">
        <v>3</v>
      </c>
      <c r="E318">
        <v>765027</v>
      </c>
      <c r="F318" t="s">
        <v>9</v>
      </c>
      <c r="G318">
        <v>1907</v>
      </c>
      <c r="H318" s="33">
        <v>44075</v>
      </c>
      <c r="I318" s="32">
        <v>20977</v>
      </c>
      <c r="J318" s="32">
        <v>10488.5</v>
      </c>
    </row>
    <row r="319" spans="2:10" x14ac:dyDescent="0.3">
      <c r="B319" t="s">
        <v>54</v>
      </c>
      <c r="C319" t="s">
        <v>42</v>
      </c>
      <c r="D319">
        <v>4</v>
      </c>
      <c r="E319">
        <v>902914</v>
      </c>
      <c r="F319" t="s">
        <v>9</v>
      </c>
      <c r="G319">
        <v>671</v>
      </c>
      <c r="H319" s="33">
        <v>43739</v>
      </c>
      <c r="I319" s="32">
        <v>7381</v>
      </c>
      <c r="J319" s="32">
        <v>3690.5</v>
      </c>
    </row>
    <row r="320" spans="2:10" x14ac:dyDescent="0.3">
      <c r="B320" t="s">
        <v>54</v>
      </c>
      <c r="C320" t="s">
        <v>32</v>
      </c>
      <c r="D320">
        <v>2</v>
      </c>
      <c r="E320">
        <v>631658</v>
      </c>
      <c r="F320" t="s">
        <v>9</v>
      </c>
      <c r="G320">
        <v>1778</v>
      </c>
      <c r="H320" s="33">
        <v>43800</v>
      </c>
      <c r="I320" s="32">
        <v>19558</v>
      </c>
      <c r="J320" s="32">
        <v>9779</v>
      </c>
    </row>
    <row r="321" spans="2:10" x14ac:dyDescent="0.3">
      <c r="B321" t="s">
        <v>54</v>
      </c>
      <c r="C321" t="s">
        <v>32</v>
      </c>
      <c r="D321">
        <v>3</v>
      </c>
      <c r="E321">
        <v>280991</v>
      </c>
      <c r="F321" t="s">
        <v>9</v>
      </c>
      <c r="G321">
        <v>1683</v>
      </c>
      <c r="H321" s="33">
        <v>44013</v>
      </c>
      <c r="I321" s="32">
        <v>18513</v>
      </c>
      <c r="J321" s="32">
        <v>9256.5</v>
      </c>
    </row>
    <row r="322" spans="2:10" x14ac:dyDescent="0.3">
      <c r="B322" t="s">
        <v>54</v>
      </c>
      <c r="C322" t="s">
        <v>32</v>
      </c>
      <c r="D322">
        <v>2</v>
      </c>
      <c r="E322">
        <v>764051</v>
      </c>
      <c r="F322" t="s">
        <v>9</v>
      </c>
      <c r="G322">
        <v>1123</v>
      </c>
      <c r="H322" s="33">
        <v>44044</v>
      </c>
      <c r="I322" s="32">
        <v>12353</v>
      </c>
      <c r="J322" s="32">
        <v>6176.5</v>
      </c>
    </row>
    <row r="323" spans="2:10" x14ac:dyDescent="0.3">
      <c r="B323" t="s">
        <v>54</v>
      </c>
      <c r="C323" t="s">
        <v>32</v>
      </c>
      <c r="D323">
        <v>3</v>
      </c>
      <c r="E323">
        <v>868857</v>
      </c>
      <c r="F323" t="s">
        <v>9</v>
      </c>
      <c r="G323">
        <v>1159</v>
      </c>
      <c r="H323" s="33">
        <v>43739</v>
      </c>
      <c r="I323" s="32">
        <v>12749</v>
      </c>
      <c r="J323" s="32">
        <v>6374.5</v>
      </c>
    </row>
    <row r="324" spans="2:10" x14ac:dyDescent="0.3">
      <c r="B324" t="s">
        <v>54</v>
      </c>
      <c r="C324" t="s">
        <v>32</v>
      </c>
      <c r="D324">
        <v>3</v>
      </c>
      <c r="E324">
        <v>353369</v>
      </c>
      <c r="F324" t="s">
        <v>9</v>
      </c>
      <c r="G324">
        <v>1350</v>
      </c>
      <c r="H324" s="33">
        <v>43862</v>
      </c>
      <c r="I324" s="32">
        <v>14850</v>
      </c>
      <c r="J324" s="32">
        <v>7425</v>
      </c>
    </row>
    <row r="325" spans="2:10" x14ac:dyDescent="0.3">
      <c r="B325" t="s">
        <v>54</v>
      </c>
      <c r="C325" t="s">
        <v>42</v>
      </c>
      <c r="D325">
        <v>4</v>
      </c>
      <c r="E325">
        <v>903132</v>
      </c>
      <c r="F325" t="s">
        <v>9</v>
      </c>
      <c r="G325">
        <v>552</v>
      </c>
      <c r="H325" s="33">
        <v>44044</v>
      </c>
      <c r="I325" s="32">
        <v>6072</v>
      </c>
      <c r="J325" s="32">
        <v>3036</v>
      </c>
    </row>
    <row r="326" spans="2:10" x14ac:dyDescent="0.3">
      <c r="B326" t="s">
        <v>54</v>
      </c>
      <c r="C326" t="s">
        <v>32</v>
      </c>
      <c r="D326">
        <v>3</v>
      </c>
      <c r="E326">
        <v>605619</v>
      </c>
      <c r="F326" t="s">
        <v>9</v>
      </c>
      <c r="G326">
        <v>1228</v>
      </c>
      <c r="H326" s="33">
        <v>43739</v>
      </c>
      <c r="I326" s="32">
        <v>13508</v>
      </c>
      <c r="J326" s="32">
        <v>6754</v>
      </c>
    </row>
    <row r="327" spans="2:10" x14ac:dyDescent="0.3">
      <c r="B327" t="s">
        <v>54</v>
      </c>
      <c r="C327" t="s">
        <v>32</v>
      </c>
      <c r="D327">
        <v>2</v>
      </c>
      <c r="E327">
        <v>721786</v>
      </c>
      <c r="F327" t="s">
        <v>9</v>
      </c>
      <c r="G327">
        <v>1250</v>
      </c>
      <c r="H327" s="33">
        <v>44166</v>
      </c>
      <c r="I327" s="32">
        <v>13750</v>
      </c>
      <c r="J327" s="32">
        <v>6875</v>
      </c>
    </row>
    <row r="328" spans="2:10" x14ac:dyDescent="0.3">
      <c r="B328" t="s">
        <v>54</v>
      </c>
      <c r="C328" t="s">
        <v>42</v>
      </c>
      <c r="D328">
        <v>4</v>
      </c>
      <c r="E328">
        <v>746392</v>
      </c>
      <c r="F328" t="s">
        <v>9</v>
      </c>
      <c r="G328">
        <v>1987.5</v>
      </c>
      <c r="H328" s="33">
        <v>43831</v>
      </c>
      <c r="I328" s="32">
        <v>21862.5</v>
      </c>
      <c r="J328" s="32">
        <v>10931.25</v>
      </c>
    </row>
    <row r="329" spans="2:10" x14ac:dyDescent="0.3">
      <c r="B329" t="s">
        <v>54</v>
      </c>
      <c r="C329" t="s">
        <v>32</v>
      </c>
      <c r="D329">
        <v>3</v>
      </c>
      <c r="E329">
        <v>421465</v>
      </c>
      <c r="F329" t="s">
        <v>9</v>
      </c>
      <c r="G329">
        <v>1679</v>
      </c>
      <c r="H329" s="33">
        <v>44075</v>
      </c>
      <c r="I329" s="32">
        <v>18469</v>
      </c>
      <c r="J329" s="32">
        <v>9234.5</v>
      </c>
    </row>
    <row r="330" spans="2:10" x14ac:dyDescent="0.3">
      <c r="B330" t="s">
        <v>54</v>
      </c>
      <c r="C330" t="s">
        <v>32</v>
      </c>
      <c r="D330">
        <v>3</v>
      </c>
      <c r="E330">
        <v>902785</v>
      </c>
      <c r="F330" t="s">
        <v>9</v>
      </c>
      <c r="G330">
        <v>727</v>
      </c>
      <c r="H330" s="33">
        <v>43739</v>
      </c>
      <c r="I330" s="32">
        <v>7997</v>
      </c>
      <c r="J330" s="32">
        <v>3998.5</v>
      </c>
    </row>
    <row r="331" spans="2:10" x14ac:dyDescent="0.3">
      <c r="B331" t="s">
        <v>54</v>
      </c>
      <c r="C331" t="s">
        <v>32</v>
      </c>
      <c r="D331">
        <v>3</v>
      </c>
      <c r="E331">
        <v>556715</v>
      </c>
      <c r="F331" t="s">
        <v>9</v>
      </c>
      <c r="G331">
        <v>1403</v>
      </c>
      <c r="H331" s="33">
        <v>43739</v>
      </c>
      <c r="I331" s="32">
        <v>15433</v>
      </c>
      <c r="J331" s="32">
        <v>7716.5</v>
      </c>
    </row>
    <row r="332" spans="2:10" x14ac:dyDescent="0.3">
      <c r="B332" t="s">
        <v>54</v>
      </c>
      <c r="C332" t="s">
        <v>32</v>
      </c>
      <c r="D332">
        <v>3</v>
      </c>
      <c r="E332">
        <v>785643</v>
      </c>
      <c r="F332" t="s">
        <v>9</v>
      </c>
      <c r="G332">
        <v>2076</v>
      </c>
      <c r="H332" s="33">
        <v>43739</v>
      </c>
      <c r="I332" s="32">
        <v>22836</v>
      </c>
      <c r="J332" s="32">
        <v>11418</v>
      </c>
    </row>
    <row r="333" spans="2:10" x14ac:dyDescent="0.3">
      <c r="B333" t="s">
        <v>54</v>
      </c>
      <c r="C333" t="s">
        <v>48</v>
      </c>
      <c r="D333">
        <v>5</v>
      </c>
      <c r="E333">
        <v>464221</v>
      </c>
      <c r="F333" t="s">
        <v>9</v>
      </c>
      <c r="G333">
        <v>1135</v>
      </c>
      <c r="H333" s="33">
        <v>43983</v>
      </c>
      <c r="I333" s="32">
        <v>12485</v>
      </c>
      <c r="J333" s="32">
        <v>6242.5</v>
      </c>
    </row>
    <row r="334" spans="2:10" x14ac:dyDescent="0.3">
      <c r="B334" t="s">
        <v>54</v>
      </c>
      <c r="C334" t="s">
        <v>32</v>
      </c>
      <c r="D334">
        <v>3</v>
      </c>
      <c r="E334">
        <v>738148</v>
      </c>
      <c r="F334" t="s">
        <v>9</v>
      </c>
      <c r="G334">
        <v>1645</v>
      </c>
      <c r="H334" s="33">
        <v>43952</v>
      </c>
      <c r="I334" s="32">
        <v>18095</v>
      </c>
      <c r="J334" s="32">
        <v>9047.5</v>
      </c>
    </row>
    <row r="335" spans="2:10" x14ac:dyDescent="0.3">
      <c r="B335" t="s">
        <v>54</v>
      </c>
      <c r="C335" t="s">
        <v>32</v>
      </c>
      <c r="D335">
        <v>3</v>
      </c>
      <c r="E335">
        <v>597998</v>
      </c>
      <c r="F335" t="s">
        <v>9</v>
      </c>
      <c r="G335">
        <v>2876</v>
      </c>
      <c r="H335" s="33">
        <v>44075</v>
      </c>
      <c r="I335" s="32">
        <v>31636</v>
      </c>
      <c r="J335" s="32">
        <v>15818</v>
      </c>
    </row>
    <row r="336" spans="2:10" x14ac:dyDescent="0.3">
      <c r="B336" t="s">
        <v>54</v>
      </c>
      <c r="C336" t="s">
        <v>32</v>
      </c>
      <c r="D336">
        <v>3</v>
      </c>
      <c r="E336">
        <v>477005</v>
      </c>
      <c r="F336" t="s">
        <v>9</v>
      </c>
      <c r="G336">
        <v>994</v>
      </c>
      <c r="H336" s="33">
        <v>43709</v>
      </c>
      <c r="I336" s="32">
        <v>10934</v>
      </c>
      <c r="J336" s="32">
        <v>5467</v>
      </c>
    </row>
    <row r="337" spans="2:10" x14ac:dyDescent="0.3">
      <c r="B337" t="s">
        <v>54</v>
      </c>
      <c r="C337" t="s">
        <v>32</v>
      </c>
      <c r="D337">
        <v>2</v>
      </c>
      <c r="E337">
        <v>390435</v>
      </c>
      <c r="F337" t="s">
        <v>9</v>
      </c>
      <c r="G337">
        <v>1118</v>
      </c>
      <c r="H337" s="33">
        <v>44136</v>
      </c>
      <c r="I337" s="32">
        <v>12298</v>
      </c>
      <c r="J337" s="32">
        <v>6149</v>
      </c>
    </row>
    <row r="338" spans="2:10" x14ac:dyDescent="0.3">
      <c r="B338" t="s">
        <v>54</v>
      </c>
      <c r="C338" t="s">
        <v>48</v>
      </c>
      <c r="D338">
        <v>5</v>
      </c>
      <c r="E338">
        <v>619644</v>
      </c>
      <c r="F338" t="s">
        <v>9</v>
      </c>
      <c r="G338">
        <v>1372</v>
      </c>
      <c r="H338" s="33">
        <v>44166</v>
      </c>
      <c r="I338" s="32">
        <v>15092</v>
      </c>
      <c r="J338" s="32">
        <v>7546</v>
      </c>
    </row>
    <row r="339" spans="2:10" x14ac:dyDescent="0.3">
      <c r="B339" t="s">
        <v>54</v>
      </c>
      <c r="C339" t="s">
        <v>32</v>
      </c>
      <c r="D339">
        <v>3</v>
      </c>
      <c r="E339">
        <v>152547</v>
      </c>
      <c r="F339" t="s">
        <v>9</v>
      </c>
      <c r="G339">
        <v>1282</v>
      </c>
      <c r="H339" s="33">
        <v>43983</v>
      </c>
      <c r="I339" s="32">
        <v>14102</v>
      </c>
      <c r="J339" s="32">
        <v>7051</v>
      </c>
    </row>
    <row r="340" spans="2:10" x14ac:dyDescent="0.3">
      <c r="B340" t="s">
        <v>54</v>
      </c>
      <c r="C340" t="s">
        <v>42</v>
      </c>
      <c r="D340">
        <v>4</v>
      </c>
      <c r="E340">
        <v>410998</v>
      </c>
      <c r="F340" t="s">
        <v>9</v>
      </c>
      <c r="G340">
        <v>708</v>
      </c>
      <c r="H340" s="33">
        <v>43983</v>
      </c>
      <c r="I340" s="32">
        <v>7788</v>
      </c>
      <c r="J340" s="32">
        <v>3894</v>
      </c>
    </row>
    <row r="341" spans="2:10" x14ac:dyDescent="0.3">
      <c r="B341" t="s">
        <v>54</v>
      </c>
      <c r="C341" t="s">
        <v>32</v>
      </c>
      <c r="D341">
        <v>3</v>
      </c>
      <c r="E341">
        <v>528865</v>
      </c>
      <c r="F341" t="s">
        <v>9</v>
      </c>
      <c r="G341">
        <v>2907</v>
      </c>
      <c r="H341" s="33">
        <v>43983</v>
      </c>
      <c r="I341" s="32">
        <v>31977</v>
      </c>
      <c r="J341" s="32">
        <v>15988.5</v>
      </c>
    </row>
    <row r="342" spans="2:10" x14ac:dyDescent="0.3">
      <c r="B342" t="s">
        <v>54</v>
      </c>
      <c r="C342" t="s">
        <v>32</v>
      </c>
      <c r="D342">
        <v>3</v>
      </c>
      <c r="E342">
        <v>594970</v>
      </c>
      <c r="F342" t="s">
        <v>9</v>
      </c>
      <c r="G342">
        <v>1366</v>
      </c>
      <c r="H342" s="33">
        <v>43983</v>
      </c>
      <c r="I342" s="32">
        <v>15026</v>
      </c>
      <c r="J342" s="32">
        <v>7513</v>
      </c>
    </row>
    <row r="343" spans="2:10" x14ac:dyDescent="0.3">
      <c r="B343" t="s">
        <v>54</v>
      </c>
      <c r="C343" t="s">
        <v>32</v>
      </c>
      <c r="D343">
        <v>3</v>
      </c>
      <c r="E343">
        <v>558216</v>
      </c>
      <c r="F343" t="s">
        <v>9</v>
      </c>
      <c r="G343">
        <v>2460</v>
      </c>
      <c r="H343" s="33">
        <v>43983</v>
      </c>
      <c r="I343" s="32">
        <v>27060</v>
      </c>
      <c r="J343" s="32">
        <v>13530</v>
      </c>
    </row>
    <row r="344" spans="2:10" x14ac:dyDescent="0.3">
      <c r="B344" t="s">
        <v>54</v>
      </c>
      <c r="C344" t="s">
        <v>48</v>
      </c>
      <c r="D344">
        <v>5</v>
      </c>
      <c r="E344">
        <v>190897</v>
      </c>
      <c r="F344" t="s">
        <v>9</v>
      </c>
      <c r="G344">
        <v>1520</v>
      </c>
      <c r="H344" s="33">
        <v>44136</v>
      </c>
      <c r="I344" s="32">
        <v>16720</v>
      </c>
      <c r="J344" s="32">
        <v>8360</v>
      </c>
    </row>
    <row r="345" spans="2:10" x14ac:dyDescent="0.3">
      <c r="B345" t="s">
        <v>54</v>
      </c>
      <c r="C345" t="s">
        <v>48</v>
      </c>
      <c r="D345">
        <v>5</v>
      </c>
      <c r="E345">
        <v>126829</v>
      </c>
      <c r="F345" t="s">
        <v>9</v>
      </c>
      <c r="G345">
        <v>711</v>
      </c>
      <c r="H345" s="33">
        <v>44166</v>
      </c>
      <c r="I345" s="32">
        <v>7821</v>
      </c>
      <c r="J345" s="32">
        <v>3910.5</v>
      </c>
    </row>
    <row r="346" spans="2:10" x14ac:dyDescent="0.3">
      <c r="B346" t="s">
        <v>54</v>
      </c>
      <c r="C346" t="s">
        <v>42</v>
      </c>
      <c r="D346">
        <v>4</v>
      </c>
      <c r="E346">
        <v>523321</v>
      </c>
      <c r="F346" t="s">
        <v>9</v>
      </c>
      <c r="G346">
        <v>1375</v>
      </c>
      <c r="H346" s="33">
        <v>43800</v>
      </c>
      <c r="I346" s="32">
        <v>15125</v>
      </c>
      <c r="J346" s="32">
        <v>7562.5</v>
      </c>
    </row>
    <row r="347" spans="2:10" x14ac:dyDescent="0.3">
      <c r="B347" t="s">
        <v>54</v>
      </c>
      <c r="C347" t="s">
        <v>32</v>
      </c>
      <c r="D347">
        <v>3</v>
      </c>
      <c r="E347">
        <v>893196</v>
      </c>
      <c r="F347" t="s">
        <v>9</v>
      </c>
      <c r="G347">
        <v>635</v>
      </c>
      <c r="H347" s="33">
        <v>44166</v>
      </c>
      <c r="I347" s="32">
        <v>6985</v>
      </c>
      <c r="J347" s="32">
        <v>3492.5</v>
      </c>
    </row>
    <row r="348" spans="2:10" x14ac:dyDescent="0.3">
      <c r="B348" t="s">
        <v>54</v>
      </c>
      <c r="C348" t="s">
        <v>32</v>
      </c>
      <c r="D348">
        <v>3</v>
      </c>
      <c r="E348">
        <v>232938</v>
      </c>
      <c r="F348" t="s">
        <v>9</v>
      </c>
      <c r="G348">
        <v>2071</v>
      </c>
      <c r="H348" s="33">
        <v>44075</v>
      </c>
      <c r="I348" s="32">
        <v>22781</v>
      </c>
      <c r="J348" s="32">
        <v>11390.5</v>
      </c>
    </row>
    <row r="349" spans="2:10" x14ac:dyDescent="0.3">
      <c r="B349" t="s">
        <v>54</v>
      </c>
      <c r="C349" t="s">
        <v>42</v>
      </c>
      <c r="D349">
        <v>4</v>
      </c>
      <c r="E349">
        <v>931691</v>
      </c>
      <c r="F349" t="s">
        <v>9</v>
      </c>
      <c r="G349">
        <v>1269</v>
      </c>
      <c r="H349" s="33">
        <v>44105</v>
      </c>
      <c r="I349" s="32">
        <v>13959</v>
      </c>
      <c r="J349" s="32">
        <v>6979.5</v>
      </c>
    </row>
    <row r="350" spans="2:10" x14ac:dyDescent="0.3">
      <c r="B350" t="s">
        <v>54</v>
      </c>
      <c r="C350" t="s">
        <v>42</v>
      </c>
      <c r="D350">
        <v>4</v>
      </c>
      <c r="E350">
        <v>217087</v>
      </c>
      <c r="F350" t="s">
        <v>9</v>
      </c>
      <c r="G350">
        <v>970</v>
      </c>
      <c r="H350" s="33">
        <v>43770</v>
      </c>
      <c r="I350" s="32">
        <v>10670</v>
      </c>
      <c r="J350" s="32">
        <v>5335</v>
      </c>
    </row>
    <row r="351" spans="2:10" x14ac:dyDescent="0.3">
      <c r="B351" t="s">
        <v>54</v>
      </c>
      <c r="C351" t="s">
        <v>32</v>
      </c>
      <c r="D351">
        <v>3</v>
      </c>
      <c r="E351">
        <v>217429</v>
      </c>
      <c r="F351" t="s">
        <v>9</v>
      </c>
      <c r="G351">
        <v>1694</v>
      </c>
      <c r="H351" s="33">
        <v>44136</v>
      </c>
      <c r="I351" s="32">
        <v>18634</v>
      </c>
      <c r="J351" s="32">
        <v>9317</v>
      </c>
    </row>
    <row r="352" spans="2:10" x14ac:dyDescent="0.3">
      <c r="B352" t="s">
        <v>54</v>
      </c>
      <c r="C352" t="s">
        <v>32</v>
      </c>
      <c r="D352">
        <v>3</v>
      </c>
      <c r="E352">
        <v>793221</v>
      </c>
      <c r="F352" t="s">
        <v>9</v>
      </c>
      <c r="G352">
        <v>1038</v>
      </c>
      <c r="H352" s="33">
        <v>43983</v>
      </c>
      <c r="I352" s="32">
        <v>11418</v>
      </c>
      <c r="J352" s="32">
        <v>5709</v>
      </c>
    </row>
    <row r="353" spans="2:10" x14ac:dyDescent="0.3">
      <c r="B353" t="s">
        <v>54</v>
      </c>
      <c r="C353" t="s">
        <v>42</v>
      </c>
      <c r="D353">
        <v>4</v>
      </c>
      <c r="E353">
        <v>785554</v>
      </c>
      <c r="F353" t="s">
        <v>9</v>
      </c>
      <c r="G353">
        <v>1630.5</v>
      </c>
      <c r="H353" s="33">
        <v>44013</v>
      </c>
      <c r="I353" s="32">
        <v>17935.5</v>
      </c>
      <c r="J353" s="32">
        <v>8967.75</v>
      </c>
    </row>
    <row r="354" spans="2:10" x14ac:dyDescent="0.3">
      <c r="B354" t="s">
        <v>54</v>
      </c>
      <c r="C354" t="s">
        <v>32</v>
      </c>
      <c r="D354">
        <v>2</v>
      </c>
      <c r="E354">
        <v>591800</v>
      </c>
      <c r="F354" t="s">
        <v>9</v>
      </c>
      <c r="G354">
        <v>306</v>
      </c>
      <c r="H354" s="33">
        <v>43800</v>
      </c>
      <c r="I354" s="32">
        <v>3366</v>
      </c>
      <c r="J354" s="32">
        <v>1683</v>
      </c>
    </row>
    <row r="355" spans="2:10" x14ac:dyDescent="0.3">
      <c r="B355" t="s">
        <v>54</v>
      </c>
      <c r="C355" t="s">
        <v>42</v>
      </c>
      <c r="D355">
        <v>4</v>
      </c>
      <c r="E355">
        <v>408409</v>
      </c>
      <c r="F355" t="s">
        <v>9</v>
      </c>
      <c r="G355">
        <v>579</v>
      </c>
      <c r="H355" s="33">
        <v>43831</v>
      </c>
      <c r="I355" s="32">
        <v>6369</v>
      </c>
      <c r="J355" s="32">
        <v>3184.5</v>
      </c>
    </row>
    <row r="356" spans="2:10" x14ac:dyDescent="0.3">
      <c r="B356" t="s">
        <v>54</v>
      </c>
      <c r="C356" t="s">
        <v>32</v>
      </c>
      <c r="D356">
        <v>3</v>
      </c>
      <c r="E356">
        <v>472091</v>
      </c>
      <c r="F356" t="s">
        <v>9</v>
      </c>
      <c r="G356">
        <v>2240</v>
      </c>
      <c r="H356" s="33">
        <v>43862</v>
      </c>
      <c r="I356" s="32">
        <v>24640</v>
      </c>
      <c r="J356" s="32">
        <v>12320</v>
      </c>
    </row>
    <row r="357" spans="2:10" x14ac:dyDescent="0.3">
      <c r="B357" t="s">
        <v>54</v>
      </c>
      <c r="C357" t="s">
        <v>32</v>
      </c>
      <c r="D357">
        <v>3</v>
      </c>
      <c r="E357">
        <v>653348</v>
      </c>
      <c r="F357" t="s">
        <v>9</v>
      </c>
      <c r="G357">
        <v>2993</v>
      </c>
      <c r="H357" s="33">
        <v>43891</v>
      </c>
      <c r="I357" s="32">
        <v>32923</v>
      </c>
      <c r="J357" s="32">
        <v>16461.5</v>
      </c>
    </row>
    <row r="358" spans="2:10" x14ac:dyDescent="0.3">
      <c r="B358" t="s">
        <v>54</v>
      </c>
      <c r="C358" t="s">
        <v>32</v>
      </c>
      <c r="D358">
        <v>3</v>
      </c>
      <c r="E358">
        <v>896410</v>
      </c>
      <c r="F358" t="s">
        <v>9</v>
      </c>
      <c r="G358">
        <v>3520.5</v>
      </c>
      <c r="H358" s="33">
        <v>43922</v>
      </c>
      <c r="I358" s="32">
        <v>38725.5</v>
      </c>
      <c r="J358" s="32">
        <v>19362.75</v>
      </c>
    </row>
    <row r="359" spans="2:10" x14ac:dyDescent="0.3">
      <c r="B359" t="s">
        <v>54</v>
      </c>
      <c r="C359" t="s">
        <v>42</v>
      </c>
      <c r="D359">
        <v>4</v>
      </c>
      <c r="E359">
        <v>511400</v>
      </c>
      <c r="F359" t="s">
        <v>9</v>
      </c>
      <c r="G359">
        <v>2039</v>
      </c>
      <c r="H359" s="33">
        <v>43952</v>
      </c>
      <c r="I359" s="32">
        <v>22429</v>
      </c>
      <c r="J359" s="32">
        <v>11214.5</v>
      </c>
    </row>
    <row r="360" spans="2:10" x14ac:dyDescent="0.3">
      <c r="B360" t="s">
        <v>54</v>
      </c>
      <c r="C360" t="s">
        <v>42</v>
      </c>
      <c r="D360">
        <v>4</v>
      </c>
      <c r="E360">
        <v>290871</v>
      </c>
      <c r="F360" t="s">
        <v>9</v>
      </c>
      <c r="G360">
        <v>2574</v>
      </c>
      <c r="H360" s="33">
        <v>44044</v>
      </c>
      <c r="I360" s="32">
        <v>28314</v>
      </c>
      <c r="J360" s="32">
        <v>14157</v>
      </c>
    </row>
    <row r="361" spans="2:10" x14ac:dyDescent="0.3">
      <c r="B361" t="s">
        <v>54</v>
      </c>
      <c r="C361" t="s">
        <v>32</v>
      </c>
      <c r="D361">
        <v>3</v>
      </c>
      <c r="E361">
        <v>885959</v>
      </c>
      <c r="F361" t="s">
        <v>9</v>
      </c>
      <c r="G361">
        <v>707</v>
      </c>
      <c r="H361" s="33">
        <v>44075</v>
      </c>
      <c r="I361" s="32">
        <v>7777</v>
      </c>
      <c r="J361" s="32">
        <v>3888.5</v>
      </c>
    </row>
    <row r="362" spans="2:10" x14ac:dyDescent="0.3">
      <c r="B362" t="s">
        <v>54</v>
      </c>
      <c r="C362" t="s">
        <v>48</v>
      </c>
      <c r="D362">
        <v>5</v>
      </c>
      <c r="E362">
        <v>462240</v>
      </c>
      <c r="F362" t="s">
        <v>9</v>
      </c>
      <c r="G362">
        <v>2072</v>
      </c>
      <c r="H362" s="33">
        <v>44166</v>
      </c>
      <c r="I362" s="32">
        <v>22792</v>
      </c>
      <c r="J362" s="32">
        <v>11396</v>
      </c>
    </row>
    <row r="363" spans="2:10" x14ac:dyDescent="0.3">
      <c r="B363" t="s">
        <v>54</v>
      </c>
      <c r="C363" t="s">
        <v>32</v>
      </c>
      <c r="D363">
        <v>3</v>
      </c>
      <c r="E363">
        <v>610628</v>
      </c>
      <c r="F363" t="s">
        <v>9</v>
      </c>
      <c r="G363">
        <v>853</v>
      </c>
      <c r="H363" s="33">
        <v>44166</v>
      </c>
      <c r="I363" s="32">
        <v>9383</v>
      </c>
      <c r="J363" s="32">
        <v>4691.5</v>
      </c>
    </row>
    <row r="364" spans="2:10" x14ac:dyDescent="0.3">
      <c r="B364" t="s">
        <v>54</v>
      </c>
      <c r="C364" t="s">
        <v>32</v>
      </c>
      <c r="D364">
        <v>2</v>
      </c>
      <c r="E364">
        <v>250868</v>
      </c>
      <c r="F364" t="s">
        <v>9</v>
      </c>
      <c r="G364">
        <v>3199.5</v>
      </c>
      <c r="H364" s="33">
        <v>44013</v>
      </c>
      <c r="I364" s="32">
        <v>35194.5</v>
      </c>
      <c r="J364" s="32">
        <v>17597.25</v>
      </c>
    </row>
    <row r="365" spans="2:10" x14ac:dyDescent="0.3">
      <c r="B365" t="s">
        <v>54</v>
      </c>
      <c r="C365" t="s">
        <v>42</v>
      </c>
      <c r="D365">
        <v>4</v>
      </c>
      <c r="E365">
        <v>803782</v>
      </c>
      <c r="F365" t="s">
        <v>9</v>
      </c>
      <c r="G365">
        <v>472</v>
      </c>
      <c r="H365" s="33">
        <v>44105</v>
      </c>
      <c r="I365" s="32">
        <v>5192</v>
      </c>
      <c r="J365" s="32">
        <v>2596</v>
      </c>
    </row>
    <row r="366" spans="2:10" x14ac:dyDescent="0.3">
      <c r="B366" t="s">
        <v>54</v>
      </c>
      <c r="C366" t="s">
        <v>32</v>
      </c>
      <c r="D366">
        <v>3</v>
      </c>
      <c r="E366">
        <v>304199</v>
      </c>
      <c r="F366" t="s">
        <v>9</v>
      </c>
      <c r="G366">
        <v>3165</v>
      </c>
      <c r="H366" s="33">
        <v>43831</v>
      </c>
      <c r="I366" s="32">
        <v>34815</v>
      </c>
      <c r="J366" s="32">
        <v>17407.5</v>
      </c>
    </row>
    <row r="367" spans="2:10" x14ac:dyDescent="0.3">
      <c r="B367" t="s">
        <v>54</v>
      </c>
      <c r="C367" t="s">
        <v>42</v>
      </c>
      <c r="D367">
        <v>4</v>
      </c>
      <c r="E367">
        <v>621842</v>
      </c>
      <c r="F367" t="s">
        <v>9</v>
      </c>
      <c r="G367">
        <v>2629</v>
      </c>
      <c r="H367" s="33">
        <v>43831</v>
      </c>
      <c r="I367" s="32">
        <v>28919</v>
      </c>
      <c r="J367" s="32">
        <v>14459.5</v>
      </c>
    </row>
    <row r="368" spans="2:10" x14ac:dyDescent="0.3">
      <c r="B368" t="s">
        <v>54</v>
      </c>
      <c r="C368" t="s">
        <v>32</v>
      </c>
      <c r="D368">
        <v>3</v>
      </c>
      <c r="E368">
        <v>123804</v>
      </c>
      <c r="F368" t="s">
        <v>9</v>
      </c>
      <c r="G368">
        <v>1433</v>
      </c>
      <c r="H368" s="33">
        <v>43952</v>
      </c>
      <c r="I368" s="32">
        <v>15763</v>
      </c>
      <c r="J368" s="32">
        <v>7881.5</v>
      </c>
    </row>
    <row r="369" spans="2:10" x14ac:dyDescent="0.3">
      <c r="B369" t="s">
        <v>54</v>
      </c>
      <c r="C369" t="s">
        <v>32</v>
      </c>
      <c r="D369">
        <v>2</v>
      </c>
      <c r="E369">
        <v>238972</v>
      </c>
      <c r="F369" t="s">
        <v>9</v>
      </c>
      <c r="G369">
        <v>947</v>
      </c>
      <c r="H369" s="33">
        <v>43709</v>
      </c>
      <c r="I369" s="32">
        <v>10417</v>
      </c>
      <c r="J369" s="32">
        <v>5208.5</v>
      </c>
    </row>
    <row r="370" spans="2:10" x14ac:dyDescent="0.3">
      <c r="B370" t="s">
        <v>54</v>
      </c>
      <c r="C370" t="s">
        <v>25</v>
      </c>
      <c r="D370">
        <v>1</v>
      </c>
      <c r="E370">
        <v>730217</v>
      </c>
      <c r="F370" t="s">
        <v>9</v>
      </c>
      <c r="G370">
        <v>344</v>
      </c>
      <c r="H370" s="33">
        <v>43739</v>
      </c>
      <c r="I370" s="32">
        <v>3784</v>
      </c>
      <c r="J370" s="32">
        <v>1892</v>
      </c>
    </row>
    <row r="371" spans="2:10" x14ac:dyDescent="0.3">
      <c r="B371" t="s">
        <v>54</v>
      </c>
      <c r="C371" t="s">
        <v>48</v>
      </c>
      <c r="D371">
        <v>5</v>
      </c>
      <c r="E371">
        <v>776980</v>
      </c>
      <c r="F371" t="s">
        <v>9</v>
      </c>
      <c r="G371">
        <v>2157</v>
      </c>
      <c r="H371" s="33">
        <v>44166</v>
      </c>
      <c r="I371" s="32">
        <v>23727</v>
      </c>
      <c r="J371" s="32">
        <v>11863.5</v>
      </c>
    </row>
    <row r="372" spans="2:10" x14ac:dyDescent="0.3">
      <c r="B372" t="s">
        <v>54</v>
      </c>
      <c r="C372" t="s">
        <v>42</v>
      </c>
      <c r="D372">
        <v>4</v>
      </c>
      <c r="E372">
        <v>992027</v>
      </c>
      <c r="F372" t="s">
        <v>9</v>
      </c>
      <c r="G372">
        <v>270</v>
      </c>
      <c r="H372" s="33">
        <v>43862</v>
      </c>
      <c r="I372" s="32">
        <v>2970</v>
      </c>
      <c r="J372" s="32">
        <v>1485</v>
      </c>
    </row>
    <row r="373" spans="2:10" x14ac:dyDescent="0.3">
      <c r="B373" t="s">
        <v>54</v>
      </c>
      <c r="C373" t="s">
        <v>32</v>
      </c>
      <c r="D373">
        <v>3</v>
      </c>
      <c r="E373">
        <v>199901</v>
      </c>
      <c r="F373" t="s">
        <v>9</v>
      </c>
      <c r="G373">
        <v>3421.5</v>
      </c>
      <c r="H373" s="33">
        <v>44013</v>
      </c>
      <c r="I373" s="32">
        <v>37636.5</v>
      </c>
      <c r="J373" s="32">
        <v>18818.25</v>
      </c>
    </row>
    <row r="374" spans="2:10" x14ac:dyDescent="0.3">
      <c r="B374" t="s">
        <v>54</v>
      </c>
      <c r="C374" t="s">
        <v>42</v>
      </c>
      <c r="D374">
        <v>4</v>
      </c>
      <c r="E374">
        <v>720099</v>
      </c>
      <c r="F374" t="s">
        <v>9</v>
      </c>
      <c r="G374">
        <v>2734</v>
      </c>
      <c r="H374" s="33">
        <v>44105</v>
      </c>
      <c r="I374" s="32">
        <v>30074</v>
      </c>
      <c r="J374" s="32">
        <v>15037</v>
      </c>
    </row>
    <row r="375" spans="2:10" x14ac:dyDescent="0.3">
      <c r="B375" t="s">
        <v>54</v>
      </c>
      <c r="C375" t="s">
        <v>42</v>
      </c>
      <c r="D375">
        <v>4</v>
      </c>
      <c r="E375">
        <v>530731</v>
      </c>
      <c r="F375" t="s">
        <v>9</v>
      </c>
      <c r="G375">
        <v>2548</v>
      </c>
      <c r="H375" s="33">
        <v>43770</v>
      </c>
      <c r="I375" s="32">
        <v>28028</v>
      </c>
      <c r="J375" s="32">
        <v>14014</v>
      </c>
    </row>
    <row r="376" spans="2:10" x14ac:dyDescent="0.3">
      <c r="B376" t="s">
        <v>54</v>
      </c>
      <c r="C376" t="s">
        <v>42</v>
      </c>
      <c r="D376">
        <v>4</v>
      </c>
      <c r="E376">
        <v>814143</v>
      </c>
      <c r="F376" t="s">
        <v>9</v>
      </c>
      <c r="G376">
        <v>2761</v>
      </c>
      <c r="H376" s="33">
        <v>43709</v>
      </c>
      <c r="I376" s="32">
        <v>30371</v>
      </c>
      <c r="J376" s="32">
        <v>15185.5</v>
      </c>
    </row>
    <row r="377" spans="2:10" x14ac:dyDescent="0.3">
      <c r="B377" t="s">
        <v>54</v>
      </c>
      <c r="C377" t="s">
        <v>25</v>
      </c>
      <c r="D377">
        <v>1</v>
      </c>
      <c r="E377">
        <v>186428</v>
      </c>
      <c r="F377" t="s">
        <v>9</v>
      </c>
      <c r="G377">
        <v>1659</v>
      </c>
      <c r="H377" s="33">
        <v>43831</v>
      </c>
      <c r="I377" s="32">
        <v>18249</v>
      </c>
      <c r="J377" s="32">
        <v>9124.5</v>
      </c>
    </row>
    <row r="378" spans="2:10" x14ac:dyDescent="0.3">
      <c r="B378" t="s">
        <v>54</v>
      </c>
      <c r="C378" t="s">
        <v>32</v>
      </c>
      <c r="D378">
        <v>3</v>
      </c>
      <c r="E378">
        <v>404288</v>
      </c>
      <c r="F378" t="s">
        <v>9</v>
      </c>
      <c r="G378">
        <v>1190</v>
      </c>
      <c r="H378" s="33">
        <v>43983</v>
      </c>
      <c r="I378" s="32">
        <v>13090</v>
      </c>
      <c r="J378" s="32">
        <v>6545</v>
      </c>
    </row>
    <row r="379" spans="2:10" x14ac:dyDescent="0.3">
      <c r="B379" t="s">
        <v>54</v>
      </c>
      <c r="C379" t="s">
        <v>25</v>
      </c>
      <c r="D379">
        <v>1</v>
      </c>
      <c r="E379">
        <v>998052</v>
      </c>
      <c r="F379" t="s">
        <v>9</v>
      </c>
      <c r="G379">
        <v>410</v>
      </c>
      <c r="H379" s="33">
        <v>44105</v>
      </c>
      <c r="I379" s="32">
        <v>4510</v>
      </c>
      <c r="J379" s="32">
        <v>2255</v>
      </c>
    </row>
    <row r="380" spans="2:10" x14ac:dyDescent="0.3">
      <c r="B380" t="s">
        <v>54</v>
      </c>
      <c r="C380" t="s">
        <v>32</v>
      </c>
      <c r="D380">
        <v>3</v>
      </c>
      <c r="E380">
        <v>194934</v>
      </c>
      <c r="F380" t="s">
        <v>9</v>
      </c>
      <c r="G380">
        <v>1770</v>
      </c>
      <c r="H380" s="33">
        <v>43800</v>
      </c>
      <c r="I380" s="32">
        <v>19470</v>
      </c>
      <c r="J380" s="32">
        <v>9735</v>
      </c>
    </row>
    <row r="381" spans="2:10" x14ac:dyDescent="0.3">
      <c r="B381" t="s">
        <v>54</v>
      </c>
      <c r="C381" t="s">
        <v>32</v>
      </c>
      <c r="D381">
        <v>3</v>
      </c>
      <c r="E381">
        <v>280583</v>
      </c>
      <c r="F381" t="s">
        <v>9</v>
      </c>
      <c r="G381">
        <v>1393</v>
      </c>
      <c r="H381" s="33">
        <v>44105</v>
      </c>
      <c r="I381" s="32">
        <v>15323</v>
      </c>
      <c r="J381" s="32">
        <v>7661.5</v>
      </c>
    </row>
    <row r="382" spans="2:10" x14ac:dyDescent="0.3">
      <c r="B382" t="s">
        <v>54</v>
      </c>
      <c r="C382" t="s">
        <v>25</v>
      </c>
      <c r="D382">
        <v>1</v>
      </c>
      <c r="E382">
        <v>123846</v>
      </c>
      <c r="F382" t="s">
        <v>9</v>
      </c>
      <c r="G382">
        <v>2015</v>
      </c>
      <c r="H382" s="33">
        <v>43800</v>
      </c>
      <c r="I382" s="32">
        <v>22165</v>
      </c>
      <c r="J382" s="32">
        <v>11082.5</v>
      </c>
    </row>
    <row r="383" spans="2:10" x14ac:dyDescent="0.3">
      <c r="B383" t="s">
        <v>54</v>
      </c>
      <c r="C383" t="s">
        <v>32</v>
      </c>
      <c r="D383">
        <v>2</v>
      </c>
      <c r="E383">
        <v>482857</v>
      </c>
      <c r="F383" t="s">
        <v>8</v>
      </c>
      <c r="G383">
        <v>2734</v>
      </c>
      <c r="H383" s="33">
        <v>44105</v>
      </c>
      <c r="I383" s="32">
        <v>9768</v>
      </c>
      <c r="J383" s="32">
        <v>4884</v>
      </c>
    </row>
    <row r="384" spans="2:10" x14ac:dyDescent="0.3">
      <c r="B384" t="s">
        <v>54</v>
      </c>
      <c r="C384" t="s">
        <v>32</v>
      </c>
      <c r="D384">
        <v>3</v>
      </c>
      <c r="E384">
        <v>677987</v>
      </c>
      <c r="F384" t="s">
        <v>9</v>
      </c>
      <c r="G384">
        <v>888</v>
      </c>
      <c r="H384" s="33">
        <v>43891</v>
      </c>
      <c r="I384" s="32">
        <v>31284</v>
      </c>
      <c r="J384" s="32">
        <v>15642</v>
      </c>
    </row>
    <row r="385" spans="2:10" x14ac:dyDescent="0.3">
      <c r="B385" t="s">
        <v>54</v>
      </c>
      <c r="C385" t="s">
        <v>32</v>
      </c>
      <c r="D385">
        <v>2</v>
      </c>
      <c r="E385">
        <v>538579</v>
      </c>
      <c r="F385" t="s">
        <v>9</v>
      </c>
      <c r="G385">
        <v>2844</v>
      </c>
      <c r="H385" s="33">
        <v>43952</v>
      </c>
      <c r="I385" s="32">
        <v>27225</v>
      </c>
      <c r="J385" s="32">
        <v>13612.5</v>
      </c>
    </row>
    <row r="386" spans="2:10" x14ac:dyDescent="0.3">
      <c r="B386" t="s">
        <v>54</v>
      </c>
      <c r="C386" t="s">
        <v>42</v>
      </c>
      <c r="D386">
        <v>4</v>
      </c>
      <c r="E386">
        <v>371834</v>
      </c>
      <c r="F386" t="s">
        <v>9</v>
      </c>
      <c r="G386">
        <v>2475</v>
      </c>
      <c r="H386" s="33">
        <v>44044</v>
      </c>
      <c r="I386" s="32">
        <v>19173</v>
      </c>
      <c r="J386" s="32">
        <v>9586.5</v>
      </c>
    </row>
    <row r="387" spans="2:10" x14ac:dyDescent="0.3">
      <c r="B387" t="s">
        <v>54</v>
      </c>
      <c r="C387" t="s">
        <v>48</v>
      </c>
      <c r="D387">
        <v>5</v>
      </c>
      <c r="E387">
        <v>215861</v>
      </c>
      <c r="F387" t="s">
        <v>9</v>
      </c>
      <c r="G387">
        <v>1743</v>
      </c>
      <c r="H387" s="33">
        <v>43739</v>
      </c>
      <c r="I387" s="32">
        <v>32054</v>
      </c>
      <c r="J387" s="32">
        <v>16027</v>
      </c>
    </row>
    <row r="388" spans="2:10" x14ac:dyDescent="0.3">
      <c r="B388" t="s">
        <v>54</v>
      </c>
      <c r="C388" t="s">
        <v>48</v>
      </c>
      <c r="D388">
        <v>5</v>
      </c>
      <c r="E388">
        <v>961802</v>
      </c>
      <c r="F388" t="s">
        <v>9</v>
      </c>
      <c r="G388">
        <v>2914</v>
      </c>
      <c r="H388" s="33">
        <v>44105</v>
      </c>
      <c r="I388" s="32">
        <v>19041</v>
      </c>
      <c r="J388" s="32">
        <v>9520.5</v>
      </c>
    </row>
    <row r="389" spans="2:10" x14ac:dyDescent="0.3">
      <c r="B389" t="s">
        <v>54</v>
      </c>
      <c r="C389" t="s">
        <v>48</v>
      </c>
      <c r="D389">
        <v>5</v>
      </c>
      <c r="E389">
        <v>494634</v>
      </c>
      <c r="F389" t="s">
        <v>9</v>
      </c>
      <c r="G389">
        <v>1731</v>
      </c>
      <c r="H389" s="33">
        <v>44105</v>
      </c>
      <c r="I389" s="32">
        <v>18997</v>
      </c>
      <c r="J389" s="32">
        <v>9498.5</v>
      </c>
    </row>
    <row r="390" spans="2:10" x14ac:dyDescent="0.3">
      <c r="B390" t="s">
        <v>54</v>
      </c>
      <c r="C390" t="s">
        <v>25</v>
      </c>
      <c r="D390">
        <v>1</v>
      </c>
      <c r="E390">
        <v>747190</v>
      </c>
      <c r="F390" t="s">
        <v>9</v>
      </c>
      <c r="G390">
        <v>1727</v>
      </c>
      <c r="H390" s="33">
        <v>43739</v>
      </c>
      <c r="I390" s="32">
        <v>20570</v>
      </c>
      <c r="J390" s="32">
        <v>10285</v>
      </c>
    </row>
    <row r="391" spans="2:10" x14ac:dyDescent="0.3">
      <c r="B391" t="s">
        <v>54</v>
      </c>
      <c r="C391" t="s">
        <v>32</v>
      </c>
      <c r="D391">
        <v>2</v>
      </c>
      <c r="E391">
        <v>919767</v>
      </c>
      <c r="F391" t="s">
        <v>9</v>
      </c>
      <c r="G391">
        <v>1870</v>
      </c>
      <c r="H391" s="33">
        <v>43770</v>
      </c>
      <c r="I391" s="32">
        <v>27225</v>
      </c>
      <c r="J391" s="32">
        <v>13612.5</v>
      </c>
    </row>
    <row r="392" spans="2:10" x14ac:dyDescent="0.3">
      <c r="B392" t="s">
        <v>54</v>
      </c>
      <c r="C392" t="s">
        <v>32</v>
      </c>
      <c r="D392">
        <v>3</v>
      </c>
      <c r="E392">
        <v>331721</v>
      </c>
      <c r="F392" t="s">
        <v>9</v>
      </c>
      <c r="G392">
        <v>2475</v>
      </c>
      <c r="H392" s="33">
        <v>43891</v>
      </c>
      <c r="I392" s="32">
        <v>6006</v>
      </c>
      <c r="J392" s="32">
        <v>3003</v>
      </c>
    </row>
    <row r="393" spans="2:10" x14ac:dyDescent="0.3">
      <c r="B393" t="s">
        <v>54</v>
      </c>
      <c r="C393" t="s">
        <v>32</v>
      </c>
      <c r="D393">
        <v>3</v>
      </c>
      <c r="E393">
        <v>762656</v>
      </c>
      <c r="F393" t="s">
        <v>9</v>
      </c>
      <c r="G393">
        <v>546</v>
      </c>
      <c r="H393" s="33">
        <v>44105</v>
      </c>
      <c r="I393" s="32">
        <v>4914</v>
      </c>
      <c r="J393" s="32">
        <v>2184</v>
      </c>
    </row>
    <row r="394" spans="2:10" x14ac:dyDescent="0.3">
      <c r="B394" t="s">
        <v>54</v>
      </c>
      <c r="C394" t="s">
        <v>25</v>
      </c>
      <c r="D394">
        <v>1</v>
      </c>
      <c r="E394">
        <v>250359</v>
      </c>
      <c r="F394" t="s">
        <v>10</v>
      </c>
      <c r="G394">
        <v>1618.5</v>
      </c>
      <c r="H394" s="33">
        <v>43831</v>
      </c>
      <c r="I394" s="32">
        <v>12948</v>
      </c>
      <c r="J394" s="32">
        <v>5664.75</v>
      </c>
    </row>
    <row r="395" spans="2:10" x14ac:dyDescent="0.3">
      <c r="B395" t="s">
        <v>54</v>
      </c>
      <c r="C395" t="s">
        <v>42</v>
      </c>
      <c r="D395">
        <v>4</v>
      </c>
      <c r="E395">
        <v>787922</v>
      </c>
      <c r="F395" t="s">
        <v>10</v>
      </c>
      <c r="G395">
        <v>1321</v>
      </c>
      <c r="H395" s="33">
        <v>43831</v>
      </c>
      <c r="I395" s="32">
        <v>10568</v>
      </c>
      <c r="J395" s="32">
        <v>4623.5</v>
      </c>
    </row>
    <row r="396" spans="2:10" x14ac:dyDescent="0.3">
      <c r="B396" t="s">
        <v>54</v>
      </c>
      <c r="C396" t="s">
        <v>48</v>
      </c>
      <c r="D396">
        <v>5</v>
      </c>
      <c r="E396">
        <v>779836</v>
      </c>
      <c r="F396" t="s">
        <v>10</v>
      </c>
      <c r="G396">
        <v>2178</v>
      </c>
      <c r="H396" s="33">
        <v>43983</v>
      </c>
      <c r="I396" s="32">
        <v>17424</v>
      </c>
      <c r="J396" s="32">
        <v>7623</v>
      </c>
    </row>
    <row r="397" spans="2:10" x14ac:dyDescent="0.3">
      <c r="B397" t="s">
        <v>54</v>
      </c>
      <c r="C397" t="s">
        <v>32</v>
      </c>
      <c r="D397">
        <v>3</v>
      </c>
      <c r="E397">
        <v>661907</v>
      </c>
      <c r="F397" t="s">
        <v>10</v>
      </c>
      <c r="G397">
        <v>888</v>
      </c>
      <c r="H397" s="33">
        <v>43983</v>
      </c>
      <c r="I397" s="32">
        <v>7104</v>
      </c>
      <c r="J397" s="32">
        <v>3108</v>
      </c>
    </row>
    <row r="398" spans="2:10" x14ac:dyDescent="0.3">
      <c r="B398" t="s">
        <v>54</v>
      </c>
      <c r="C398" t="s">
        <v>25</v>
      </c>
      <c r="D398">
        <v>1</v>
      </c>
      <c r="E398">
        <v>577996</v>
      </c>
      <c r="F398" t="s">
        <v>10</v>
      </c>
      <c r="G398">
        <v>2470</v>
      </c>
      <c r="H398" s="33">
        <v>43983</v>
      </c>
      <c r="I398" s="32">
        <v>19760</v>
      </c>
      <c r="J398" s="32">
        <v>8645</v>
      </c>
    </row>
    <row r="399" spans="2:10" x14ac:dyDescent="0.3">
      <c r="B399" t="s">
        <v>54</v>
      </c>
      <c r="C399" t="s">
        <v>42</v>
      </c>
      <c r="D399">
        <v>4</v>
      </c>
      <c r="E399">
        <v>223318</v>
      </c>
      <c r="F399" t="s">
        <v>10</v>
      </c>
      <c r="G399">
        <v>1513</v>
      </c>
      <c r="H399" s="33">
        <v>44166</v>
      </c>
      <c r="I399" s="32">
        <v>12104</v>
      </c>
      <c r="J399" s="32">
        <v>5295.5</v>
      </c>
    </row>
    <row r="400" spans="2:10" x14ac:dyDescent="0.3">
      <c r="B400" t="s">
        <v>54</v>
      </c>
      <c r="C400" t="s">
        <v>32</v>
      </c>
      <c r="D400">
        <v>3</v>
      </c>
      <c r="E400">
        <v>565876</v>
      </c>
      <c r="F400" t="s">
        <v>10</v>
      </c>
      <c r="G400">
        <v>1858</v>
      </c>
      <c r="H400" s="33">
        <v>43862</v>
      </c>
      <c r="I400" s="32">
        <v>14864</v>
      </c>
      <c r="J400" s="32">
        <v>6503</v>
      </c>
    </row>
    <row r="401" spans="2:10" x14ac:dyDescent="0.3">
      <c r="B401" t="s">
        <v>54</v>
      </c>
      <c r="C401" t="s">
        <v>32</v>
      </c>
      <c r="D401">
        <v>3</v>
      </c>
      <c r="E401">
        <v>262696</v>
      </c>
      <c r="F401" t="s">
        <v>10</v>
      </c>
      <c r="G401">
        <v>1210</v>
      </c>
      <c r="H401" s="33">
        <v>43891</v>
      </c>
      <c r="I401" s="32">
        <v>9680</v>
      </c>
      <c r="J401" s="32">
        <v>4235</v>
      </c>
    </row>
    <row r="402" spans="2:10" x14ac:dyDescent="0.3">
      <c r="B402" t="s">
        <v>54</v>
      </c>
      <c r="C402" t="s">
        <v>48</v>
      </c>
      <c r="D402">
        <v>5</v>
      </c>
      <c r="E402">
        <v>282081</v>
      </c>
      <c r="F402" t="s">
        <v>10</v>
      </c>
      <c r="G402">
        <v>2529</v>
      </c>
      <c r="H402" s="33">
        <v>44013</v>
      </c>
      <c r="I402" s="32">
        <v>20232</v>
      </c>
      <c r="J402" s="32">
        <v>8851.5</v>
      </c>
    </row>
    <row r="403" spans="2:10" x14ac:dyDescent="0.3">
      <c r="B403" t="s">
        <v>54</v>
      </c>
      <c r="C403" t="s">
        <v>42</v>
      </c>
      <c r="D403">
        <v>4</v>
      </c>
      <c r="E403">
        <v>681923</v>
      </c>
      <c r="F403" t="s">
        <v>10</v>
      </c>
      <c r="G403">
        <v>1445</v>
      </c>
      <c r="H403" s="33">
        <v>44075</v>
      </c>
      <c r="I403" s="32">
        <v>11560</v>
      </c>
      <c r="J403" s="32">
        <v>5057.5</v>
      </c>
    </row>
    <row r="404" spans="2:10" x14ac:dyDescent="0.3">
      <c r="B404" t="s">
        <v>54</v>
      </c>
      <c r="C404" t="s">
        <v>32</v>
      </c>
      <c r="D404">
        <v>3</v>
      </c>
      <c r="E404">
        <v>999314</v>
      </c>
      <c r="F404" t="s">
        <v>10</v>
      </c>
      <c r="G404">
        <v>330</v>
      </c>
      <c r="H404" s="33">
        <v>43709</v>
      </c>
      <c r="I404" s="32">
        <v>2640</v>
      </c>
      <c r="J404" s="32">
        <v>1155</v>
      </c>
    </row>
    <row r="405" spans="2:10" x14ac:dyDescent="0.3">
      <c r="B405" t="s">
        <v>54</v>
      </c>
      <c r="C405" t="s">
        <v>48</v>
      </c>
      <c r="D405">
        <v>5</v>
      </c>
      <c r="E405">
        <v>318984</v>
      </c>
      <c r="F405" t="s">
        <v>10</v>
      </c>
      <c r="G405">
        <v>2671</v>
      </c>
      <c r="H405" s="33">
        <v>44075</v>
      </c>
      <c r="I405" s="32">
        <v>21368</v>
      </c>
      <c r="J405" s="32">
        <v>9348.5</v>
      </c>
    </row>
    <row r="406" spans="2:10" x14ac:dyDescent="0.3">
      <c r="B406" t="s">
        <v>54</v>
      </c>
      <c r="C406" t="s">
        <v>32</v>
      </c>
      <c r="D406">
        <v>3</v>
      </c>
      <c r="E406">
        <v>889478</v>
      </c>
      <c r="F406" t="s">
        <v>10</v>
      </c>
      <c r="G406">
        <v>766</v>
      </c>
      <c r="H406" s="33">
        <v>43739</v>
      </c>
      <c r="I406" s="32">
        <v>6128</v>
      </c>
      <c r="J406" s="32">
        <v>2681</v>
      </c>
    </row>
    <row r="407" spans="2:10" x14ac:dyDescent="0.3">
      <c r="B407" t="s">
        <v>54</v>
      </c>
      <c r="C407" t="s">
        <v>48</v>
      </c>
      <c r="D407">
        <v>5</v>
      </c>
      <c r="E407">
        <v>797119</v>
      </c>
      <c r="F407" t="s">
        <v>10</v>
      </c>
      <c r="G407">
        <v>494</v>
      </c>
      <c r="H407" s="33">
        <v>43739</v>
      </c>
      <c r="I407" s="32">
        <v>3952</v>
      </c>
      <c r="J407" s="32">
        <v>1729</v>
      </c>
    </row>
    <row r="408" spans="2:10" x14ac:dyDescent="0.3">
      <c r="B408" t="s">
        <v>54</v>
      </c>
      <c r="C408" t="s">
        <v>42</v>
      </c>
      <c r="D408">
        <v>4</v>
      </c>
      <c r="E408">
        <v>993620</v>
      </c>
      <c r="F408" t="s">
        <v>10</v>
      </c>
      <c r="G408">
        <v>1397</v>
      </c>
      <c r="H408" s="33">
        <v>44105</v>
      </c>
      <c r="I408" s="32">
        <v>11176</v>
      </c>
      <c r="J408" s="32">
        <v>4889.5</v>
      </c>
    </row>
    <row r="409" spans="2:10" x14ac:dyDescent="0.3">
      <c r="B409" t="s">
        <v>54</v>
      </c>
      <c r="C409" t="s">
        <v>42</v>
      </c>
      <c r="D409">
        <v>4</v>
      </c>
      <c r="E409">
        <v>677429</v>
      </c>
      <c r="F409" t="s">
        <v>10</v>
      </c>
      <c r="G409">
        <v>2155</v>
      </c>
      <c r="H409" s="33">
        <v>44166</v>
      </c>
      <c r="I409" s="32">
        <v>17240</v>
      </c>
      <c r="J409" s="32">
        <v>7542.5</v>
      </c>
    </row>
    <row r="410" spans="2:10" x14ac:dyDescent="0.3">
      <c r="B410" t="s">
        <v>54</v>
      </c>
      <c r="C410" t="s">
        <v>25</v>
      </c>
      <c r="D410">
        <v>1</v>
      </c>
      <c r="E410">
        <v>800822</v>
      </c>
      <c r="F410" t="s">
        <v>10</v>
      </c>
      <c r="G410">
        <v>742.5</v>
      </c>
      <c r="H410" s="33">
        <v>43922</v>
      </c>
      <c r="I410" s="32">
        <v>5940</v>
      </c>
      <c r="J410" s="32">
        <v>2598.75</v>
      </c>
    </row>
    <row r="411" spans="2:10" x14ac:dyDescent="0.3">
      <c r="B411" t="s">
        <v>54</v>
      </c>
      <c r="C411" t="s">
        <v>42</v>
      </c>
      <c r="D411">
        <v>4</v>
      </c>
      <c r="E411">
        <v>824179</v>
      </c>
      <c r="F411" t="s">
        <v>10</v>
      </c>
      <c r="G411">
        <v>1295</v>
      </c>
      <c r="H411" s="33">
        <v>44105</v>
      </c>
      <c r="I411" s="32">
        <v>10360</v>
      </c>
      <c r="J411" s="32">
        <v>4532.5</v>
      </c>
    </row>
    <row r="412" spans="2:10" x14ac:dyDescent="0.3">
      <c r="B412" t="s">
        <v>54</v>
      </c>
      <c r="C412" t="s">
        <v>25</v>
      </c>
      <c r="D412">
        <v>1</v>
      </c>
      <c r="E412">
        <v>933937</v>
      </c>
      <c r="F412" t="s">
        <v>10</v>
      </c>
      <c r="G412">
        <v>214</v>
      </c>
      <c r="H412" s="33">
        <v>43739</v>
      </c>
      <c r="I412" s="32">
        <v>1712</v>
      </c>
      <c r="J412" s="32">
        <v>749</v>
      </c>
    </row>
    <row r="413" spans="2:10" x14ac:dyDescent="0.3">
      <c r="B413" t="s">
        <v>54</v>
      </c>
      <c r="C413" t="s">
        <v>42</v>
      </c>
      <c r="D413">
        <v>4</v>
      </c>
      <c r="E413">
        <v>922151</v>
      </c>
      <c r="F413" t="s">
        <v>10</v>
      </c>
      <c r="G413">
        <v>2145</v>
      </c>
      <c r="H413" s="33">
        <v>43770</v>
      </c>
      <c r="I413" s="32">
        <v>17160</v>
      </c>
      <c r="J413" s="32">
        <v>7507.5</v>
      </c>
    </row>
    <row r="414" spans="2:10" x14ac:dyDescent="0.3">
      <c r="B414" t="s">
        <v>54</v>
      </c>
      <c r="C414" t="s">
        <v>25</v>
      </c>
      <c r="D414">
        <v>1</v>
      </c>
      <c r="E414">
        <v>137133</v>
      </c>
      <c r="F414" t="s">
        <v>10</v>
      </c>
      <c r="G414">
        <v>2852</v>
      </c>
      <c r="H414" s="33">
        <v>44166</v>
      </c>
      <c r="I414" s="32">
        <v>22816</v>
      </c>
      <c r="J414" s="32">
        <v>9982</v>
      </c>
    </row>
    <row r="415" spans="2:10" x14ac:dyDescent="0.3">
      <c r="B415" t="s">
        <v>54</v>
      </c>
      <c r="C415" t="s">
        <v>42</v>
      </c>
      <c r="D415">
        <v>4</v>
      </c>
      <c r="E415">
        <v>232554</v>
      </c>
      <c r="F415" t="s">
        <v>10</v>
      </c>
      <c r="G415">
        <v>4243.5</v>
      </c>
      <c r="H415" s="33">
        <v>43922</v>
      </c>
      <c r="I415" s="32">
        <v>33948</v>
      </c>
      <c r="J415" s="32">
        <v>14852.25</v>
      </c>
    </row>
    <row r="416" spans="2:10" x14ac:dyDescent="0.3">
      <c r="B416" t="s">
        <v>54</v>
      </c>
      <c r="C416" t="s">
        <v>25</v>
      </c>
      <c r="D416">
        <v>1</v>
      </c>
      <c r="E416">
        <v>394605</v>
      </c>
      <c r="F416" t="s">
        <v>10</v>
      </c>
      <c r="G416">
        <v>2580</v>
      </c>
      <c r="H416" s="33">
        <v>43922</v>
      </c>
      <c r="I416" s="32">
        <v>20640</v>
      </c>
      <c r="J416" s="32">
        <v>9030</v>
      </c>
    </row>
    <row r="417" spans="2:10" x14ac:dyDescent="0.3">
      <c r="B417" t="s">
        <v>54</v>
      </c>
      <c r="C417" t="s">
        <v>32</v>
      </c>
      <c r="D417">
        <v>3</v>
      </c>
      <c r="E417">
        <v>162994</v>
      </c>
      <c r="F417" t="s">
        <v>10</v>
      </c>
      <c r="G417">
        <v>689</v>
      </c>
      <c r="H417" s="33">
        <v>43983</v>
      </c>
      <c r="I417" s="32">
        <v>5512</v>
      </c>
      <c r="J417" s="32">
        <v>2411.5</v>
      </c>
    </row>
    <row r="418" spans="2:10" x14ac:dyDescent="0.3">
      <c r="B418" t="s">
        <v>54</v>
      </c>
      <c r="C418" t="s">
        <v>32</v>
      </c>
      <c r="D418">
        <v>3</v>
      </c>
      <c r="E418">
        <v>597944</v>
      </c>
      <c r="F418" t="s">
        <v>10</v>
      </c>
      <c r="G418">
        <v>1947</v>
      </c>
      <c r="H418" s="33">
        <v>44075</v>
      </c>
      <c r="I418" s="32">
        <v>15576</v>
      </c>
      <c r="J418" s="32">
        <v>6814.5</v>
      </c>
    </row>
    <row r="419" spans="2:10" x14ac:dyDescent="0.3">
      <c r="B419" t="s">
        <v>54</v>
      </c>
      <c r="C419" t="s">
        <v>42</v>
      </c>
      <c r="D419">
        <v>4</v>
      </c>
      <c r="E419">
        <v>636070</v>
      </c>
      <c r="F419" t="s">
        <v>10</v>
      </c>
      <c r="G419">
        <v>908</v>
      </c>
      <c r="H419" s="33">
        <v>43800</v>
      </c>
      <c r="I419" s="32">
        <v>7264</v>
      </c>
      <c r="J419" s="32">
        <v>3178</v>
      </c>
    </row>
    <row r="420" spans="2:10" x14ac:dyDescent="0.3">
      <c r="B420" t="s">
        <v>54</v>
      </c>
      <c r="C420" t="s">
        <v>25</v>
      </c>
      <c r="D420">
        <v>1</v>
      </c>
      <c r="E420">
        <v>167802</v>
      </c>
      <c r="F420" t="s">
        <v>10</v>
      </c>
      <c r="G420">
        <v>831</v>
      </c>
      <c r="H420" s="33">
        <v>43952</v>
      </c>
      <c r="I420" s="32">
        <v>6648</v>
      </c>
      <c r="J420" s="32">
        <v>2908.5</v>
      </c>
    </row>
    <row r="421" spans="2:10" x14ac:dyDescent="0.3">
      <c r="B421" t="s">
        <v>54</v>
      </c>
      <c r="C421" t="s">
        <v>32</v>
      </c>
      <c r="D421">
        <v>2</v>
      </c>
      <c r="E421">
        <v>443924</v>
      </c>
      <c r="F421" t="s">
        <v>10</v>
      </c>
      <c r="G421">
        <v>2851</v>
      </c>
      <c r="H421" s="33">
        <v>43739</v>
      </c>
      <c r="I421" s="32">
        <v>22808</v>
      </c>
      <c r="J421" s="32">
        <v>9978.5</v>
      </c>
    </row>
    <row r="422" spans="2:10" x14ac:dyDescent="0.3">
      <c r="B422" t="s">
        <v>54</v>
      </c>
      <c r="C422" t="s">
        <v>42</v>
      </c>
      <c r="D422">
        <v>4</v>
      </c>
      <c r="E422">
        <v>694984</v>
      </c>
      <c r="F422" t="s">
        <v>10</v>
      </c>
      <c r="G422">
        <v>2021</v>
      </c>
      <c r="H422" s="33">
        <v>44105</v>
      </c>
      <c r="I422" s="32">
        <v>16168</v>
      </c>
      <c r="J422" s="32">
        <v>7073.5</v>
      </c>
    </row>
    <row r="423" spans="2:10" x14ac:dyDescent="0.3">
      <c r="B423" t="s">
        <v>54</v>
      </c>
      <c r="C423" t="s">
        <v>42</v>
      </c>
      <c r="D423">
        <v>4</v>
      </c>
      <c r="E423">
        <v>938354</v>
      </c>
      <c r="F423" t="s">
        <v>10</v>
      </c>
      <c r="G423">
        <v>274</v>
      </c>
      <c r="H423" s="33">
        <v>44166</v>
      </c>
      <c r="I423" s="32">
        <v>2192</v>
      </c>
      <c r="J423" s="32">
        <v>959</v>
      </c>
    </row>
    <row r="424" spans="2:10" x14ac:dyDescent="0.3">
      <c r="B424" t="s">
        <v>54</v>
      </c>
      <c r="C424" t="s">
        <v>32</v>
      </c>
      <c r="D424">
        <v>3</v>
      </c>
      <c r="E424">
        <v>769459</v>
      </c>
      <c r="F424" t="s">
        <v>10</v>
      </c>
      <c r="G424">
        <v>1865</v>
      </c>
      <c r="H424" s="33">
        <v>43862</v>
      </c>
      <c r="I424" s="32">
        <v>14920</v>
      </c>
      <c r="J424" s="32">
        <v>6527.5</v>
      </c>
    </row>
    <row r="425" spans="2:10" x14ac:dyDescent="0.3">
      <c r="B425" t="s">
        <v>54</v>
      </c>
      <c r="C425" t="s">
        <v>32</v>
      </c>
      <c r="D425">
        <v>3</v>
      </c>
      <c r="E425">
        <v>380488</v>
      </c>
      <c r="F425" t="s">
        <v>10</v>
      </c>
      <c r="G425">
        <v>1116</v>
      </c>
      <c r="H425" s="33">
        <v>43862</v>
      </c>
      <c r="I425" s="32">
        <v>8928</v>
      </c>
      <c r="J425" s="32">
        <v>3906</v>
      </c>
    </row>
    <row r="426" spans="2:10" x14ac:dyDescent="0.3">
      <c r="B426" t="s">
        <v>54</v>
      </c>
      <c r="C426" t="s">
        <v>32</v>
      </c>
      <c r="D426">
        <v>2</v>
      </c>
      <c r="E426">
        <v>715213</v>
      </c>
      <c r="F426" t="s">
        <v>10</v>
      </c>
      <c r="G426">
        <v>1563</v>
      </c>
      <c r="H426" s="33">
        <v>43952</v>
      </c>
      <c r="I426" s="32">
        <v>12504</v>
      </c>
      <c r="J426" s="32">
        <v>5470.5</v>
      </c>
    </row>
    <row r="427" spans="2:10" x14ac:dyDescent="0.3">
      <c r="B427" t="s">
        <v>54</v>
      </c>
      <c r="C427" t="s">
        <v>25</v>
      </c>
      <c r="D427">
        <v>1</v>
      </c>
      <c r="E427">
        <v>970611</v>
      </c>
      <c r="F427" t="s">
        <v>10</v>
      </c>
      <c r="G427">
        <v>991</v>
      </c>
      <c r="H427" s="33">
        <v>43983</v>
      </c>
      <c r="I427" s="32">
        <v>7928</v>
      </c>
      <c r="J427" s="32">
        <v>3468.5</v>
      </c>
    </row>
    <row r="428" spans="2:10" x14ac:dyDescent="0.3">
      <c r="B428" t="s">
        <v>54</v>
      </c>
      <c r="C428" t="s">
        <v>32</v>
      </c>
      <c r="D428">
        <v>2</v>
      </c>
      <c r="E428">
        <v>347070</v>
      </c>
      <c r="F428" t="s">
        <v>10</v>
      </c>
      <c r="G428">
        <v>1016</v>
      </c>
      <c r="H428" s="33">
        <v>43770</v>
      </c>
      <c r="I428" s="32">
        <v>8128</v>
      </c>
      <c r="J428" s="32">
        <v>3556</v>
      </c>
    </row>
    <row r="429" spans="2:10" x14ac:dyDescent="0.3">
      <c r="B429" t="s">
        <v>54</v>
      </c>
      <c r="C429" t="s">
        <v>32</v>
      </c>
      <c r="D429">
        <v>2</v>
      </c>
      <c r="E429">
        <v>254526</v>
      </c>
      <c r="F429" t="s">
        <v>10</v>
      </c>
      <c r="G429">
        <v>2791</v>
      </c>
      <c r="H429" s="33">
        <v>44136</v>
      </c>
      <c r="I429" s="32">
        <v>22328</v>
      </c>
      <c r="J429" s="32">
        <v>9768.5</v>
      </c>
    </row>
    <row r="430" spans="2:10" x14ac:dyDescent="0.3">
      <c r="B430" t="s">
        <v>54</v>
      </c>
      <c r="C430" t="s">
        <v>32</v>
      </c>
      <c r="D430">
        <v>2</v>
      </c>
      <c r="E430">
        <v>801561</v>
      </c>
      <c r="F430" t="s">
        <v>10</v>
      </c>
      <c r="G430">
        <v>570</v>
      </c>
      <c r="H430" s="33">
        <v>44166</v>
      </c>
      <c r="I430" s="32">
        <v>4560</v>
      </c>
      <c r="J430" s="32">
        <v>1995</v>
      </c>
    </row>
    <row r="431" spans="2:10" x14ac:dyDescent="0.3">
      <c r="B431" t="s">
        <v>54</v>
      </c>
      <c r="C431" t="s">
        <v>32</v>
      </c>
      <c r="D431">
        <v>2</v>
      </c>
      <c r="E431">
        <v>372032</v>
      </c>
      <c r="F431" t="s">
        <v>10</v>
      </c>
      <c r="G431">
        <v>2487</v>
      </c>
      <c r="H431" s="33">
        <v>44166</v>
      </c>
      <c r="I431" s="32">
        <v>19896</v>
      </c>
      <c r="J431" s="32">
        <v>8704.5</v>
      </c>
    </row>
    <row r="432" spans="2:10" x14ac:dyDescent="0.3">
      <c r="B432" t="s">
        <v>54</v>
      </c>
      <c r="C432" t="s">
        <v>42</v>
      </c>
      <c r="D432">
        <v>4</v>
      </c>
      <c r="E432">
        <v>211569</v>
      </c>
      <c r="F432" t="s">
        <v>10</v>
      </c>
      <c r="G432">
        <v>1117.5</v>
      </c>
      <c r="H432" s="33">
        <v>43831</v>
      </c>
      <c r="I432" s="32">
        <v>8940</v>
      </c>
      <c r="J432" s="32">
        <v>3911.25</v>
      </c>
    </row>
    <row r="433" spans="2:10" x14ac:dyDescent="0.3">
      <c r="B433" t="s">
        <v>54</v>
      </c>
      <c r="C433" t="s">
        <v>32</v>
      </c>
      <c r="D433">
        <v>2</v>
      </c>
      <c r="E433">
        <v>326864</v>
      </c>
      <c r="F433" t="s">
        <v>10</v>
      </c>
      <c r="G433">
        <v>2844</v>
      </c>
      <c r="H433" s="33">
        <v>43983</v>
      </c>
      <c r="I433" s="32">
        <v>22752</v>
      </c>
      <c r="J433" s="32">
        <v>9954</v>
      </c>
    </row>
    <row r="434" spans="2:10" x14ac:dyDescent="0.3">
      <c r="B434" t="s">
        <v>54</v>
      </c>
      <c r="C434" t="s">
        <v>42</v>
      </c>
      <c r="D434">
        <v>4</v>
      </c>
      <c r="E434">
        <v>315992</v>
      </c>
      <c r="F434" t="s">
        <v>10</v>
      </c>
      <c r="G434">
        <v>562</v>
      </c>
      <c r="H434" s="33">
        <v>44075</v>
      </c>
      <c r="I434" s="32">
        <v>4496</v>
      </c>
      <c r="J434" s="32">
        <v>1967</v>
      </c>
    </row>
    <row r="435" spans="2:10" x14ac:dyDescent="0.3">
      <c r="B435" t="s">
        <v>54</v>
      </c>
      <c r="C435" t="s">
        <v>42</v>
      </c>
      <c r="D435">
        <v>4</v>
      </c>
      <c r="E435">
        <v>279150</v>
      </c>
      <c r="F435" t="s">
        <v>10</v>
      </c>
      <c r="G435">
        <v>2299</v>
      </c>
      <c r="H435" s="33">
        <v>43739</v>
      </c>
      <c r="I435" s="32">
        <v>18392</v>
      </c>
      <c r="J435" s="32">
        <v>8046.5</v>
      </c>
    </row>
    <row r="436" spans="2:10" x14ac:dyDescent="0.3">
      <c r="B436" t="s">
        <v>54</v>
      </c>
      <c r="C436" t="s">
        <v>42</v>
      </c>
      <c r="D436">
        <v>4</v>
      </c>
      <c r="E436">
        <v>861831</v>
      </c>
      <c r="F436" t="s">
        <v>10</v>
      </c>
      <c r="G436">
        <v>2030</v>
      </c>
      <c r="H436" s="33">
        <v>44136</v>
      </c>
      <c r="I436" s="32">
        <v>16240</v>
      </c>
      <c r="J436" s="32">
        <v>7105</v>
      </c>
    </row>
    <row r="437" spans="2:10" x14ac:dyDescent="0.3">
      <c r="B437" t="s">
        <v>54</v>
      </c>
      <c r="C437" t="s">
        <v>42</v>
      </c>
      <c r="D437">
        <v>4</v>
      </c>
      <c r="E437">
        <v>899417</v>
      </c>
      <c r="F437" t="s">
        <v>10</v>
      </c>
      <c r="G437">
        <v>263</v>
      </c>
      <c r="H437" s="33">
        <v>43770</v>
      </c>
      <c r="I437" s="32">
        <v>2104</v>
      </c>
      <c r="J437" s="32">
        <v>920.5</v>
      </c>
    </row>
    <row r="438" spans="2:10" x14ac:dyDescent="0.3">
      <c r="B438" t="s">
        <v>54</v>
      </c>
      <c r="C438" t="s">
        <v>32</v>
      </c>
      <c r="D438">
        <v>3</v>
      </c>
      <c r="E438">
        <v>779891</v>
      </c>
      <c r="F438" t="s">
        <v>10</v>
      </c>
      <c r="G438">
        <v>887</v>
      </c>
      <c r="H438" s="33">
        <v>43800</v>
      </c>
      <c r="I438" s="32">
        <v>7096</v>
      </c>
      <c r="J438" s="32">
        <v>3104.5</v>
      </c>
    </row>
    <row r="439" spans="2:10" x14ac:dyDescent="0.3">
      <c r="B439" t="s">
        <v>54</v>
      </c>
      <c r="C439" t="s">
        <v>48</v>
      </c>
      <c r="D439">
        <v>5</v>
      </c>
      <c r="E439">
        <v>999782</v>
      </c>
      <c r="F439" t="s">
        <v>10</v>
      </c>
      <c r="G439">
        <v>727</v>
      </c>
      <c r="H439" s="33">
        <v>43862</v>
      </c>
      <c r="I439" s="32">
        <v>5816</v>
      </c>
      <c r="J439" s="32">
        <v>2544.5</v>
      </c>
    </row>
    <row r="440" spans="2:10" x14ac:dyDescent="0.3">
      <c r="B440" t="s">
        <v>54</v>
      </c>
      <c r="C440" t="s">
        <v>25</v>
      </c>
      <c r="D440">
        <v>1</v>
      </c>
      <c r="E440">
        <v>337711</v>
      </c>
      <c r="F440" t="s">
        <v>10</v>
      </c>
      <c r="G440">
        <v>1884</v>
      </c>
      <c r="H440" s="33">
        <v>44044</v>
      </c>
      <c r="I440" s="32">
        <v>15072</v>
      </c>
      <c r="J440" s="32">
        <v>6594</v>
      </c>
    </row>
    <row r="441" spans="2:10" x14ac:dyDescent="0.3">
      <c r="B441" t="s">
        <v>54</v>
      </c>
      <c r="C441" t="s">
        <v>25</v>
      </c>
      <c r="D441">
        <v>1</v>
      </c>
      <c r="E441">
        <v>800822</v>
      </c>
      <c r="F441" t="s">
        <v>10</v>
      </c>
      <c r="G441">
        <v>742.5</v>
      </c>
      <c r="H441" s="33">
        <v>43922</v>
      </c>
      <c r="I441" s="32">
        <v>5940</v>
      </c>
      <c r="J441" s="32">
        <v>2598.75</v>
      </c>
    </row>
    <row r="442" spans="2:10" x14ac:dyDescent="0.3">
      <c r="B442" t="s">
        <v>54</v>
      </c>
      <c r="C442" t="s">
        <v>42</v>
      </c>
      <c r="D442">
        <v>4</v>
      </c>
      <c r="E442">
        <v>403981</v>
      </c>
      <c r="F442" t="s">
        <v>10</v>
      </c>
      <c r="G442">
        <v>1834</v>
      </c>
      <c r="H442" s="33">
        <v>43709</v>
      </c>
      <c r="I442" s="32">
        <v>14672</v>
      </c>
      <c r="J442" s="32">
        <v>6419</v>
      </c>
    </row>
    <row r="443" spans="2:10" x14ac:dyDescent="0.3">
      <c r="B443" t="s">
        <v>54</v>
      </c>
      <c r="C443" t="s">
        <v>25</v>
      </c>
      <c r="D443">
        <v>1</v>
      </c>
      <c r="E443">
        <v>754102</v>
      </c>
      <c r="F443" t="s">
        <v>10</v>
      </c>
      <c r="G443">
        <v>1761</v>
      </c>
      <c r="H443" s="33">
        <v>43891</v>
      </c>
      <c r="I443" s="32">
        <v>14088</v>
      </c>
      <c r="J443" s="32">
        <v>6163.5</v>
      </c>
    </row>
    <row r="444" spans="2:10" x14ac:dyDescent="0.3">
      <c r="B444" t="s">
        <v>54</v>
      </c>
      <c r="C444" t="s">
        <v>48</v>
      </c>
      <c r="D444">
        <v>5</v>
      </c>
      <c r="E444">
        <v>721490</v>
      </c>
      <c r="F444" t="s">
        <v>10</v>
      </c>
      <c r="G444">
        <v>448</v>
      </c>
      <c r="H444" s="33">
        <v>43983</v>
      </c>
      <c r="I444" s="32">
        <v>3584</v>
      </c>
      <c r="J444" s="32">
        <v>1568</v>
      </c>
    </row>
    <row r="445" spans="2:10" x14ac:dyDescent="0.3">
      <c r="B445" t="s">
        <v>54</v>
      </c>
      <c r="C445" t="s">
        <v>32</v>
      </c>
      <c r="D445">
        <v>2</v>
      </c>
      <c r="E445">
        <v>146558</v>
      </c>
      <c r="F445" t="s">
        <v>10</v>
      </c>
      <c r="G445">
        <v>2181</v>
      </c>
      <c r="H445" s="33">
        <v>44105</v>
      </c>
      <c r="I445" s="32">
        <v>17448</v>
      </c>
      <c r="J445" s="32">
        <v>7633.5</v>
      </c>
    </row>
    <row r="446" spans="2:10" x14ac:dyDescent="0.3">
      <c r="B446" t="s">
        <v>54</v>
      </c>
      <c r="C446" t="s">
        <v>42</v>
      </c>
      <c r="D446">
        <v>4</v>
      </c>
      <c r="E446">
        <v>262881</v>
      </c>
      <c r="F446" t="s">
        <v>10</v>
      </c>
      <c r="G446">
        <v>1540</v>
      </c>
      <c r="H446" s="33">
        <v>44044</v>
      </c>
      <c r="I446" s="32">
        <v>12320</v>
      </c>
      <c r="J446" s="32">
        <v>5390</v>
      </c>
    </row>
    <row r="447" spans="2:10" x14ac:dyDescent="0.3">
      <c r="B447" t="s">
        <v>54</v>
      </c>
      <c r="C447" t="s">
        <v>32</v>
      </c>
      <c r="D447">
        <v>2</v>
      </c>
      <c r="E447">
        <v>826814</v>
      </c>
      <c r="F447" t="s">
        <v>10</v>
      </c>
      <c r="G447">
        <v>490</v>
      </c>
      <c r="H447" s="33">
        <v>44136</v>
      </c>
      <c r="I447" s="32">
        <v>3920</v>
      </c>
      <c r="J447" s="32">
        <v>1715</v>
      </c>
    </row>
    <row r="448" spans="2:10" x14ac:dyDescent="0.3">
      <c r="B448" t="s">
        <v>54</v>
      </c>
      <c r="C448" t="s">
        <v>42</v>
      </c>
      <c r="D448">
        <v>4</v>
      </c>
      <c r="E448">
        <v>344429</v>
      </c>
      <c r="F448" t="s">
        <v>10</v>
      </c>
      <c r="G448">
        <v>1362</v>
      </c>
      <c r="H448" s="33">
        <v>44166</v>
      </c>
      <c r="I448" s="32">
        <v>10896</v>
      </c>
      <c r="J448" s="32">
        <v>4767</v>
      </c>
    </row>
    <row r="449" spans="2:10" x14ac:dyDescent="0.3">
      <c r="B449" t="s">
        <v>54</v>
      </c>
      <c r="C449" t="s">
        <v>32</v>
      </c>
      <c r="D449">
        <v>3</v>
      </c>
      <c r="E449">
        <v>433596</v>
      </c>
      <c r="F449" t="s">
        <v>10</v>
      </c>
      <c r="G449">
        <v>1094</v>
      </c>
      <c r="H449" s="33">
        <v>43983</v>
      </c>
      <c r="I449" s="32">
        <v>8752</v>
      </c>
      <c r="J449" s="32">
        <v>3829</v>
      </c>
    </row>
    <row r="450" spans="2:10" x14ac:dyDescent="0.3">
      <c r="B450" t="s">
        <v>54</v>
      </c>
      <c r="C450" t="s">
        <v>48</v>
      </c>
      <c r="D450">
        <v>5</v>
      </c>
      <c r="E450">
        <v>934121</v>
      </c>
      <c r="F450" t="s">
        <v>10</v>
      </c>
      <c r="G450">
        <v>367</v>
      </c>
      <c r="H450" s="33">
        <v>43739</v>
      </c>
      <c r="I450" s="32">
        <v>2936</v>
      </c>
      <c r="J450" s="32">
        <v>1284.5</v>
      </c>
    </row>
    <row r="451" spans="2:10" x14ac:dyDescent="0.3">
      <c r="B451" t="s">
        <v>54</v>
      </c>
      <c r="C451" t="s">
        <v>48</v>
      </c>
      <c r="D451">
        <v>5</v>
      </c>
      <c r="E451">
        <v>593688</v>
      </c>
      <c r="F451" t="s">
        <v>10</v>
      </c>
      <c r="G451">
        <v>663</v>
      </c>
      <c r="H451" s="33">
        <v>43952</v>
      </c>
      <c r="I451" s="32">
        <v>5304</v>
      </c>
      <c r="J451" s="32">
        <v>2320.5</v>
      </c>
    </row>
    <row r="452" spans="2:10" x14ac:dyDescent="0.3">
      <c r="B452" t="s">
        <v>54</v>
      </c>
      <c r="C452" t="s">
        <v>42</v>
      </c>
      <c r="D452">
        <v>4</v>
      </c>
      <c r="E452">
        <v>995396</v>
      </c>
      <c r="F452" t="s">
        <v>10</v>
      </c>
      <c r="G452">
        <v>819</v>
      </c>
      <c r="H452" s="33">
        <v>44013</v>
      </c>
      <c r="I452" s="32">
        <v>6552</v>
      </c>
      <c r="J452" s="32">
        <v>2866.5</v>
      </c>
    </row>
    <row r="453" spans="2:10" x14ac:dyDescent="0.3">
      <c r="B453" t="s">
        <v>54</v>
      </c>
      <c r="C453" t="s">
        <v>32</v>
      </c>
      <c r="D453">
        <v>2</v>
      </c>
      <c r="E453">
        <v>616194</v>
      </c>
      <c r="F453" t="s">
        <v>10</v>
      </c>
      <c r="G453">
        <v>1580</v>
      </c>
      <c r="H453" s="33">
        <v>44075</v>
      </c>
      <c r="I453" s="32">
        <v>12640</v>
      </c>
      <c r="J453" s="32">
        <v>5530</v>
      </c>
    </row>
    <row r="454" spans="2:10" x14ac:dyDescent="0.3">
      <c r="B454" t="s">
        <v>54</v>
      </c>
      <c r="C454" t="s">
        <v>32</v>
      </c>
      <c r="D454">
        <v>2</v>
      </c>
      <c r="E454">
        <v>104852</v>
      </c>
      <c r="F454" t="s">
        <v>10</v>
      </c>
      <c r="G454">
        <v>521</v>
      </c>
      <c r="H454" s="33">
        <v>44166</v>
      </c>
      <c r="I454" s="32">
        <v>4168</v>
      </c>
      <c r="J454" s="32">
        <v>1823.5</v>
      </c>
    </row>
    <row r="455" spans="2:10" x14ac:dyDescent="0.3">
      <c r="B455" t="s">
        <v>54</v>
      </c>
      <c r="C455" t="s">
        <v>42</v>
      </c>
      <c r="D455">
        <v>4</v>
      </c>
      <c r="E455">
        <v>300986</v>
      </c>
      <c r="F455" t="s">
        <v>10</v>
      </c>
      <c r="G455">
        <v>386</v>
      </c>
      <c r="H455" s="33">
        <v>43739</v>
      </c>
      <c r="I455" s="32">
        <v>3088</v>
      </c>
      <c r="J455" s="32">
        <v>1351</v>
      </c>
    </row>
    <row r="456" spans="2:10" x14ac:dyDescent="0.3">
      <c r="B456" t="s">
        <v>54</v>
      </c>
      <c r="C456" t="s">
        <v>32</v>
      </c>
      <c r="D456">
        <v>3</v>
      </c>
      <c r="E456">
        <v>537470</v>
      </c>
      <c r="F456" t="s">
        <v>10</v>
      </c>
      <c r="G456">
        <v>3445.5</v>
      </c>
      <c r="H456" s="33">
        <v>43922</v>
      </c>
      <c r="I456" s="32">
        <v>27564</v>
      </c>
      <c r="J456" s="32">
        <v>12059.25</v>
      </c>
    </row>
    <row r="457" spans="2:10" x14ac:dyDescent="0.3">
      <c r="B457" t="s">
        <v>54</v>
      </c>
      <c r="C457" t="s">
        <v>32</v>
      </c>
      <c r="D457">
        <v>3</v>
      </c>
      <c r="E457">
        <v>677060</v>
      </c>
      <c r="F457" t="s">
        <v>10</v>
      </c>
      <c r="G457">
        <v>1482</v>
      </c>
      <c r="H457" s="33">
        <v>43800</v>
      </c>
      <c r="I457" s="32">
        <v>11856</v>
      </c>
      <c r="J457" s="32">
        <v>5187</v>
      </c>
    </row>
    <row r="458" spans="2:10" x14ac:dyDescent="0.3">
      <c r="B458" t="s">
        <v>54</v>
      </c>
      <c r="C458" t="s">
        <v>32</v>
      </c>
      <c r="D458">
        <v>3</v>
      </c>
      <c r="E458">
        <v>912472</v>
      </c>
      <c r="F458" t="s">
        <v>10</v>
      </c>
      <c r="G458">
        <v>1198</v>
      </c>
      <c r="H458" s="33">
        <v>43739</v>
      </c>
      <c r="I458" s="32">
        <v>9584</v>
      </c>
      <c r="J458" s="32">
        <v>4193</v>
      </c>
    </row>
    <row r="459" spans="2:10" x14ac:dyDescent="0.3">
      <c r="B459" t="s">
        <v>54</v>
      </c>
      <c r="C459" t="s">
        <v>25</v>
      </c>
      <c r="D459">
        <v>1</v>
      </c>
      <c r="E459">
        <v>477793</v>
      </c>
      <c r="F459" t="s">
        <v>10</v>
      </c>
      <c r="G459">
        <v>1937</v>
      </c>
      <c r="H459" s="33">
        <v>43862</v>
      </c>
      <c r="I459" s="32">
        <v>15496</v>
      </c>
      <c r="J459" s="32">
        <v>6779.5</v>
      </c>
    </row>
    <row r="460" spans="2:10" x14ac:dyDescent="0.3">
      <c r="B460" t="s">
        <v>54</v>
      </c>
      <c r="C460" t="s">
        <v>48</v>
      </c>
      <c r="D460">
        <v>5</v>
      </c>
      <c r="E460">
        <v>365967</v>
      </c>
      <c r="F460" t="s">
        <v>10</v>
      </c>
      <c r="G460">
        <v>792</v>
      </c>
      <c r="H460" s="33">
        <v>43891</v>
      </c>
      <c r="I460" s="32">
        <v>6336</v>
      </c>
      <c r="J460" s="32">
        <v>2772</v>
      </c>
    </row>
    <row r="461" spans="2:10" x14ac:dyDescent="0.3">
      <c r="B461" t="s">
        <v>54</v>
      </c>
      <c r="C461" t="s">
        <v>32</v>
      </c>
      <c r="D461">
        <v>2</v>
      </c>
      <c r="E461">
        <v>629990</v>
      </c>
      <c r="F461" t="s">
        <v>10</v>
      </c>
      <c r="G461">
        <v>2811</v>
      </c>
      <c r="H461" s="33">
        <v>44013</v>
      </c>
      <c r="I461" s="32">
        <v>22488</v>
      </c>
      <c r="J461" s="32">
        <v>9838.5</v>
      </c>
    </row>
    <row r="462" spans="2:10" x14ac:dyDescent="0.3">
      <c r="B462" t="s">
        <v>54</v>
      </c>
      <c r="C462" t="s">
        <v>48</v>
      </c>
      <c r="D462">
        <v>5</v>
      </c>
      <c r="E462">
        <v>201100</v>
      </c>
      <c r="F462" t="s">
        <v>10</v>
      </c>
      <c r="G462">
        <v>2441</v>
      </c>
      <c r="H462" s="33">
        <v>44105</v>
      </c>
      <c r="I462" s="32">
        <v>19528</v>
      </c>
      <c r="J462" s="32">
        <v>8543.5</v>
      </c>
    </row>
    <row r="463" spans="2:10" x14ac:dyDescent="0.3">
      <c r="B463" t="s">
        <v>54</v>
      </c>
      <c r="C463" t="s">
        <v>32</v>
      </c>
      <c r="D463">
        <v>3</v>
      </c>
      <c r="E463">
        <v>698542</v>
      </c>
      <c r="F463" t="s">
        <v>10</v>
      </c>
      <c r="G463">
        <v>1560</v>
      </c>
      <c r="H463" s="33">
        <v>43770</v>
      </c>
      <c r="I463" s="32">
        <v>12480</v>
      </c>
      <c r="J463" s="32">
        <v>5460</v>
      </c>
    </row>
    <row r="464" spans="2:10" x14ac:dyDescent="0.3">
      <c r="B464" t="s">
        <v>54</v>
      </c>
      <c r="C464" t="s">
        <v>48</v>
      </c>
      <c r="D464">
        <v>5</v>
      </c>
      <c r="E464">
        <v>349169</v>
      </c>
      <c r="F464" t="s">
        <v>10</v>
      </c>
      <c r="G464">
        <v>2706</v>
      </c>
      <c r="H464" s="33">
        <v>43770</v>
      </c>
      <c r="I464" s="32">
        <v>21648</v>
      </c>
      <c r="J464" s="32">
        <v>9471</v>
      </c>
    </row>
    <row r="465" spans="2:10" x14ac:dyDescent="0.3">
      <c r="B465" t="s">
        <v>54</v>
      </c>
      <c r="C465" t="s">
        <v>42</v>
      </c>
      <c r="D465">
        <v>4</v>
      </c>
      <c r="E465">
        <v>193574</v>
      </c>
      <c r="F465" t="s">
        <v>10</v>
      </c>
      <c r="G465">
        <v>886</v>
      </c>
      <c r="H465" s="33">
        <v>43983</v>
      </c>
      <c r="I465" s="32">
        <v>7088</v>
      </c>
      <c r="J465" s="32">
        <v>3101</v>
      </c>
    </row>
    <row r="466" spans="2:10" x14ac:dyDescent="0.3">
      <c r="B466" t="s">
        <v>54</v>
      </c>
      <c r="C466" t="s">
        <v>32</v>
      </c>
      <c r="D466">
        <v>3</v>
      </c>
      <c r="E466">
        <v>412246</v>
      </c>
      <c r="F466" t="s">
        <v>10</v>
      </c>
      <c r="G466">
        <v>2416</v>
      </c>
      <c r="H466" s="33">
        <v>43709</v>
      </c>
      <c r="I466" s="32">
        <v>19328</v>
      </c>
      <c r="J466" s="32">
        <v>8456</v>
      </c>
    </row>
    <row r="467" spans="2:10" x14ac:dyDescent="0.3">
      <c r="B467" t="s">
        <v>54</v>
      </c>
      <c r="C467" t="s">
        <v>42</v>
      </c>
      <c r="D467">
        <v>4</v>
      </c>
      <c r="E467">
        <v>197542</v>
      </c>
      <c r="F467" t="s">
        <v>10</v>
      </c>
      <c r="G467">
        <v>2156</v>
      </c>
      <c r="H467" s="33">
        <v>44105</v>
      </c>
      <c r="I467" s="32">
        <v>17248</v>
      </c>
      <c r="J467" s="32">
        <v>7546</v>
      </c>
    </row>
    <row r="468" spans="2:10" x14ac:dyDescent="0.3">
      <c r="B468" t="s">
        <v>54</v>
      </c>
      <c r="C468" t="s">
        <v>25</v>
      </c>
      <c r="D468">
        <v>1</v>
      </c>
      <c r="E468">
        <v>428215</v>
      </c>
      <c r="F468" t="s">
        <v>10</v>
      </c>
      <c r="G468">
        <v>2689</v>
      </c>
      <c r="H468" s="33">
        <v>44136</v>
      </c>
      <c r="I468" s="32">
        <v>21512</v>
      </c>
      <c r="J468" s="32">
        <v>9411.5</v>
      </c>
    </row>
    <row r="469" spans="2:10" x14ac:dyDescent="0.3">
      <c r="B469" t="s">
        <v>54</v>
      </c>
      <c r="C469" t="s">
        <v>32</v>
      </c>
      <c r="D469">
        <v>3</v>
      </c>
      <c r="E469">
        <v>128941</v>
      </c>
      <c r="F469" t="s">
        <v>10</v>
      </c>
      <c r="G469">
        <v>2521.5</v>
      </c>
      <c r="H469" s="33">
        <v>43831</v>
      </c>
      <c r="I469" s="32">
        <v>20172</v>
      </c>
      <c r="J469" s="32">
        <v>8825.25</v>
      </c>
    </row>
    <row r="470" spans="2:10" x14ac:dyDescent="0.3">
      <c r="B470" t="s">
        <v>54</v>
      </c>
      <c r="C470" t="s">
        <v>48</v>
      </c>
      <c r="D470">
        <v>5</v>
      </c>
      <c r="E470">
        <v>961827</v>
      </c>
      <c r="F470" t="s">
        <v>10</v>
      </c>
      <c r="G470">
        <v>2567</v>
      </c>
      <c r="H470" s="33">
        <v>43983</v>
      </c>
      <c r="I470" s="32">
        <v>20536</v>
      </c>
      <c r="J470" s="32">
        <v>8984.5</v>
      </c>
    </row>
    <row r="471" spans="2:10" x14ac:dyDescent="0.3">
      <c r="B471" t="s">
        <v>54</v>
      </c>
      <c r="C471" t="s">
        <v>32</v>
      </c>
      <c r="D471">
        <v>3</v>
      </c>
      <c r="E471">
        <v>561196</v>
      </c>
      <c r="F471" t="s">
        <v>10</v>
      </c>
      <c r="G471">
        <v>923</v>
      </c>
      <c r="H471" s="33">
        <v>43891</v>
      </c>
      <c r="I471" s="32">
        <v>7384</v>
      </c>
      <c r="J471" s="32">
        <v>3230.5</v>
      </c>
    </row>
    <row r="472" spans="2:10" x14ac:dyDescent="0.3">
      <c r="B472" t="s">
        <v>54</v>
      </c>
      <c r="C472" t="s">
        <v>32</v>
      </c>
      <c r="D472">
        <v>3</v>
      </c>
      <c r="E472">
        <v>717385</v>
      </c>
      <c r="F472" t="s">
        <v>10</v>
      </c>
      <c r="G472">
        <v>1790</v>
      </c>
      <c r="H472" s="33">
        <v>43891</v>
      </c>
      <c r="I472" s="32">
        <v>14320</v>
      </c>
      <c r="J472" s="32">
        <v>6265</v>
      </c>
    </row>
    <row r="473" spans="2:10" x14ac:dyDescent="0.3">
      <c r="B473" t="s">
        <v>54</v>
      </c>
      <c r="C473" t="s">
        <v>32</v>
      </c>
      <c r="D473">
        <v>3</v>
      </c>
      <c r="E473">
        <v>451930</v>
      </c>
      <c r="F473" t="s">
        <v>10</v>
      </c>
      <c r="G473">
        <v>442</v>
      </c>
      <c r="H473" s="33">
        <v>43709</v>
      </c>
      <c r="I473" s="32">
        <v>3536</v>
      </c>
      <c r="J473" s="32">
        <v>1547</v>
      </c>
    </row>
    <row r="474" spans="2:10" x14ac:dyDescent="0.3">
      <c r="B474" t="s">
        <v>54</v>
      </c>
      <c r="C474" t="s">
        <v>42</v>
      </c>
      <c r="D474">
        <v>4</v>
      </c>
      <c r="E474">
        <v>874293</v>
      </c>
      <c r="F474" t="s">
        <v>10</v>
      </c>
      <c r="G474">
        <v>2579</v>
      </c>
      <c r="H474" s="33">
        <v>43922</v>
      </c>
      <c r="I474" s="32">
        <v>20632</v>
      </c>
      <c r="J474" s="32">
        <v>9026.5</v>
      </c>
    </row>
    <row r="475" spans="2:10" x14ac:dyDescent="0.3">
      <c r="B475" t="s">
        <v>54</v>
      </c>
      <c r="C475" t="s">
        <v>32</v>
      </c>
      <c r="D475">
        <v>3</v>
      </c>
      <c r="E475">
        <v>556990</v>
      </c>
      <c r="F475" t="s">
        <v>10</v>
      </c>
      <c r="G475">
        <v>1743</v>
      </c>
      <c r="H475" s="33">
        <v>43952</v>
      </c>
      <c r="I475" s="32">
        <v>13944</v>
      </c>
      <c r="J475" s="32">
        <v>6100.5</v>
      </c>
    </row>
    <row r="476" spans="2:10" x14ac:dyDescent="0.3">
      <c r="B476" t="s">
        <v>54</v>
      </c>
      <c r="C476" t="s">
        <v>25</v>
      </c>
      <c r="D476">
        <v>1</v>
      </c>
      <c r="E476">
        <v>743607</v>
      </c>
      <c r="F476" t="s">
        <v>10</v>
      </c>
      <c r="G476">
        <v>2996</v>
      </c>
      <c r="H476" s="33">
        <v>43739</v>
      </c>
      <c r="I476" s="32">
        <v>23968</v>
      </c>
      <c r="J476" s="32">
        <v>10486</v>
      </c>
    </row>
    <row r="477" spans="2:10" x14ac:dyDescent="0.3">
      <c r="B477" t="s">
        <v>54</v>
      </c>
      <c r="C477" t="s">
        <v>42</v>
      </c>
      <c r="D477">
        <v>4</v>
      </c>
      <c r="E477">
        <v>808852</v>
      </c>
      <c r="F477" t="s">
        <v>10</v>
      </c>
      <c r="G477">
        <v>280</v>
      </c>
      <c r="H477" s="33">
        <v>44166</v>
      </c>
      <c r="I477" s="32">
        <v>2240</v>
      </c>
      <c r="J477" s="32">
        <v>980</v>
      </c>
    </row>
    <row r="478" spans="2:10" x14ac:dyDescent="0.3">
      <c r="B478" t="s">
        <v>54</v>
      </c>
      <c r="C478" t="s">
        <v>48</v>
      </c>
      <c r="D478">
        <v>5</v>
      </c>
      <c r="E478">
        <v>171896</v>
      </c>
      <c r="F478" t="s">
        <v>10</v>
      </c>
      <c r="G478">
        <v>801</v>
      </c>
      <c r="H478" s="33">
        <v>44013</v>
      </c>
      <c r="I478" s="32">
        <v>6408</v>
      </c>
      <c r="J478" s="32">
        <v>2803.5</v>
      </c>
    </row>
    <row r="479" spans="2:10" x14ac:dyDescent="0.3">
      <c r="B479" t="s">
        <v>54</v>
      </c>
      <c r="C479" t="s">
        <v>25</v>
      </c>
      <c r="D479">
        <v>1</v>
      </c>
      <c r="E479">
        <v>295917</v>
      </c>
      <c r="F479" t="s">
        <v>10</v>
      </c>
      <c r="G479">
        <v>1023</v>
      </c>
      <c r="H479" s="33">
        <v>43709</v>
      </c>
      <c r="I479" s="32">
        <v>8184</v>
      </c>
      <c r="J479" s="32">
        <v>3580.5</v>
      </c>
    </row>
    <row r="480" spans="2:10" x14ac:dyDescent="0.3">
      <c r="B480" t="s">
        <v>54</v>
      </c>
      <c r="C480" t="s">
        <v>32</v>
      </c>
      <c r="D480">
        <v>2</v>
      </c>
      <c r="E480">
        <v>783493</v>
      </c>
      <c r="F480" t="s">
        <v>10</v>
      </c>
      <c r="G480">
        <v>1496</v>
      </c>
      <c r="H480" s="33">
        <v>44105</v>
      </c>
      <c r="I480" s="32">
        <v>11968</v>
      </c>
      <c r="J480" s="32">
        <v>5236</v>
      </c>
    </row>
    <row r="481" spans="2:10" x14ac:dyDescent="0.3">
      <c r="B481" t="s">
        <v>54</v>
      </c>
      <c r="C481" t="s">
        <v>48</v>
      </c>
      <c r="D481">
        <v>5</v>
      </c>
      <c r="E481">
        <v>470774</v>
      </c>
      <c r="F481" t="s">
        <v>10</v>
      </c>
      <c r="G481">
        <v>1010</v>
      </c>
      <c r="H481" s="33">
        <v>44105</v>
      </c>
      <c r="I481" s="32">
        <v>8080</v>
      </c>
      <c r="J481" s="32">
        <v>3535</v>
      </c>
    </row>
    <row r="482" spans="2:10" x14ac:dyDescent="0.3">
      <c r="B482" t="s">
        <v>54</v>
      </c>
      <c r="C482" t="s">
        <v>32</v>
      </c>
      <c r="D482">
        <v>3</v>
      </c>
      <c r="E482">
        <v>618206</v>
      </c>
      <c r="F482" t="s">
        <v>10</v>
      </c>
      <c r="G482">
        <v>1513</v>
      </c>
      <c r="H482" s="33">
        <v>44136</v>
      </c>
      <c r="I482" s="32">
        <v>12104</v>
      </c>
      <c r="J482" s="32">
        <v>5295.5</v>
      </c>
    </row>
    <row r="483" spans="2:10" x14ac:dyDescent="0.3">
      <c r="B483" t="s">
        <v>54</v>
      </c>
      <c r="C483" t="s">
        <v>42</v>
      </c>
      <c r="D483">
        <v>4</v>
      </c>
      <c r="E483">
        <v>194354</v>
      </c>
      <c r="F483" t="s">
        <v>10</v>
      </c>
      <c r="G483">
        <v>2300</v>
      </c>
      <c r="H483" s="33">
        <v>44166</v>
      </c>
      <c r="I483" s="32">
        <v>18400</v>
      </c>
      <c r="J483" s="32">
        <v>8050</v>
      </c>
    </row>
    <row r="484" spans="2:10" x14ac:dyDescent="0.3">
      <c r="B484" t="s">
        <v>54</v>
      </c>
      <c r="C484" t="s">
        <v>42</v>
      </c>
      <c r="D484">
        <v>4</v>
      </c>
      <c r="E484">
        <v>281479</v>
      </c>
      <c r="F484" t="s">
        <v>10</v>
      </c>
      <c r="G484">
        <v>2821</v>
      </c>
      <c r="H484" s="33">
        <v>43800</v>
      </c>
      <c r="I484" s="32">
        <v>22568</v>
      </c>
      <c r="J484" s="32">
        <v>9873.5</v>
      </c>
    </row>
    <row r="485" spans="2:10" x14ac:dyDescent="0.3">
      <c r="B485" t="s">
        <v>54</v>
      </c>
      <c r="C485" t="s">
        <v>25</v>
      </c>
      <c r="D485">
        <v>1</v>
      </c>
      <c r="E485">
        <v>870093</v>
      </c>
      <c r="F485" t="s">
        <v>10</v>
      </c>
      <c r="G485">
        <v>1174</v>
      </c>
      <c r="H485" s="33">
        <v>44044</v>
      </c>
      <c r="I485" s="32">
        <v>9392</v>
      </c>
      <c r="J485" s="32">
        <v>4109</v>
      </c>
    </row>
    <row r="486" spans="2:10" x14ac:dyDescent="0.3">
      <c r="B486" t="s">
        <v>54</v>
      </c>
      <c r="C486" t="s">
        <v>42</v>
      </c>
      <c r="D486">
        <v>4</v>
      </c>
      <c r="E486">
        <v>291754</v>
      </c>
      <c r="F486" t="s">
        <v>10</v>
      </c>
      <c r="G486">
        <v>2767</v>
      </c>
      <c r="H486" s="33">
        <v>44044</v>
      </c>
      <c r="I486" s="32">
        <v>22136</v>
      </c>
      <c r="J486" s="32">
        <v>9684.5</v>
      </c>
    </row>
    <row r="487" spans="2:10" x14ac:dyDescent="0.3">
      <c r="B487" t="s">
        <v>54</v>
      </c>
      <c r="C487" t="s">
        <v>42</v>
      </c>
      <c r="D487">
        <v>4</v>
      </c>
      <c r="E487">
        <v>122647</v>
      </c>
      <c r="F487" t="s">
        <v>10</v>
      </c>
      <c r="G487">
        <v>1085</v>
      </c>
      <c r="H487" s="33">
        <v>44105</v>
      </c>
      <c r="I487" s="32">
        <v>8680</v>
      </c>
      <c r="J487" s="32">
        <v>3797.5</v>
      </c>
    </row>
    <row r="488" spans="2:10" x14ac:dyDescent="0.3">
      <c r="B488" t="s">
        <v>54</v>
      </c>
      <c r="C488" t="s">
        <v>32</v>
      </c>
      <c r="D488">
        <v>3</v>
      </c>
      <c r="E488">
        <v>633689</v>
      </c>
      <c r="F488" t="s">
        <v>11</v>
      </c>
      <c r="G488">
        <v>2001</v>
      </c>
      <c r="H488" s="33">
        <v>43862</v>
      </c>
      <c r="I488" s="32">
        <v>13006.5</v>
      </c>
      <c r="J488" s="32">
        <v>5002.5</v>
      </c>
    </row>
    <row r="489" spans="2:10" x14ac:dyDescent="0.3">
      <c r="B489" t="s">
        <v>54</v>
      </c>
      <c r="C489" t="s">
        <v>32</v>
      </c>
      <c r="D489">
        <v>3</v>
      </c>
      <c r="E489">
        <v>707231</v>
      </c>
      <c r="F489" t="s">
        <v>11</v>
      </c>
      <c r="G489">
        <v>2838</v>
      </c>
      <c r="H489" s="33">
        <v>43922</v>
      </c>
      <c r="I489" s="32">
        <v>18447</v>
      </c>
      <c r="J489" s="32">
        <v>7095</v>
      </c>
    </row>
    <row r="490" spans="2:10" x14ac:dyDescent="0.3">
      <c r="B490" t="s">
        <v>54</v>
      </c>
      <c r="C490" t="s">
        <v>32</v>
      </c>
      <c r="D490">
        <v>2</v>
      </c>
      <c r="E490">
        <v>167642</v>
      </c>
      <c r="F490" t="s">
        <v>11</v>
      </c>
      <c r="G490">
        <v>2178</v>
      </c>
      <c r="H490" s="33">
        <v>43983</v>
      </c>
      <c r="I490" s="32">
        <v>14157</v>
      </c>
      <c r="J490" s="32">
        <v>5445</v>
      </c>
    </row>
    <row r="491" spans="2:10" x14ac:dyDescent="0.3">
      <c r="B491" t="s">
        <v>54</v>
      </c>
      <c r="C491" t="s">
        <v>32</v>
      </c>
      <c r="D491">
        <v>3</v>
      </c>
      <c r="E491">
        <v>128257</v>
      </c>
      <c r="F491" t="s">
        <v>11</v>
      </c>
      <c r="G491">
        <v>888</v>
      </c>
      <c r="H491" s="33">
        <v>43983</v>
      </c>
      <c r="I491" s="32">
        <v>5772</v>
      </c>
      <c r="J491" s="32">
        <v>2220</v>
      </c>
    </row>
    <row r="492" spans="2:10" x14ac:dyDescent="0.3">
      <c r="B492" t="s">
        <v>54</v>
      </c>
      <c r="C492" t="s">
        <v>25</v>
      </c>
      <c r="D492">
        <v>1</v>
      </c>
      <c r="E492">
        <v>224799</v>
      </c>
      <c r="F492" t="s">
        <v>11</v>
      </c>
      <c r="G492">
        <v>1527</v>
      </c>
      <c r="H492" s="33">
        <v>43709</v>
      </c>
      <c r="I492" s="32">
        <v>9925.5</v>
      </c>
      <c r="J492" s="32">
        <v>3817.5</v>
      </c>
    </row>
    <row r="493" spans="2:10" x14ac:dyDescent="0.3">
      <c r="B493" t="s">
        <v>54</v>
      </c>
      <c r="C493" t="s">
        <v>48</v>
      </c>
      <c r="D493">
        <v>5</v>
      </c>
      <c r="E493">
        <v>518537</v>
      </c>
      <c r="F493" t="s">
        <v>11</v>
      </c>
      <c r="G493">
        <v>2151</v>
      </c>
      <c r="H493" s="33">
        <v>44075</v>
      </c>
      <c r="I493" s="32">
        <v>13981.5</v>
      </c>
      <c r="J493" s="32">
        <v>5377.5</v>
      </c>
    </row>
    <row r="494" spans="2:10" x14ac:dyDescent="0.3">
      <c r="B494" t="s">
        <v>54</v>
      </c>
      <c r="C494" t="s">
        <v>42</v>
      </c>
      <c r="D494">
        <v>4</v>
      </c>
      <c r="E494">
        <v>304776</v>
      </c>
      <c r="F494" t="s">
        <v>11</v>
      </c>
      <c r="G494">
        <v>1817</v>
      </c>
      <c r="H494" s="33">
        <v>44166</v>
      </c>
      <c r="I494" s="32">
        <v>11810.5</v>
      </c>
      <c r="J494" s="32">
        <v>4542.5</v>
      </c>
    </row>
    <row r="495" spans="2:10" x14ac:dyDescent="0.3">
      <c r="B495" t="s">
        <v>54</v>
      </c>
      <c r="C495" t="s">
        <v>48</v>
      </c>
      <c r="D495">
        <v>5</v>
      </c>
      <c r="E495">
        <v>177839</v>
      </c>
      <c r="F495" t="s">
        <v>11</v>
      </c>
      <c r="G495">
        <v>1326</v>
      </c>
      <c r="H495" s="33">
        <v>43891</v>
      </c>
      <c r="I495" s="32">
        <v>8619</v>
      </c>
      <c r="J495" s="32">
        <v>3315</v>
      </c>
    </row>
    <row r="496" spans="2:10" x14ac:dyDescent="0.3">
      <c r="B496" t="s">
        <v>54</v>
      </c>
      <c r="C496" t="s">
        <v>42</v>
      </c>
      <c r="D496">
        <v>4</v>
      </c>
      <c r="E496">
        <v>119716</v>
      </c>
      <c r="F496" t="s">
        <v>11</v>
      </c>
      <c r="G496">
        <v>263</v>
      </c>
      <c r="H496" s="33">
        <v>43891</v>
      </c>
      <c r="I496" s="32">
        <v>1709.5</v>
      </c>
      <c r="J496" s="32">
        <v>657.5</v>
      </c>
    </row>
    <row r="497" spans="2:10" x14ac:dyDescent="0.3">
      <c r="B497" t="s">
        <v>54</v>
      </c>
      <c r="C497" t="s">
        <v>25</v>
      </c>
      <c r="D497">
        <v>1</v>
      </c>
      <c r="E497">
        <v>964180</v>
      </c>
      <c r="F497" t="s">
        <v>11</v>
      </c>
      <c r="G497">
        <v>943.5</v>
      </c>
      <c r="H497" s="33">
        <v>43922</v>
      </c>
      <c r="I497" s="32">
        <v>6132.75</v>
      </c>
      <c r="J497" s="32">
        <v>2358.75</v>
      </c>
    </row>
    <row r="498" spans="2:10" x14ac:dyDescent="0.3">
      <c r="B498" t="s">
        <v>54</v>
      </c>
      <c r="C498" t="s">
        <v>25</v>
      </c>
      <c r="D498">
        <v>1</v>
      </c>
      <c r="E498">
        <v>493276</v>
      </c>
      <c r="F498" t="s">
        <v>11</v>
      </c>
      <c r="G498">
        <v>727</v>
      </c>
      <c r="H498" s="33">
        <v>43983</v>
      </c>
      <c r="I498" s="32">
        <v>4725.5</v>
      </c>
      <c r="J498" s="32">
        <v>1817.5</v>
      </c>
    </row>
    <row r="499" spans="2:10" x14ac:dyDescent="0.3">
      <c r="B499" t="s">
        <v>54</v>
      </c>
      <c r="C499" t="s">
        <v>32</v>
      </c>
      <c r="D499">
        <v>3</v>
      </c>
      <c r="E499">
        <v>509819</v>
      </c>
      <c r="F499" t="s">
        <v>11</v>
      </c>
      <c r="G499">
        <v>787</v>
      </c>
      <c r="H499" s="33">
        <v>43983</v>
      </c>
      <c r="I499" s="32">
        <v>5115.5</v>
      </c>
      <c r="J499" s="32">
        <v>1967.5</v>
      </c>
    </row>
    <row r="500" spans="2:10" x14ac:dyDescent="0.3">
      <c r="B500" t="s">
        <v>54</v>
      </c>
      <c r="C500" t="s">
        <v>32</v>
      </c>
      <c r="D500">
        <v>2</v>
      </c>
      <c r="E500">
        <v>339894</v>
      </c>
      <c r="F500" t="s">
        <v>11</v>
      </c>
      <c r="G500">
        <v>986</v>
      </c>
      <c r="H500" s="33">
        <v>44075</v>
      </c>
      <c r="I500" s="32">
        <v>6409</v>
      </c>
      <c r="J500" s="32">
        <v>2465</v>
      </c>
    </row>
    <row r="501" spans="2:10" x14ac:dyDescent="0.3">
      <c r="B501" t="s">
        <v>54</v>
      </c>
      <c r="C501" t="s">
        <v>32</v>
      </c>
      <c r="D501">
        <v>3</v>
      </c>
      <c r="E501">
        <v>241145</v>
      </c>
      <c r="F501" t="s">
        <v>11</v>
      </c>
      <c r="G501">
        <v>494</v>
      </c>
      <c r="H501" s="33">
        <v>43739</v>
      </c>
      <c r="I501" s="32">
        <v>3211</v>
      </c>
      <c r="J501" s="32">
        <v>1235</v>
      </c>
    </row>
    <row r="502" spans="2:10" x14ac:dyDescent="0.3">
      <c r="B502" t="s">
        <v>54</v>
      </c>
      <c r="C502" t="s">
        <v>32</v>
      </c>
      <c r="D502">
        <v>2</v>
      </c>
      <c r="E502">
        <v>332020</v>
      </c>
      <c r="F502" t="s">
        <v>11</v>
      </c>
      <c r="G502">
        <v>1397</v>
      </c>
      <c r="H502" s="33">
        <v>44105</v>
      </c>
      <c r="I502" s="32">
        <v>9080.5</v>
      </c>
      <c r="J502" s="32">
        <v>3492.5</v>
      </c>
    </row>
    <row r="503" spans="2:10" x14ac:dyDescent="0.3">
      <c r="B503" t="s">
        <v>54</v>
      </c>
      <c r="C503" t="s">
        <v>48</v>
      </c>
      <c r="D503">
        <v>5</v>
      </c>
      <c r="E503">
        <v>877604</v>
      </c>
      <c r="F503" t="s">
        <v>11</v>
      </c>
      <c r="G503">
        <v>1744</v>
      </c>
      <c r="H503" s="33">
        <v>44136</v>
      </c>
      <c r="I503" s="32">
        <v>11336</v>
      </c>
      <c r="J503" s="32">
        <v>4360</v>
      </c>
    </row>
    <row r="504" spans="2:10" x14ac:dyDescent="0.3">
      <c r="B504" t="s">
        <v>54</v>
      </c>
      <c r="C504" t="s">
        <v>48</v>
      </c>
      <c r="D504">
        <v>5</v>
      </c>
      <c r="E504">
        <v>272212</v>
      </c>
      <c r="F504" t="s">
        <v>11</v>
      </c>
      <c r="G504">
        <v>662</v>
      </c>
      <c r="H504" s="33">
        <v>43983</v>
      </c>
      <c r="I504" s="32">
        <v>4303</v>
      </c>
      <c r="J504" s="32">
        <v>1655</v>
      </c>
    </row>
    <row r="505" spans="2:10" x14ac:dyDescent="0.3">
      <c r="B505" t="s">
        <v>54</v>
      </c>
      <c r="C505" t="s">
        <v>48</v>
      </c>
      <c r="D505">
        <v>5</v>
      </c>
      <c r="E505">
        <v>509607</v>
      </c>
      <c r="F505" t="s">
        <v>11</v>
      </c>
      <c r="G505">
        <v>214</v>
      </c>
      <c r="H505" s="33">
        <v>43739</v>
      </c>
      <c r="I505" s="32">
        <v>1391</v>
      </c>
      <c r="J505" s="32">
        <v>535</v>
      </c>
    </row>
    <row r="506" spans="2:10" x14ac:dyDescent="0.3">
      <c r="B506" t="s">
        <v>54</v>
      </c>
      <c r="C506" t="s">
        <v>42</v>
      </c>
      <c r="D506">
        <v>4</v>
      </c>
      <c r="E506">
        <v>805862</v>
      </c>
      <c r="F506" t="s">
        <v>11</v>
      </c>
      <c r="G506">
        <v>2877</v>
      </c>
      <c r="H506" s="33">
        <v>44105</v>
      </c>
      <c r="I506" s="32">
        <v>18700.5</v>
      </c>
      <c r="J506" s="32">
        <v>7192.5</v>
      </c>
    </row>
    <row r="507" spans="2:10" x14ac:dyDescent="0.3">
      <c r="B507" t="s">
        <v>54</v>
      </c>
      <c r="C507" t="s">
        <v>42</v>
      </c>
      <c r="D507">
        <v>4</v>
      </c>
      <c r="E507">
        <v>304097</v>
      </c>
      <c r="F507" t="s">
        <v>11</v>
      </c>
      <c r="G507">
        <v>2729</v>
      </c>
      <c r="H507" s="33">
        <v>44166</v>
      </c>
      <c r="I507" s="32">
        <v>17738.5</v>
      </c>
      <c r="J507" s="32">
        <v>6822.5</v>
      </c>
    </row>
    <row r="508" spans="2:10" x14ac:dyDescent="0.3">
      <c r="B508" t="s">
        <v>54</v>
      </c>
      <c r="C508" t="s">
        <v>48</v>
      </c>
      <c r="D508">
        <v>5</v>
      </c>
      <c r="E508">
        <v>361009</v>
      </c>
      <c r="F508" t="s">
        <v>11</v>
      </c>
      <c r="G508">
        <v>266</v>
      </c>
      <c r="H508" s="33">
        <v>43800</v>
      </c>
      <c r="I508" s="32">
        <v>1729</v>
      </c>
      <c r="J508" s="32">
        <v>665</v>
      </c>
    </row>
    <row r="509" spans="2:10" x14ac:dyDescent="0.3">
      <c r="B509" t="s">
        <v>54</v>
      </c>
      <c r="C509" t="s">
        <v>32</v>
      </c>
      <c r="D509">
        <v>2</v>
      </c>
      <c r="E509">
        <v>781920</v>
      </c>
      <c r="F509" t="s">
        <v>11</v>
      </c>
      <c r="G509">
        <v>1940</v>
      </c>
      <c r="H509" s="33">
        <v>43800</v>
      </c>
      <c r="I509" s="32">
        <v>12610</v>
      </c>
      <c r="J509" s="32">
        <v>4850</v>
      </c>
    </row>
    <row r="510" spans="2:10" x14ac:dyDescent="0.3">
      <c r="B510" t="s">
        <v>54</v>
      </c>
      <c r="C510" t="s">
        <v>25</v>
      </c>
      <c r="D510">
        <v>1</v>
      </c>
      <c r="E510">
        <v>108263</v>
      </c>
      <c r="F510" t="s">
        <v>11</v>
      </c>
      <c r="G510">
        <v>2844</v>
      </c>
      <c r="H510" s="33">
        <v>43862</v>
      </c>
      <c r="I510" s="32">
        <v>18486</v>
      </c>
      <c r="J510" s="32">
        <v>7110</v>
      </c>
    </row>
    <row r="511" spans="2:10" x14ac:dyDescent="0.3">
      <c r="B511" t="s">
        <v>54</v>
      </c>
      <c r="C511" t="s">
        <v>32</v>
      </c>
      <c r="D511">
        <v>3</v>
      </c>
      <c r="E511">
        <v>122450</v>
      </c>
      <c r="F511" t="s">
        <v>11</v>
      </c>
      <c r="G511">
        <v>1916</v>
      </c>
      <c r="H511" s="33">
        <v>43922</v>
      </c>
      <c r="I511" s="32">
        <v>12454</v>
      </c>
      <c r="J511" s="32">
        <v>4790</v>
      </c>
    </row>
    <row r="512" spans="2:10" x14ac:dyDescent="0.3">
      <c r="B512" t="s">
        <v>54</v>
      </c>
      <c r="C512" t="s">
        <v>32</v>
      </c>
      <c r="D512">
        <v>2</v>
      </c>
      <c r="E512">
        <v>394566</v>
      </c>
      <c r="F512" t="s">
        <v>11</v>
      </c>
      <c r="G512">
        <v>1570</v>
      </c>
      <c r="H512" s="33">
        <v>43983</v>
      </c>
      <c r="I512" s="32">
        <v>10205</v>
      </c>
      <c r="J512" s="32">
        <v>3925</v>
      </c>
    </row>
    <row r="513" spans="2:10" x14ac:dyDescent="0.3">
      <c r="B513" t="s">
        <v>54</v>
      </c>
      <c r="C513" t="s">
        <v>32</v>
      </c>
      <c r="D513">
        <v>2</v>
      </c>
      <c r="E513">
        <v>659786</v>
      </c>
      <c r="F513" t="s">
        <v>11</v>
      </c>
      <c r="G513">
        <v>1874</v>
      </c>
      <c r="H513" s="33">
        <v>44044</v>
      </c>
      <c r="I513" s="32">
        <v>12181</v>
      </c>
      <c r="J513" s="32">
        <v>4685</v>
      </c>
    </row>
    <row r="514" spans="2:10" x14ac:dyDescent="0.3">
      <c r="B514" t="s">
        <v>54</v>
      </c>
      <c r="C514" t="s">
        <v>42</v>
      </c>
      <c r="D514">
        <v>4</v>
      </c>
      <c r="E514">
        <v>700631</v>
      </c>
      <c r="F514" t="s">
        <v>11</v>
      </c>
      <c r="G514">
        <v>1642</v>
      </c>
      <c r="H514" s="33">
        <v>44044</v>
      </c>
      <c r="I514" s="32">
        <v>10673</v>
      </c>
      <c r="J514" s="32">
        <v>4105</v>
      </c>
    </row>
    <row r="515" spans="2:10" x14ac:dyDescent="0.3">
      <c r="B515" t="s">
        <v>54</v>
      </c>
      <c r="C515" t="s">
        <v>42</v>
      </c>
      <c r="D515">
        <v>4</v>
      </c>
      <c r="E515">
        <v>678719</v>
      </c>
      <c r="F515" t="s">
        <v>11</v>
      </c>
      <c r="G515">
        <v>1945</v>
      </c>
      <c r="H515" s="33">
        <v>43739</v>
      </c>
      <c r="I515" s="32">
        <v>12642.5</v>
      </c>
      <c r="J515" s="32">
        <v>4862.5</v>
      </c>
    </row>
    <row r="516" spans="2:10" x14ac:dyDescent="0.3">
      <c r="B516" t="s">
        <v>54</v>
      </c>
      <c r="C516" t="s">
        <v>32</v>
      </c>
      <c r="D516">
        <v>2</v>
      </c>
      <c r="E516">
        <v>813734</v>
      </c>
      <c r="F516" t="s">
        <v>11</v>
      </c>
      <c r="G516">
        <v>2479</v>
      </c>
      <c r="H516" s="33">
        <v>43831</v>
      </c>
      <c r="I516" s="32">
        <v>16113.5</v>
      </c>
      <c r="J516" s="32">
        <v>6197.5</v>
      </c>
    </row>
    <row r="517" spans="2:10" x14ac:dyDescent="0.3">
      <c r="B517" t="s">
        <v>54</v>
      </c>
      <c r="C517" t="s">
        <v>48</v>
      </c>
      <c r="D517">
        <v>5</v>
      </c>
      <c r="E517">
        <v>498742</v>
      </c>
      <c r="F517" t="s">
        <v>11</v>
      </c>
      <c r="G517">
        <v>866</v>
      </c>
      <c r="H517" s="33">
        <v>43952</v>
      </c>
      <c r="I517" s="32">
        <v>5629</v>
      </c>
      <c r="J517" s="32">
        <v>2165</v>
      </c>
    </row>
    <row r="518" spans="2:10" x14ac:dyDescent="0.3">
      <c r="B518" t="s">
        <v>54</v>
      </c>
      <c r="C518" t="s">
        <v>25</v>
      </c>
      <c r="D518">
        <v>1</v>
      </c>
      <c r="E518">
        <v>576647</v>
      </c>
      <c r="F518" t="s">
        <v>11</v>
      </c>
      <c r="G518">
        <v>349</v>
      </c>
      <c r="H518" s="33">
        <v>43709</v>
      </c>
      <c r="I518" s="32">
        <v>2268.5</v>
      </c>
      <c r="J518" s="32">
        <v>872.5</v>
      </c>
    </row>
    <row r="519" spans="2:10" x14ac:dyDescent="0.3">
      <c r="B519" t="s">
        <v>54</v>
      </c>
      <c r="C519" t="s">
        <v>25</v>
      </c>
      <c r="D519">
        <v>1</v>
      </c>
      <c r="E519">
        <v>489394</v>
      </c>
      <c r="F519" t="s">
        <v>11</v>
      </c>
      <c r="G519">
        <v>2177</v>
      </c>
      <c r="H519" s="33">
        <v>44105</v>
      </c>
      <c r="I519" s="32">
        <v>14150.5</v>
      </c>
      <c r="J519" s="32">
        <v>5442.5</v>
      </c>
    </row>
    <row r="520" spans="2:10" x14ac:dyDescent="0.3">
      <c r="B520" t="s">
        <v>54</v>
      </c>
      <c r="C520" t="s">
        <v>32</v>
      </c>
      <c r="D520">
        <v>3</v>
      </c>
      <c r="E520">
        <v>866308</v>
      </c>
      <c r="F520" t="s">
        <v>11</v>
      </c>
      <c r="G520">
        <v>1514</v>
      </c>
      <c r="H520" s="33">
        <v>43739</v>
      </c>
      <c r="I520" s="32">
        <v>9841</v>
      </c>
      <c r="J520" s="32">
        <v>3785</v>
      </c>
    </row>
    <row r="521" spans="2:10" x14ac:dyDescent="0.3">
      <c r="B521" t="s">
        <v>54</v>
      </c>
      <c r="C521" t="s">
        <v>48</v>
      </c>
      <c r="D521">
        <v>5</v>
      </c>
      <c r="E521">
        <v>222564</v>
      </c>
      <c r="F521" t="s">
        <v>11</v>
      </c>
      <c r="G521">
        <v>2689</v>
      </c>
      <c r="H521" s="33">
        <v>44105</v>
      </c>
      <c r="I521" s="32">
        <v>17478.5</v>
      </c>
      <c r="J521" s="32">
        <v>6722.5</v>
      </c>
    </row>
    <row r="522" spans="2:10" x14ac:dyDescent="0.3">
      <c r="B522" t="s">
        <v>54</v>
      </c>
      <c r="C522" t="s">
        <v>48</v>
      </c>
      <c r="D522">
        <v>5</v>
      </c>
      <c r="E522">
        <v>203704</v>
      </c>
      <c r="F522" t="s">
        <v>11</v>
      </c>
      <c r="G522">
        <v>1389</v>
      </c>
      <c r="H522" s="33">
        <v>43739</v>
      </c>
      <c r="I522" s="32">
        <v>9028.5</v>
      </c>
      <c r="J522" s="32">
        <v>3472.5</v>
      </c>
    </row>
    <row r="523" spans="2:10" x14ac:dyDescent="0.3">
      <c r="B523" t="s">
        <v>54</v>
      </c>
      <c r="C523" t="s">
        <v>32</v>
      </c>
      <c r="D523">
        <v>3</v>
      </c>
      <c r="E523">
        <v>949968</v>
      </c>
      <c r="F523" t="s">
        <v>11</v>
      </c>
      <c r="G523">
        <v>1265</v>
      </c>
      <c r="H523" s="33">
        <v>43770</v>
      </c>
      <c r="I523" s="32">
        <v>8222.5</v>
      </c>
      <c r="J523" s="32">
        <v>3162.5</v>
      </c>
    </row>
    <row r="524" spans="2:10" x14ac:dyDescent="0.3">
      <c r="B524" t="s">
        <v>54</v>
      </c>
      <c r="C524" t="s">
        <v>25</v>
      </c>
      <c r="D524">
        <v>1</v>
      </c>
      <c r="E524">
        <v>428424</v>
      </c>
      <c r="F524" t="s">
        <v>11</v>
      </c>
      <c r="G524">
        <v>2297</v>
      </c>
      <c r="H524" s="33">
        <v>43770</v>
      </c>
      <c r="I524" s="32">
        <v>14930.5</v>
      </c>
      <c r="J524" s="32">
        <v>5742.5</v>
      </c>
    </row>
    <row r="525" spans="2:10" x14ac:dyDescent="0.3">
      <c r="B525" t="s">
        <v>54</v>
      </c>
      <c r="C525" t="s">
        <v>32</v>
      </c>
      <c r="D525">
        <v>2</v>
      </c>
      <c r="E525">
        <v>120504</v>
      </c>
      <c r="F525" t="s">
        <v>11</v>
      </c>
      <c r="G525">
        <v>2663</v>
      </c>
      <c r="H525" s="33">
        <v>44166</v>
      </c>
      <c r="I525" s="32">
        <v>17309.5</v>
      </c>
      <c r="J525" s="32">
        <v>6657.5</v>
      </c>
    </row>
    <row r="526" spans="2:10" x14ac:dyDescent="0.3">
      <c r="B526" t="s">
        <v>54</v>
      </c>
      <c r="C526" t="s">
        <v>32</v>
      </c>
      <c r="D526">
        <v>2</v>
      </c>
      <c r="E526">
        <v>141725</v>
      </c>
      <c r="F526" t="s">
        <v>11</v>
      </c>
      <c r="G526">
        <v>570</v>
      </c>
      <c r="H526" s="33">
        <v>44166</v>
      </c>
      <c r="I526" s="32">
        <v>3705</v>
      </c>
      <c r="J526" s="32">
        <v>1425</v>
      </c>
    </row>
    <row r="527" spans="2:10" x14ac:dyDescent="0.3">
      <c r="B527" t="s">
        <v>54</v>
      </c>
      <c r="C527" t="s">
        <v>48</v>
      </c>
      <c r="D527">
        <v>5</v>
      </c>
      <c r="E527">
        <v>767587</v>
      </c>
      <c r="F527" t="s">
        <v>11</v>
      </c>
      <c r="G527">
        <v>2487</v>
      </c>
      <c r="H527" s="33">
        <v>44166</v>
      </c>
      <c r="I527" s="32">
        <v>16165.5</v>
      </c>
      <c r="J527" s="32">
        <v>6217.5</v>
      </c>
    </row>
    <row r="528" spans="2:10" x14ac:dyDescent="0.3">
      <c r="B528" t="s">
        <v>54</v>
      </c>
      <c r="C528" t="s">
        <v>32</v>
      </c>
      <c r="D528">
        <v>2</v>
      </c>
      <c r="E528">
        <v>185134</v>
      </c>
      <c r="F528" t="s">
        <v>11</v>
      </c>
      <c r="G528">
        <v>2844</v>
      </c>
      <c r="H528" s="33">
        <v>43983</v>
      </c>
      <c r="I528" s="32">
        <v>18486</v>
      </c>
      <c r="J528" s="32">
        <v>7110</v>
      </c>
    </row>
    <row r="529" spans="2:10" x14ac:dyDescent="0.3">
      <c r="B529" t="s">
        <v>54</v>
      </c>
      <c r="C529" t="s">
        <v>48</v>
      </c>
      <c r="D529">
        <v>5</v>
      </c>
      <c r="E529">
        <v>959722</v>
      </c>
      <c r="F529" t="s">
        <v>11</v>
      </c>
      <c r="G529">
        <v>1498</v>
      </c>
      <c r="H529" s="33">
        <v>43983</v>
      </c>
      <c r="I529" s="32">
        <v>9737</v>
      </c>
      <c r="J529" s="32">
        <v>3745</v>
      </c>
    </row>
    <row r="530" spans="2:10" x14ac:dyDescent="0.3">
      <c r="B530" t="s">
        <v>54</v>
      </c>
      <c r="C530" t="s">
        <v>32</v>
      </c>
      <c r="D530">
        <v>2</v>
      </c>
      <c r="E530">
        <v>257748</v>
      </c>
      <c r="F530" t="s">
        <v>11</v>
      </c>
      <c r="G530">
        <v>1221</v>
      </c>
      <c r="H530" s="33">
        <v>43739</v>
      </c>
      <c r="I530" s="32">
        <v>7936.5</v>
      </c>
      <c r="J530" s="32">
        <v>3052.5</v>
      </c>
    </row>
    <row r="531" spans="2:10" x14ac:dyDescent="0.3">
      <c r="B531" t="s">
        <v>54</v>
      </c>
      <c r="C531" t="s">
        <v>48</v>
      </c>
      <c r="D531">
        <v>5</v>
      </c>
      <c r="E531">
        <v>255416</v>
      </c>
      <c r="F531" t="s">
        <v>11</v>
      </c>
      <c r="G531">
        <v>1123</v>
      </c>
      <c r="H531" s="33">
        <v>43770</v>
      </c>
      <c r="I531" s="32">
        <v>7299.5</v>
      </c>
      <c r="J531" s="32">
        <v>2807.5</v>
      </c>
    </row>
    <row r="532" spans="2:10" x14ac:dyDescent="0.3">
      <c r="B532" t="s">
        <v>54</v>
      </c>
      <c r="C532" t="s">
        <v>48</v>
      </c>
      <c r="D532">
        <v>5</v>
      </c>
      <c r="E532">
        <v>690168</v>
      </c>
      <c r="F532" t="s">
        <v>11</v>
      </c>
      <c r="G532">
        <v>2436</v>
      </c>
      <c r="H532" s="33">
        <v>43800</v>
      </c>
      <c r="I532" s="32">
        <v>15834</v>
      </c>
      <c r="J532" s="32">
        <v>6090</v>
      </c>
    </row>
    <row r="533" spans="2:10" x14ac:dyDescent="0.3">
      <c r="B533" t="s">
        <v>54</v>
      </c>
      <c r="C533" t="s">
        <v>42</v>
      </c>
      <c r="D533">
        <v>4</v>
      </c>
      <c r="E533">
        <v>215799</v>
      </c>
      <c r="F533" t="s">
        <v>11</v>
      </c>
      <c r="G533">
        <v>1153</v>
      </c>
      <c r="H533" s="33">
        <v>44105</v>
      </c>
      <c r="I533" s="32">
        <v>7494.5</v>
      </c>
      <c r="J533" s="32">
        <v>2882.5</v>
      </c>
    </row>
    <row r="534" spans="2:10" x14ac:dyDescent="0.3">
      <c r="B534" t="s">
        <v>54</v>
      </c>
      <c r="C534" t="s">
        <v>32</v>
      </c>
      <c r="D534">
        <v>2</v>
      </c>
      <c r="E534">
        <v>632080</v>
      </c>
      <c r="F534" t="s">
        <v>11</v>
      </c>
      <c r="G534">
        <v>1738.5</v>
      </c>
      <c r="H534" s="33">
        <v>43922</v>
      </c>
      <c r="I534" s="32">
        <v>11300.25</v>
      </c>
      <c r="J534" s="32">
        <v>4346.25</v>
      </c>
    </row>
    <row r="535" spans="2:10" x14ac:dyDescent="0.3">
      <c r="B535" t="s">
        <v>54</v>
      </c>
      <c r="C535" t="s">
        <v>48</v>
      </c>
      <c r="D535">
        <v>5</v>
      </c>
      <c r="E535">
        <v>658170</v>
      </c>
      <c r="F535" t="s">
        <v>11</v>
      </c>
      <c r="G535">
        <v>2215</v>
      </c>
      <c r="H535" s="33">
        <v>43709</v>
      </c>
      <c r="I535" s="32">
        <v>14397.5</v>
      </c>
      <c r="J535" s="32">
        <v>5537.5</v>
      </c>
    </row>
    <row r="536" spans="2:10" x14ac:dyDescent="0.3">
      <c r="B536" t="s">
        <v>54</v>
      </c>
      <c r="C536" t="s">
        <v>25</v>
      </c>
      <c r="D536">
        <v>1</v>
      </c>
      <c r="E536">
        <v>145298</v>
      </c>
      <c r="F536" t="s">
        <v>11</v>
      </c>
      <c r="G536">
        <v>1582</v>
      </c>
      <c r="H536" s="33">
        <v>44166</v>
      </c>
      <c r="I536" s="32">
        <v>10283</v>
      </c>
      <c r="J536" s="32">
        <v>3955</v>
      </c>
    </row>
    <row r="537" spans="2:10" x14ac:dyDescent="0.3">
      <c r="B537" t="s">
        <v>54</v>
      </c>
      <c r="C537" t="s">
        <v>48</v>
      </c>
      <c r="D537">
        <v>5</v>
      </c>
      <c r="E537">
        <v>307924</v>
      </c>
      <c r="F537" t="s">
        <v>11</v>
      </c>
      <c r="G537">
        <v>3244.5</v>
      </c>
      <c r="H537" s="33">
        <v>43831</v>
      </c>
      <c r="I537" s="32">
        <v>21089.25</v>
      </c>
      <c r="J537" s="32">
        <v>8111.25</v>
      </c>
    </row>
    <row r="538" spans="2:10" x14ac:dyDescent="0.3">
      <c r="B538" t="s">
        <v>54</v>
      </c>
      <c r="C538" t="s">
        <v>48</v>
      </c>
      <c r="D538">
        <v>5</v>
      </c>
      <c r="E538">
        <v>255416</v>
      </c>
      <c r="F538" t="s">
        <v>11</v>
      </c>
      <c r="G538">
        <v>1123</v>
      </c>
      <c r="H538" s="33">
        <v>43770</v>
      </c>
      <c r="I538" s="32">
        <v>7299.5</v>
      </c>
      <c r="J538" s="32">
        <v>2807.5</v>
      </c>
    </row>
    <row r="539" spans="2:10" x14ac:dyDescent="0.3">
      <c r="B539" t="s">
        <v>54</v>
      </c>
      <c r="C539" t="s">
        <v>48</v>
      </c>
      <c r="D539">
        <v>5</v>
      </c>
      <c r="E539">
        <v>383597</v>
      </c>
      <c r="F539" t="s">
        <v>11</v>
      </c>
      <c r="G539">
        <v>959</v>
      </c>
      <c r="H539" s="33">
        <v>43862</v>
      </c>
      <c r="I539" s="32">
        <v>6233.5</v>
      </c>
      <c r="J539" s="32">
        <v>2397.5</v>
      </c>
    </row>
    <row r="540" spans="2:10" x14ac:dyDescent="0.3">
      <c r="B540" t="s">
        <v>54</v>
      </c>
      <c r="C540" t="s">
        <v>48</v>
      </c>
      <c r="D540">
        <v>5</v>
      </c>
      <c r="E540">
        <v>571465</v>
      </c>
      <c r="F540" t="s">
        <v>11</v>
      </c>
      <c r="G540">
        <v>2747</v>
      </c>
      <c r="H540" s="33">
        <v>43862</v>
      </c>
      <c r="I540" s="32">
        <v>17855.5</v>
      </c>
      <c r="J540" s="32">
        <v>6867.5</v>
      </c>
    </row>
    <row r="541" spans="2:10" x14ac:dyDescent="0.3">
      <c r="B541" t="s">
        <v>54</v>
      </c>
      <c r="C541" t="s">
        <v>32</v>
      </c>
      <c r="D541">
        <v>3</v>
      </c>
      <c r="E541">
        <v>960797</v>
      </c>
      <c r="F541" t="s">
        <v>11</v>
      </c>
      <c r="G541">
        <v>574.5</v>
      </c>
      <c r="H541" s="33">
        <v>43922</v>
      </c>
      <c r="I541" s="32">
        <v>3734.25</v>
      </c>
      <c r="J541" s="32">
        <v>1436.25</v>
      </c>
    </row>
    <row r="542" spans="2:10" x14ac:dyDescent="0.3">
      <c r="B542" t="s">
        <v>54</v>
      </c>
      <c r="C542" t="s">
        <v>32</v>
      </c>
      <c r="D542">
        <v>3</v>
      </c>
      <c r="E542">
        <v>235316</v>
      </c>
      <c r="F542" t="s">
        <v>11</v>
      </c>
      <c r="G542">
        <v>2338</v>
      </c>
      <c r="H542" s="33">
        <v>43983</v>
      </c>
      <c r="I542" s="32">
        <v>15197</v>
      </c>
      <c r="J542" s="32">
        <v>5845</v>
      </c>
    </row>
    <row r="543" spans="2:10" x14ac:dyDescent="0.3">
      <c r="B543" t="s">
        <v>54</v>
      </c>
      <c r="C543" t="s">
        <v>32</v>
      </c>
      <c r="D543">
        <v>3</v>
      </c>
      <c r="E543">
        <v>283164</v>
      </c>
      <c r="F543" t="s">
        <v>11</v>
      </c>
      <c r="G543">
        <v>381</v>
      </c>
      <c r="H543" s="33">
        <v>44044</v>
      </c>
      <c r="I543" s="32">
        <v>2476.5</v>
      </c>
      <c r="J543" s="32">
        <v>952.5</v>
      </c>
    </row>
    <row r="544" spans="2:10" x14ac:dyDescent="0.3">
      <c r="B544" t="s">
        <v>54</v>
      </c>
      <c r="C544" t="s">
        <v>25</v>
      </c>
      <c r="D544">
        <v>1</v>
      </c>
      <c r="E544">
        <v>281975</v>
      </c>
      <c r="F544" t="s">
        <v>11</v>
      </c>
      <c r="G544">
        <v>422</v>
      </c>
      <c r="H544" s="33">
        <v>44044</v>
      </c>
      <c r="I544" s="32">
        <v>2743</v>
      </c>
      <c r="J544" s="32">
        <v>1055</v>
      </c>
    </row>
    <row r="545" spans="2:10" x14ac:dyDescent="0.3">
      <c r="B545" t="s">
        <v>54</v>
      </c>
      <c r="C545" t="s">
        <v>42</v>
      </c>
      <c r="D545">
        <v>4</v>
      </c>
      <c r="E545">
        <v>729684</v>
      </c>
      <c r="F545" t="s">
        <v>11</v>
      </c>
      <c r="G545">
        <v>2134</v>
      </c>
      <c r="H545" s="33">
        <v>44075</v>
      </c>
      <c r="I545" s="32">
        <v>13871</v>
      </c>
      <c r="J545" s="32">
        <v>5335</v>
      </c>
    </row>
    <row r="546" spans="2:10" x14ac:dyDescent="0.3">
      <c r="B546" t="s">
        <v>54</v>
      </c>
      <c r="C546" t="s">
        <v>32</v>
      </c>
      <c r="D546">
        <v>3</v>
      </c>
      <c r="E546">
        <v>744627</v>
      </c>
      <c r="F546" t="s">
        <v>11</v>
      </c>
      <c r="G546">
        <v>808</v>
      </c>
      <c r="H546" s="33">
        <v>43800</v>
      </c>
      <c r="I546" s="32">
        <v>5252</v>
      </c>
      <c r="J546" s="32">
        <v>2020</v>
      </c>
    </row>
    <row r="547" spans="2:10" x14ac:dyDescent="0.3">
      <c r="B547" t="s">
        <v>54</v>
      </c>
      <c r="C547" t="s">
        <v>32</v>
      </c>
      <c r="D547">
        <v>2</v>
      </c>
      <c r="E547">
        <v>715736</v>
      </c>
      <c r="F547" t="s">
        <v>11</v>
      </c>
      <c r="G547">
        <v>436.5</v>
      </c>
      <c r="H547" s="33">
        <v>44013</v>
      </c>
      <c r="I547" s="32">
        <v>2837.25</v>
      </c>
      <c r="J547" s="32">
        <v>1091.25</v>
      </c>
    </row>
    <row r="548" spans="2:10" x14ac:dyDescent="0.3">
      <c r="B548" t="s">
        <v>54</v>
      </c>
      <c r="C548" t="s">
        <v>32</v>
      </c>
      <c r="D548">
        <v>2</v>
      </c>
      <c r="E548">
        <v>134387</v>
      </c>
      <c r="F548" t="s">
        <v>11</v>
      </c>
      <c r="G548">
        <v>1956</v>
      </c>
      <c r="H548" s="33">
        <v>43831</v>
      </c>
      <c r="I548" s="32">
        <v>12714</v>
      </c>
      <c r="J548" s="32">
        <v>4890</v>
      </c>
    </row>
    <row r="549" spans="2:10" x14ac:dyDescent="0.3">
      <c r="B549" t="s">
        <v>54</v>
      </c>
      <c r="C549" t="s">
        <v>48</v>
      </c>
      <c r="D549">
        <v>5</v>
      </c>
      <c r="E549">
        <v>103676</v>
      </c>
      <c r="F549" t="s">
        <v>11</v>
      </c>
      <c r="G549">
        <v>2659</v>
      </c>
      <c r="H549" s="33">
        <v>43862</v>
      </c>
      <c r="I549" s="32">
        <v>17283.5</v>
      </c>
      <c r="J549" s="32">
        <v>6647.5</v>
      </c>
    </row>
    <row r="550" spans="2:10" x14ac:dyDescent="0.3">
      <c r="B550" t="s">
        <v>54</v>
      </c>
      <c r="C550" t="s">
        <v>32</v>
      </c>
      <c r="D550">
        <v>2</v>
      </c>
      <c r="E550">
        <v>837578</v>
      </c>
      <c r="F550" t="s">
        <v>11</v>
      </c>
      <c r="G550">
        <v>1351.5</v>
      </c>
      <c r="H550" s="33">
        <v>43922</v>
      </c>
      <c r="I550" s="32">
        <v>8784.75</v>
      </c>
      <c r="J550" s="32">
        <v>3378.75</v>
      </c>
    </row>
    <row r="551" spans="2:10" x14ac:dyDescent="0.3">
      <c r="B551" t="s">
        <v>54</v>
      </c>
      <c r="C551" t="s">
        <v>32</v>
      </c>
      <c r="D551">
        <v>3</v>
      </c>
      <c r="E551">
        <v>358448</v>
      </c>
      <c r="F551" t="s">
        <v>11</v>
      </c>
      <c r="G551">
        <v>880</v>
      </c>
      <c r="H551" s="33">
        <v>43952</v>
      </c>
      <c r="I551" s="32">
        <v>5720</v>
      </c>
      <c r="J551" s="32">
        <v>2200</v>
      </c>
    </row>
    <row r="552" spans="2:10" x14ac:dyDescent="0.3">
      <c r="B552" t="s">
        <v>54</v>
      </c>
      <c r="C552" t="s">
        <v>32</v>
      </c>
      <c r="D552">
        <v>2</v>
      </c>
      <c r="E552">
        <v>251008</v>
      </c>
      <c r="F552" t="s">
        <v>11</v>
      </c>
      <c r="G552">
        <v>1867</v>
      </c>
      <c r="H552" s="33">
        <v>44075</v>
      </c>
      <c r="I552" s="32">
        <v>12135.5</v>
      </c>
      <c r="J552" s="32">
        <v>4667.5</v>
      </c>
    </row>
    <row r="553" spans="2:10" x14ac:dyDescent="0.3">
      <c r="B553" t="s">
        <v>54</v>
      </c>
      <c r="C553" t="s">
        <v>25</v>
      </c>
      <c r="D553">
        <v>1</v>
      </c>
      <c r="E553">
        <v>591509</v>
      </c>
      <c r="F553" t="s">
        <v>11</v>
      </c>
      <c r="G553">
        <v>2234</v>
      </c>
      <c r="H553" s="33">
        <v>43709</v>
      </c>
      <c r="I553" s="32">
        <v>14521</v>
      </c>
      <c r="J553" s="32">
        <v>5585</v>
      </c>
    </row>
    <row r="554" spans="2:10" x14ac:dyDescent="0.3">
      <c r="B554" t="s">
        <v>54</v>
      </c>
      <c r="C554" t="s">
        <v>32</v>
      </c>
      <c r="D554">
        <v>2</v>
      </c>
      <c r="E554">
        <v>592018</v>
      </c>
      <c r="F554" t="s">
        <v>11</v>
      </c>
      <c r="G554">
        <v>1227</v>
      </c>
      <c r="H554" s="33">
        <v>44105</v>
      </c>
      <c r="I554" s="32">
        <v>7975.5</v>
      </c>
      <c r="J554" s="32">
        <v>3067.5</v>
      </c>
    </row>
    <row r="555" spans="2:10" x14ac:dyDescent="0.3">
      <c r="B555" t="s">
        <v>54</v>
      </c>
      <c r="C555" t="s">
        <v>32</v>
      </c>
      <c r="D555">
        <v>3</v>
      </c>
      <c r="E555">
        <v>154645</v>
      </c>
      <c r="F555" t="s">
        <v>11</v>
      </c>
      <c r="G555">
        <v>877</v>
      </c>
      <c r="H555" s="33">
        <v>44136</v>
      </c>
      <c r="I555" s="32">
        <v>5700.5</v>
      </c>
      <c r="J555" s="32">
        <v>2192.5</v>
      </c>
    </row>
    <row r="556" spans="2:10" x14ac:dyDescent="0.3">
      <c r="B556" t="s">
        <v>54</v>
      </c>
      <c r="C556" t="s">
        <v>42</v>
      </c>
      <c r="D556">
        <v>4</v>
      </c>
      <c r="E556">
        <v>232551</v>
      </c>
      <c r="F556" t="s">
        <v>11</v>
      </c>
      <c r="G556">
        <v>360</v>
      </c>
      <c r="H556" s="33">
        <v>44105</v>
      </c>
      <c r="I556" s="32">
        <v>2340</v>
      </c>
      <c r="J556" s="32">
        <v>900</v>
      </c>
    </row>
    <row r="557" spans="2:10" x14ac:dyDescent="0.3">
      <c r="B557" t="s">
        <v>54</v>
      </c>
      <c r="C557" t="s">
        <v>42</v>
      </c>
      <c r="D557">
        <v>4</v>
      </c>
      <c r="E557">
        <v>264774</v>
      </c>
      <c r="F557" t="s">
        <v>11</v>
      </c>
      <c r="G557">
        <v>2682</v>
      </c>
      <c r="H557" s="33">
        <v>43770</v>
      </c>
      <c r="I557" s="32">
        <v>17433</v>
      </c>
      <c r="J557" s="32">
        <v>6705</v>
      </c>
    </row>
    <row r="558" spans="2:10" x14ac:dyDescent="0.3">
      <c r="B558" t="s">
        <v>54</v>
      </c>
      <c r="C558" t="s">
        <v>25</v>
      </c>
      <c r="D558">
        <v>1</v>
      </c>
      <c r="E558">
        <v>245098</v>
      </c>
      <c r="F558" t="s">
        <v>11</v>
      </c>
      <c r="G558">
        <v>521</v>
      </c>
      <c r="H558" s="33">
        <v>44166</v>
      </c>
      <c r="I558" s="32">
        <v>3386.5</v>
      </c>
      <c r="J558" s="32">
        <v>1302.5</v>
      </c>
    </row>
    <row r="559" spans="2:10" x14ac:dyDescent="0.3">
      <c r="B559" t="s">
        <v>54</v>
      </c>
      <c r="C559" t="s">
        <v>48</v>
      </c>
      <c r="D559">
        <v>5</v>
      </c>
      <c r="E559">
        <v>268312</v>
      </c>
      <c r="F559" t="s">
        <v>11</v>
      </c>
      <c r="G559">
        <v>341</v>
      </c>
      <c r="H559" s="33">
        <v>43952</v>
      </c>
      <c r="I559" s="32">
        <v>2216.5</v>
      </c>
      <c r="J559" s="32">
        <v>852.5</v>
      </c>
    </row>
    <row r="560" spans="2:10" x14ac:dyDescent="0.3">
      <c r="B560" t="s">
        <v>54</v>
      </c>
      <c r="C560" t="s">
        <v>25</v>
      </c>
      <c r="D560">
        <v>1</v>
      </c>
      <c r="E560">
        <v>148456</v>
      </c>
      <c r="F560" t="s">
        <v>11</v>
      </c>
      <c r="G560">
        <v>641</v>
      </c>
      <c r="H560" s="33">
        <v>44013</v>
      </c>
      <c r="I560" s="32">
        <v>4166.5</v>
      </c>
      <c r="J560" s="32">
        <v>1602.5</v>
      </c>
    </row>
    <row r="561" spans="2:10" x14ac:dyDescent="0.3">
      <c r="B561" t="s">
        <v>54</v>
      </c>
      <c r="C561" t="s">
        <v>32</v>
      </c>
      <c r="D561">
        <v>2</v>
      </c>
      <c r="E561">
        <v>201816</v>
      </c>
      <c r="F561" t="s">
        <v>11</v>
      </c>
      <c r="G561">
        <v>2807</v>
      </c>
      <c r="H561" s="33">
        <v>44044</v>
      </c>
      <c r="I561" s="32">
        <v>18245.5</v>
      </c>
      <c r="J561" s="32">
        <v>7017.5</v>
      </c>
    </row>
    <row r="562" spans="2:10" x14ac:dyDescent="0.3">
      <c r="B562" t="s">
        <v>54</v>
      </c>
      <c r="C562" t="s">
        <v>48</v>
      </c>
      <c r="D562">
        <v>5</v>
      </c>
      <c r="E562">
        <v>855348</v>
      </c>
      <c r="F562" t="s">
        <v>11</v>
      </c>
      <c r="G562">
        <v>432</v>
      </c>
      <c r="H562" s="33">
        <v>44075</v>
      </c>
      <c r="I562" s="32">
        <v>2808</v>
      </c>
      <c r="J562" s="32">
        <v>1080</v>
      </c>
    </row>
    <row r="563" spans="2:10" x14ac:dyDescent="0.3">
      <c r="B563" t="s">
        <v>54</v>
      </c>
      <c r="C563" t="s">
        <v>32</v>
      </c>
      <c r="D563">
        <v>2</v>
      </c>
      <c r="E563">
        <v>517738</v>
      </c>
      <c r="F563" t="s">
        <v>11</v>
      </c>
      <c r="G563">
        <v>2294</v>
      </c>
      <c r="H563" s="33">
        <v>43739</v>
      </c>
      <c r="I563" s="32">
        <v>14911</v>
      </c>
      <c r="J563" s="32">
        <v>5735</v>
      </c>
    </row>
    <row r="564" spans="2:10" x14ac:dyDescent="0.3">
      <c r="B564" t="s">
        <v>54</v>
      </c>
      <c r="C564" t="s">
        <v>48</v>
      </c>
      <c r="D564">
        <v>5</v>
      </c>
      <c r="E564">
        <v>663642</v>
      </c>
      <c r="F564" t="s">
        <v>11</v>
      </c>
      <c r="G564">
        <v>2167</v>
      </c>
      <c r="H564" s="33">
        <v>43739</v>
      </c>
      <c r="I564" s="32">
        <v>14085.5</v>
      </c>
      <c r="J564" s="32">
        <v>5417.5</v>
      </c>
    </row>
    <row r="565" spans="2:10" x14ac:dyDescent="0.3">
      <c r="B565" t="s">
        <v>54</v>
      </c>
      <c r="C565" t="s">
        <v>32</v>
      </c>
      <c r="D565">
        <v>2</v>
      </c>
      <c r="E565">
        <v>412941</v>
      </c>
      <c r="F565" t="s">
        <v>11</v>
      </c>
      <c r="G565">
        <v>2529</v>
      </c>
      <c r="H565" s="33">
        <v>44136</v>
      </c>
      <c r="I565" s="32">
        <v>16438.5</v>
      </c>
      <c r="J565" s="32">
        <v>6322.5</v>
      </c>
    </row>
    <row r="566" spans="2:10" x14ac:dyDescent="0.3">
      <c r="B566" t="s">
        <v>54</v>
      </c>
      <c r="C566" t="s">
        <v>32</v>
      </c>
      <c r="D566">
        <v>2</v>
      </c>
      <c r="E566">
        <v>314791</v>
      </c>
      <c r="F566" t="s">
        <v>11</v>
      </c>
      <c r="G566">
        <v>1870</v>
      </c>
      <c r="H566" s="33">
        <v>43800</v>
      </c>
      <c r="I566" s="32">
        <v>12155</v>
      </c>
      <c r="J566" s="32">
        <v>4675</v>
      </c>
    </row>
    <row r="567" spans="2:10" x14ac:dyDescent="0.3">
      <c r="B567" t="s">
        <v>54</v>
      </c>
      <c r="C567" t="s">
        <v>48</v>
      </c>
      <c r="D567">
        <v>5</v>
      </c>
      <c r="E567">
        <v>493496</v>
      </c>
      <c r="F567" t="s">
        <v>11</v>
      </c>
      <c r="G567">
        <v>1579</v>
      </c>
      <c r="H567" s="33">
        <v>43891</v>
      </c>
      <c r="I567" s="32">
        <v>10263.5</v>
      </c>
      <c r="J567" s="32">
        <v>3947.5</v>
      </c>
    </row>
    <row r="568" spans="2:10" x14ac:dyDescent="0.3">
      <c r="B568" t="s">
        <v>54</v>
      </c>
      <c r="C568" t="s">
        <v>48</v>
      </c>
      <c r="D568">
        <v>5</v>
      </c>
      <c r="E568">
        <v>897580</v>
      </c>
      <c r="F568" t="s">
        <v>11</v>
      </c>
      <c r="G568">
        <v>1005</v>
      </c>
      <c r="H568" s="33">
        <v>43709</v>
      </c>
      <c r="I568" s="32">
        <v>6532.5</v>
      </c>
      <c r="J568" s="32">
        <v>2512.5</v>
      </c>
    </row>
    <row r="569" spans="2:10" x14ac:dyDescent="0.3">
      <c r="B569" t="s">
        <v>54</v>
      </c>
      <c r="C569" t="s">
        <v>32</v>
      </c>
      <c r="D569">
        <v>2</v>
      </c>
      <c r="E569">
        <v>540610</v>
      </c>
      <c r="F569" t="s">
        <v>11</v>
      </c>
      <c r="G569">
        <v>1734</v>
      </c>
      <c r="H569" s="33">
        <v>43831</v>
      </c>
      <c r="I569" s="32">
        <v>11271</v>
      </c>
      <c r="J569" s="32">
        <v>4335</v>
      </c>
    </row>
    <row r="570" spans="2:10" x14ac:dyDescent="0.3">
      <c r="B570" t="s">
        <v>54</v>
      </c>
      <c r="C570" t="s">
        <v>32</v>
      </c>
      <c r="D570">
        <v>3</v>
      </c>
      <c r="E570">
        <v>832063</v>
      </c>
      <c r="F570" t="s">
        <v>11</v>
      </c>
      <c r="G570">
        <v>554</v>
      </c>
      <c r="H570" s="33">
        <v>43831</v>
      </c>
      <c r="I570" s="32">
        <v>3601</v>
      </c>
      <c r="J570" s="32">
        <v>1385</v>
      </c>
    </row>
    <row r="571" spans="2:10" x14ac:dyDescent="0.3">
      <c r="B571" t="s">
        <v>54</v>
      </c>
      <c r="C571" t="s">
        <v>32</v>
      </c>
      <c r="D571">
        <v>2</v>
      </c>
      <c r="E571">
        <v>274815</v>
      </c>
      <c r="F571" t="s">
        <v>11</v>
      </c>
      <c r="G571">
        <v>2935</v>
      </c>
      <c r="H571" s="33">
        <v>43770</v>
      </c>
      <c r="I571" s="32">
        <v>19077.5</v>
      </c>
      <c r="J571" s="32">
        <v>7337.5</v>
      </c>
    </row>
    <row r="572" spans="2:10" x14ac:dyDescent="0.3">
      <c r="B572" t="s">
        <v>54</v>
      </c>
      <c r="C572" t="s">
        <v>32</v>
      </c>
      <c r="D572">
        <v>2</v>
      </c>
      <c r="E572">
        <v>294590</v>
      </c>
      <c r="F572" t="s">
        <v>11</v>
      </c>
      <c r="G572">
        <v>2109</v>
      </c>
      <c r="H572" s="33">
        <v>43952</v>
      </c>
      <c r="I572" s="32">
        <v>13708.5</v>
      </c>
      <c r="J572" s="32">
        <v>5272.5</v>
      </c>
    </row>
    <row r="573" spans="2:10" x14ac:dyDescent="0.3">
      <c r="B573" t="s">
        <v>54</v>
      </c>
      <c r="C573" t="s">
        <v>25</v>
      </c>
      <c r="D573">
        <v>1</v>
      </c>
      <c r="E573">
        <v>740841</v>
      </c>
      <c r="F573" t="s">
        <v>11</v>
      </c>
      <c r="G573">
        <v>3874.5</v>
      </c>
      <c r="H573" s="33">
        <v>44013</v>
      </c>
      <c r="I573" s="32">
        <v>25184.25</v>
      </c>
      <c r="J573" s="32">
        <v>9686.25</v>
      </c>
    </row>
    <row r="574" spans="2:10" x14ac:dyDescent="0.3">
      <c r="B574" t="s">
        <v>54</v>
      </c>
      <c r="C574" t="s">
        <v>42</v>
      </c>
      <c r="D574">
        <v>4</v>
      </c>
      <c r="E574">
        <v>145280</v>
      </c>
      <c r="F574" t="s">
        <v>11</v>
      </c>
      <c r="G574">
        <v>623</v>
      </c>
      <c r="H574" s="33">
        <v>43709</v>
      </c>
      <c r="I574" s="32">
        <v>4049.5</v>
      </c>
      <c r="J574" s="32">
        <v>1557.5</v>
      </c>
    </row>
    <row r="575" spans="2:10" x14ac:dyDescent="0.3">
      <c r="B575" t="s">
        <v>54</v>
      </c>
      <c r="C575" t="s">
        <v>25</v>
      </c>
      <c r="D575">
        <v>1</v>
      </c>
      <c r="E575">
        <v>609170</v>
      </c>
      <c r="F575" t="s">
        <v>11</v>
      </c>
      <c r="G575">
        <v>986</v>
      </c>
      <c r="H575" s="33">
        <v>44105</v>
      </c>
      <c r="I575" s="32">
        <v>6409</v>
      </c>
      <c r="J575" s="32">
        <v>2465</v>
      </c>
    </row>
    <row r="576" spans="2:10" x14ac:dyDescent="0.3">
      <c r="B576" t="s">
        <v>54</v>
      </c>
      <c r="C576" t="s">
        <v>32</v>
      </c>
      <c r="D576">
        <v>2</v>
      </c>
      <c r="E576">
        <v>242297</v>
      </c>
      <c r="F576" t="s">
        <v>11</v>
      </c>
      <c r="G576">
        <v>2387</v>
      </c>
      <c r="H576" s="33">
        <v>44136</v>
      </c>
      <c r="I576" s="32">
        <v>15515.5</v>
      </c>
      <c r="J576" s="32">
        <v>5967.5</v>
      </c>
    </row>
    <row r="577" spans="2:10" x14ac:dyDescent="0.3">
      <c r="B577" t="s">
        <v>54</v>
      </c>
      <c r="C577" t="s">
        <v>42</v>
      </c>
      <c r="D577">
        <v>4</v>
      </c>
      <c r="E577">
        <v>604990</v>
      </c>
      <c r="F577" t="s">
        <v>11</v>
      </c>
      <c r="G577">
        <v>269</v>
      </c>
      <c r="H577" s="33">
        <v>43739</v>
      </c>
      <c r="I577" s="32">
        <v>1748.5</v>
      </c>
      <c r="J577" s="32">
        <v>672.5</v>
      </c>
    </row>
    <row r="578" spans="2:10" x14ac:dyDescent="0.3">
      <c r="B578" t="s">
        <v>54</v>
      </c>
      <c r="C578" t="s">
        <v>32</v>
      </c>
      <c r="D578">
        <v>3</v>
      </c>
      <c r="E578">
        <v>355063</v>
      </c>
      <c r="F578" t="s">
        <v>11</v>
      </c>
      <c r="G578">
        <v>1233</v>
      </c>
      <c r="H578" s="33">
        <v>44166</v>
      </c>
      <c r="I578" s="32">
        <v>8014.5</v>
      </c>
      <c r="J578" s="32">
        <v>3082.5</v>
      </c>
    </row>
    <row r="579" spans="2:10" x14ac:dyDescent="0.3">
      <c r="B579" t="s">
        <v>54</v>
      </c>
      <c r="C579" t="s">
        <v>32</v>
      </c>
      <c r="D579">
        <v>3</v>
      </c>
      <c r="E579">
        <v>614237</v>
      </c>
      <c r="F579" t="s">
        <v>11</v>
      </c>
      <c r="G579">
        <v>1491</v>
      </c>
      <c r="H579" s="33">
        <v>43891</v>
      </c>
      <c r="I579" s="32">
        <v>9691.5</v>
      </c>
      <c r="J579" s="32">
        <v>3727.5</v>
      </c>
    </row>
    <row r="580" spans="2:10" x14ac:dyDescent="0.3">
      <c r="B580" t="s">
        <v>54</v>
      </c>
      <c r="C580" t="s">
        <v>42</v>
      </c>
      <c r="D580">
        <v>4</v>
      </c>
      <c r="E580">
        <v>410889</v>
      </c>
      <c r="F580" t="s">
        <v>11</v>
      </c>
      <c r="G580">
        <v>1531</v>
      </c>
      <c r="H580" s="33">
        <v>44166</v>
      </c>
      <c r="I580" s="32">
        <v>9951.5</v>
      </c>
      <c r="J580" s="32">
        <v>3827.5</v>
      </c>
    </row>
    <row r="581" spans="2:10" x14ac:dyDescent="0.3">
      <c r="B581" t="s">
        <v>54</v>
      </c>
      <c r="C581" t="s">
        <v>32</v>
      </c>
      <c r="D581">
        <v>2</v>
      </c>
      <c r="E581">
        <v>967345</v>
      </c>
      <c r="F581" t="s">
        <v>11</v>
      </c>
      <c r="G581">
        <v>2567</v>
      </c>
      <c r="H581" s="33">
        <v>43983</v>
      </c>
      <c r="I581" s="32">
        <v>16685.5</v>
      </c>
      <c r="J581" s="32">
        <v>6417.5</v>
      </c>
    </row>
    <row r="582" spans="2:10" x14ac:dyDescent="0.3">
      <c r="B582" t="s">
        <v>54</v>
      </c>
      <c r="C582" t="s">
        <v>32</v>
      </c>
      <c r="D582">
        <v>2</v>
      </c>
      <c r="E582">
        <v>736680</v>
      </c>
      <c r="F582" t="s">
        <v>11</v>
      </c>
      <c r="G582">
        <v>1583</v>
      </c>
      <c r="H582" s="33">
        <v>43983</v>
      </c>
      <c r="I582" s="32">
        <v>10289.5</v>
      </c>
      <c r="J582" s="32">
        <v>3957.5</v>
      </c>
    </row>
    <row r="583" spans="2:10" x14ac:dyDescent="0.3">
      <c r="B583" t="s">
        <v>54</v>
      </c>
      <c r="C583" t="s">
        <v>25</v>
      </c>
      <c r="D583">
        <v>1</v>
      </c>
      <c r="E583">
        <v>499603</v>
      </c>
      <c r="F583" t="s">
        <v>11</v>
      </c>
      <c r="G583">
        <v>1565</v>
      </c>
      <c r="H583" s="33">
        <v>44105</v>
      </c>
      <c r="I583" s="32">
        <v>10172.5</v>
      </c>
      <c r="J583" s="32">
        <v>3912.5</v>
      </c>
    </row>
    <row r="584" spans="2:10" x14ac:dyDescent="0.3">
      <c r="B584" t="s">
        <v>54</v>
      </c>
      <c r="C584" t="s">
        <v>32</v>
      </c>
      <c r="D584">
        <v>3</v>
      </c>
      <c r="E584">
        <v>866528</v>
      </c>
      <c r="F584" t="s">
        <v>11</v>
      </c>
      <c r="G584">
        <v>280</v>
      </c>
      <c r="H584" s="33">
        <v>44166</v>
      </c>
      <c r="I584" s="32">
        <v>1820</v>
      </c>
      <c r="J584" s="32">
        <v>700</v>
      </c>
    </row>
    <row r="585" spans="2:10" x14ac:dyDescent="0.3">
      <c r="B585" t="s">
        <v>54</v>
      </c>
      <c r="C585" t="s">
        <v>32</v>
      </c>
      <c r="D585">
        <v>2</v>
      </c>
      <c r="E585">
        <v>649486</v>
      </c>
      <c r="F585" t="s">
        <v>11</v>
      </c>
      <c r="G585">
        <v>2903</v>
      </c>
      <c r="H585" s="33">
        <v>43891</v>
      </c>
      <c r="I585" s="32">
        <v>18869.5</v>
      </c>
      <c r="J585" s="32">
        <v>7257.5</v>
      </c>
    </row>
    <row r="586" spans="2:10" x14ac:dyDescent="0.3">
      <c r="B586" t="s">
        <v>54</v>
      </c>
      <c r="C586" t="s">
        <v>32</v>
      </c>
      <c r="D586">
        <v>3</v>
      </c>
      <c r="E586">
        <v>663482</v>
      </c>
      <c r="F586" t="s">
        <v>11</v>
      </c>
      <c r="G586">
        <v>2541</v>
      </c>
      <c r="H586" s="33">
        <v>44044</v>
      </c>
      <c r="I586" s="32">
        <v>16516.5</v>
      </c>
      <c r="J586" s="32">
        <v>6352.5</v>
      </c>
    </row>
    <row r="587" spans="2:10" x14ac:dyDescent="0.3">
      <c r="B587" t="s">
        <v>54</v>
      </c>
      <c r="C587" t="s">
        <v>42</v>
      </c>
      <c r="D587">
        <v>4</v>
      </c>
      <c r="E587">
        <v>604990</v>
      </c>
      <c r="F587" t="s">
        <v>11</v>
      </c>
      <c r="G587">
        <v>269</v>
      </c>
      <c r="H587" s="33">
        <v>43739</v>
      </c>
      <c r="I587" s="32">
        <v>1748.5</v>
      </c>
      <c r="J587" s="32">
        <v>672.5</v>
      </c>
    </row>
    <row r="588" spans="2:10" x14ac:dyDescent="0.3">
      <c r="B588" t="s">
        <v>54</v>
      </c>
      <c r="C588" t="s">
        <v>32</v>
      </c>
      <c r="D588">
        <v>2</v>
      </c>
      <c r="E588">
        <v>618154</v>
      </c>
      <c r="F588" t="s">
        <v>11</v>
      </c>
      <c r="G588">
        <v>1496</v>
      </c>
      <c r="H588" s="33">
        <v>44105</v>
      </c>
      <c r="I588" s="32">
        <v>9724</v>
      </c>
      <c r="J588" s="32">
        <v>3740</v>
      </c>
    </row>
    <row r="589" spans="2:10" x14ac:dyDescent="0.3">
      <c r="B589" t="s">
        <v>54</v>
      </c>
      <c r="C589" t="s">
        <v>48</v>
      </c>
      <c r="D589">
        <v>5</v>
      </c>
      <c r="E589">
        <v>993232</v>
      </c>
      <c r="F589" t="s">
        <v>11</v>
      </c>
      <c r="G589">
        <v>1010</v>
      </c>
      <c r="H589" s="33">
        <v>44105</v>
      </c>
      <c r="I589" s="32">
        <v>6565</v>
      </c>
      <c r="J589" s="32">
        <v>2525</v>
      </c>
    </row>
    <row r="590" spans="2:10" x14ac:dyDescent="0.3">
      <c r="B590" t="s">
        <v>54</v>
      </c>
      <c r="C590" t="s">
        <v>48</v>
      </c>
      <c r="D590">
        <v>5</v>
      </c>
      <c r="E590">
        <v>278571</v>
      </c>
      <c r="F590" t="s">
        <v>11</v>
      </c>
      <c r="G590">
        <v>1281</v>
      </c>
      <c r="H590" s="33">
        <v>43800</v>
      </c>
      <c r="I590" s="32">
        <v>8326.5</v>
      </c>
      <c r="J590" s="32">
        <v>3202.5</v>
      </c>
    </row>
    <row r="591" spans="2:10" x14ac:dyDescent="0.3">
      <c r="B591" t="s">
        <v>54</v>
      </c>
      <c r="C591" t="s">
        <v>25</v>
      </c>
      <c r="D591">
        <v>1</v>
      </c>
      <c r="E591">
        <v>494217</v>
      </c>
      <c r="F591" t="s">
        <v>11</v>
      </c>
      <c r="G591">
        <v>865.5</v>
      </c>
      <c r="H591" s="33">
        <v>44013</v>
      </c>
      <c r="I591" s="32">
        <v>5625.75</v>
      </c>
      <c r="J591" s="32">
        <v>2163.75</v>
      </c>
    </row>
    <row r="592" spans="2:10" x14ac:dyDescent="0.3">
      <c r="B592" t="s">
        <v>54</v>
      </c>
      <c r="C592" t="s">
        <v>42</v>
      </c>
      <c r="D592">
        <v>4</v>
      </c>
      <c r="E592">
        <v>715651</v>
      </c>
      <c r="F592" t="s">
        <v>11</v>
      </c>
      <c r="G592">
        <v>492</v>
      </c>
      <c r="H592" s="33">
        <v>44013</v>
      </c>
      <c r="I592" s="32">
        <v>3198</v>
      </c>
      <c r="J592" s="32">
        <v>1230</v>
      </c>
    </row>
    <row r="593" spans="2:10" x14ac:dyDescent="0.3">
      <c r="B593" t="s">
        <v>54</v>
      </c>
      <c r="C593" t="s">
        <v>25</v>
      </c>
      <c r="D593">
        <v>1</v>
      </c>
      <c r="E593">
        <v>571272</v>
      </c>
      <c r="F593" t="s">
        <v>11</v>
      </c>
      <c r="G593">
        <v>267</v>
      </c>
      <c r="H593" s="33">
        <v>43739</v>
      </c>
      <c r="I593" s="32">
        <v>1735.5</v>
      </c>
      <c r="J593" s="32">
        <v>667.5</v>
      </c>
    </row>
    <row r="594" spans="2:10" x14ac:dyDescent="0.3">
      <c r="B594" t="s">
        <v>54</v>
      </c>
      <c r="C594" t="s">
        <v>32</v>
      </c>
      <c r="D594">
        <v>2</v>
      </c>
      <c r="E594">
        <v>517602</v>
      </c>
      <c r="F594" t="s">
        <v>11</v>
      </c>
      <c r="G594">
        <v>1175</v>
      </c>
      <c r="H594" s="33">
        <v>44105</v>
      </c>
      <c r="I594" s="32">
        <v>7637.5</v>
      </c>
      <c r="J594" s="32">
        <v>2937.5</v>
      </c>
    </row>
    <row r="595" spans="2:10" x14ac:dyDescent="0.3">
      <c r="B595" t="s">
        <v>54</v>
      </c>
      <c r="C595" t="s">
        <v>42</v>
      </c>
      <c r="D595">
        <v>4</v>
      </c>
      <c r="E595">
        <v>842511</v>
      </c>
      <c r="F595" t="s">
        <v>11</v>
      </c>
      <c r="G595">
        <v>2954</v>
      </c>
      <c r="H595" s="33">
        <v>43770</v>
      </c>
      <c r="I595" s="32">
        <v>19201</v>
      </c>
      <c r="J595" s="32">
        <v>7385</v>
      </c>
    </row>
    <row r="596" spans="2:10" x14ac:dyDescent="0.3">
      <c r="B596" t="s">
        <v>54</v>
      </c>
      <c r="C596" t="s">
        <v>42</v>
      </c>
      <c r="D596">
        <v>4</v>
      </c>
      <c r="E596">
        <v>298024</v>
      </c>
      <c r="F596" t="s">
        <v>11</v>
      </c>
      <c r="G596">
        <v>552</v>
      </c>
      <c r="H596" s="33">
        <v>44136</v>
      </c>
      <c r="I596" s="32">
        <v>3588</v>
      </c>
      <c r="J596" s="32">
        <v>1380</v>
      </c>
    </row>
    <row r="597" spans="2:10" x14ac:dyDescent="0.3">
      <c r="B597" t="s">
        <v>54</v>
      </c>
      <c r="C597" t="s">
        <v>25</v>
      </c>
      <c r="D597">
        <v>1</v>
      </c>
      <c r="E597">
        <v>484742</v>
      </c>
      <c r="F597" t="s">
        <v>11</v>
      </c>
      <c r="G597">
        <v>293</v>
      </c>
      <c r="H597" s="33">
        <v>44166</v>
      </c>
      <c r="I597" s="32">
        <v>1904.5</v>
      </c>
      <c r="J597" s="32">
        <v>732.5</v>
      </c>
    </row>
    <row r="598" spans="2:10" x14ac:dyDescent="0.3">
      <c r="B598" t="s">
        <v>54</v>
      </c>
      <c r="C598" t="s">
        <v>32</v>
      </c>
      <c r="D598">
        <v>3</v>
      </c>
      <c r="E598">
        <v>472237</v>
      </c>
      <c r="F598" t="s">
        <v>11</v>
      </c>
      <c r="G598">
        <v>1806</v>
      </c>
      <c r="H598" s="33">
        <v>43952</v>
      </c>
      <c r="I598" s="32">
        <v>11739</v>
      </c>
      <c r="J598" s="32">
        <v>4515</v>
      </c>
    </row>
    <row r="599" spans="2:10" x14ac:dyDescent="0.3">
      <c r="B599" t="s">
        <v>54</v>
      </c>
      <c r="C599" t="s">
        <v>32</v>
      </c>
      <c r="D599">
        <v>2</v>
      </c>
      <c r="E599">
        <v>133612</v>
      </c>
      <c r="F599" t="s">
        <v>51</v>
      </c>
      <c r="G599">
        <v>1493</v>
      </c>
      <c r="H599" s="33">
        <v>43831</v>
      </c>
      <c r="I599" s="32">
        <v>11944</v>
      </c>
      <c r="J599" s="32">
        <v>5225.5</v>
      </c>
    </row>
    <row r="600" spans="2:10" x14ac:dyDescent="0.3">
      <c r="B600" t="s">
        <v>54</v>
      </c>
      <c r="C600" t="s">
        <v>42</v>
      </c>
      <c r="D600">
        <v>4</v>
      </c>
      <c r="E600">
        <v>586879</v>
      </c>
      <c r="F600" t="s">
        <v>51</v>
      </c>
      <c r="G600">
        <v>1804</v>
      </c>
      <c r="H600" s="33">
        <v>43862</v>
      </c>
      <c r="I600" s="32">
        <v>14432</v>
      </c>
      <c r="J600" s="32">
        <v>6314</v>
      </c>
    </row>
    <row r="601" spans="2:10" x14ac:dyDescent="0.3">
      <c r="B601" t="s">
        <v>54</v>
      </c>
      <c r="C601" t="s">
        <v>25</v>
      </c>
      <c r="D601">
        <v>1</v>
      </c>
      <c r="E601">
        <v>693019</v>
      </c>
      <c r="F601" t="s">
        <v>51</v>
      </c>
      <c r="G601">
        <v>2161</v>
      </c>
      <c r="H601" s="33">
        <v>43891</v>
      </c>
      <c r="I601" s="32">
        <v>17288</v>
      </c>
      <c r="J601" s="32">
        <v>7563.5</v>
      </c>
    </row>
    <row r="602" spans="2:10" x14ac:dyDescent="0.3">
      <c r="B602" t="s">
        <v>54</v>
      </c>
      <c r="C602" t="s">
        <v>42</v>
      </c>
      <c r="D602">
        <v>4</v>
      </c>
      <c r="E602">
        <v>947048</v>
      </c>
      <c r="F602" t="s">
        <v>51</v>
      </c>
      <c r="G602">
        <v>1006</v>
      </c>
      <c r="H602" s="33">
        <v>43983</v>
      </c>
      <c r="I602" s="32">
        <v>8048</v>
      </c>
      <c r="J602" s="32">
        <v>3521</v>
      </c>
    </row>
    <row r="603" spans="2:10" x14ac:dyDescent="0.3">
      <c r="B603" t="s">
        <v>54</v>
      </c>
      <c r="C603" t="s">
        <v>25</v>
      </c>
      <c r="D603">
        <v>1</v>
      </c>
      <c r="E603">
        <v>516130</v>
      </c>
      <c r="F603" t="s">
        <v>51</v>
      </c>
      <c r="G603">
        <v>1545</v>
      </c>
      <c r="H603" s="33">
        <v>43983</v>
      </c>
      <c r="I603" s="32">
        <v>12360</v>
      </c>
      <c r="J603" s="32">
        <v>5407.5</v>
      </c>
    </row>
    <row r="604" spans="2:10" x14ac:dyDescent="0.3">
      <c r="B604" t="s">
        <v>54</v>
      </c>
      <c r="C604" t="s">
        <v>25</v>
      </c>
      <c r="D604">
        <v>1</v>
      </c>
      <c r="E604">
        <v>626346</v>
      </c>
      <c r="F604" t="s">
        <v>51</v>
      </c>
      <c r="G604">
        <v>2821</v>
      </c>
      <c r="H604" s="33">
        <v>44044</v>
      </c>
      <c r="I604" s="32">
        <v>22568</v>
      </c>
      <c r="J604" s="32">
        <v>9873.5</v>
      </c>
    </row>
    <row r="605" spans="2:10" x14ac:dyDescent="0.3">
      <c r="B605" t="s">
        <v>54</v>
      </c>
      <c r="C605" t="s">
        <v>32</v>
      </c>
      <c r="D605">
        <v>3</v>
      </c>
      <c r="E605">
        <v>578967</v>
      </c>
      <c r="F605" t="s">
        <v>51</v>
      </c>
      <c r="G605">
        <v>345</v>
      </c>
      <c r="H605" s="33">
        <v>43739</v>
      </c>
      <c r="I605" s="32">
        <v>2760</v>
      </c>
      <c r="J605" s="32">
        <v>1207.5</v>
      </c>
    </row>
    <row r="606" spans="2:10" x14ac:dyDescent="0.3">
      <c r="B606" t="s">
        <v>54</v>
      </c>
      <c r="C606" t="s">
        <v>32</v>
      </c>
      <c r="D606">
        <v>3</v>
      </c>
      <c r="E606">
        <v>779375</v>
      </c>
      <c r="F606" t="s">
        <v>51</v>
      </c>
      <c r="G606">
        <v>639</v>
      </c>
      <c r="H606" s="33">
        <v>44136</v>
      </c>
      <c r="I606" s="32">
        <v>5112</v>
      </c>
      <c r="J606" s="32">
        <v>2236.5</v>
      </c>
    </row>
    <row r="607" spans="2:10" x14ac:dyDescent="0.3">
      <c r="B607" t="s">
        <v>54</v>
      </c>
      <c r="C607" t="s">
        <v>48</v>
      </c>
      <c r="D607">
        <v>5</v>
      </c>
      <c r="E607">
        <v>339781</v>
      </c>
      <c r="F607" t="s">
        <v>51</v>
      </c>
      <c r="G607">
        <v>3864</v>
      </c>
      <c r="H607" s="33">
        <v>43922</v>
      </c>
      <c r="I607" s="32">
        <v>30912</v>
      </c>
      <c r="J607" s="32">
        <v>13524</v>
      </c>
    </row>
    <row r="608" spans="2:10" x14ac:dyDescent="0.3">
      <c r="B608" t="s">
        <v>54</v>
      </c>
      <c r="C608" t="s">
        <v>25</v>
      </c>
      <c r="D608">
        <v>1</v>
      </c>
      <c r="E608">
        <v>492842</v>
      </c>
      <c r="F608" t="s">
        <v>51</v>
      </c>
      <c r="G608">
        <v>362</v>
      </c>
      <c r="H608" s="33">
        <v>43952</v>
      </c>
      <c r="I608" s="32">
        <v>2896</v>
      </c>
      <c r="J608" s="32">
        <v>1267</v>
      </c>
    </row>
    <row r="609" spans="2:10" x14ac:dyDescent="0.3">
      <c r="B609" t="s">
        <v>54</v>
      </c>
      <c r="C609" t="s">
        <v>25</v>
      </c>
      <c r="D609">
        <v>1</v>
      </c>
      <c r="E609">
        <v>733325</v>
      </c>
      <c r="F609" t="s">
        <v>51</v>
      </c>
      <c r="G609">
        <v>923</v>
      </c>
      <c r="H609" s="33">
        <v>44044</v>
      </c>
      <c r="I609" s="32">
        <v>7384</v>
      </c>
      <c r="J609" s="32">
        <v>3230.5</v>
      </c>
    </row>
    <row r="610" spans="2:10" x14ac:dyDescent="0.3">
      <c r="B610" t="s">
        <v>54</v>
      </c>
      <c r="C610" t="s">
        <v>48</v>
      </c>
      <c r="D610">
        <v>5</v>
      </c>
      <c r="E610">
        <v>232041</v>
      </c>
      <c r="F610" t="s">
        <v>51</v>
      </c>
      <c r="G610">
        <v>663</v>
      </c>
      <c r="H610" s="33">
        <v>43739</v>
      </c>
      <c r="I610" s="32">
        <v>5304</v>
      </c>
      <c r="J610" s="32">
        <v>2320.5</v>
      </c>
    </row>
    <row r="611" spans="2:10" x14ac:dyDescent="0.3">
      <c r="B611" t="s">
        <v>54</v>
      </c>
      <c r="C611" t="s">
        <v>32</v>
      </c>
      <c r="D611">
        <v>2</v>
      </c>
      <c r="E611">
        <v>272719</v>
      </c>
      <c r="F611" t="s">
        <v>51</v>
      </c>
      <c r="G611">
        <v>2092</v>
      </c>
      <c r="H611" s="33">
        <v>43770</v>
      </c>
      <c r="I611" s="32">
        <v>16736</v>
      </c>
      <c r="J611" s="32">
        <v>7322</v>
      </c>
    </row>
    <row r="612" spans="2:10" x14ac:dyDescent="0.3">
      <c r="B612" t="s">
        <v>54</v>
      </c>
      <c r="C612" t="s">
        <v>32</v>
      </c>
      <c r="D612">
        <v>2</v>
      </c>
      <c r="E612">
        <v>726879</v>
      </c>
      <c r="F612" t="s">
        <v>51</v>
      </c>
      <c r="G612">
        <v>1566</v>
      </c>
      <c r="H612" s="33">
        <v>44105</v>
      </c>
      <c r="I612" s="32">
        <v>12528</v>
      </c>
      <c r="J612" s="32">
        <v>5481</v>
      </c>
    </row>
    <row r="613" spans="2:10" x14ac:dyDescent="0.3">
      <c r="B613" t="s">
        <v>54</v>
      </c>
      <c r="C613" t="s">
        <v>42</v>
      </c>
      <c r="D613">
        <v>4</v>
      </c>
      <c r="E613">
        <v>207677</v>
      </c>
      <c r="F613" t="s">
        <v>51</v>
      </c>
      <c r="G613">
        <v>2966</v>
      </c>
      <c r="H613" s="33">
        <v>43739</v>
      </c>
      <c r="I613" s="32">
        <v>23728</v>
      </c>
      <c r="J613" s="32">
        <v>10381</v>
      </c>
    </row>
    <row r="614" spans="2:10" x14ac:dyDescent="0.3">
      <c r="B614" t="s">
        <v>54</v>
      </c>
      <c r="C614" t="s">
        <v>32</v>
      </c>
      <c r="D614">
        <v>2</v>
      </c>
      <c r="E614">
        <v>469937</v>
      </c>
      <c r="F614" t="s">
        <v>51</v>
      </c>
      <c r="G614">
        <v>2877</v>
      </c>
      <c r="H614" s="33">
        <v>44105</v>
      </c>
      <c r="I614" s="32">
        <v>23016</v>
      </c>
      <c r="J614" s="32">
        <v>10069.5</v>
      </c>
    </row>
    <row r="615" spans="2:10" x14ac:dyDescent="0.3">
      <c r="B615" t="s">
        <v>54</v>
      </c>
      <c r="C615" t="s">
        <v>25</v>
      </c>
      <c r="D615">
        <v>1</v>
      </c>
      <c r="E615">
        <v>131540</v>
      </c>
      <c r="F615" t="s">
        <v>51</v>
      </c>
      <c r="G615">
        <v>809</v>
      </c>
      <c r="H615" s="33">
        <v>43739</v>
      </c>
      <c r="I615" s="32">
        <v>6472</v>
      </c>
      <c r="J615" s="32">
        <v>2831.5</v>
      </c>
    </row>
    <row r="616" spans="2:10" x14ac:dyDescent="0.3">
      <c r="B616" t="s">
        <v>54</v>
      </c>
      <c r="C616" t="s">
        <v>32</v>
      </c>
      <c r="D616">
        <v>2</v>
      </c>
      <c r="E616">
        <v>233685</v>
      </c>
      <c r="F616" t="s">
        <v>51</v>
      </c>
      <c r="G616">
        <v>2145</v>
      </c>
      <c r="H616" s="33">
        <v>43739</v>
      </c>
      <c r="I616" s="32">
        <v>17160</v>
      </c>
      <c r="J616" s="32">
        <v>7507.5</v>
      </c>
    </row>
    <row r="617" spans="2:10" x14ac:dyDescent="0.3">
      <c r="B617" t="s">
        <v>54</v>
      </c>
      <c r="C617" t="s">
        <v>32</v>
      </c>
      <c r="D617">
        <v>3</v>
      </c>
      <c r="E617">
        <v>611368</v>
      </c>
      <c r="F617" t="s">
        <v>51</v>
      </c>
      <c r="G617">
        <v>1055</v>
      </c>
      <c r="H617" s="33">
        <v>44166</v>
      </c>
      <c r="I617" s="32">
        <v>8440</v>
      </c>
      <c r="J617" s="32">
        <v>3692.5</v>
      </c>
    </row>
    <row r="618" spans="2:10" x14ac:dyDescent="0.3">
      <c r="B618" t="s">
        <v>54</v>
      </c>
      <c r="C618" t="s">
        <v>48</v>
      </c>
      <c r="D618">
        <v>5</v>
      </c>
      <c r="E618">
        <v>244540</v>
      </c>
      <c r="F618" t="s">
        <v>51</v>
      </c>
      <c r="G618">
        <v>544</v>
      </c>
      <c r="H618" s="33">
        <v>43800</v>
      </c>
      <c r="I618" s="32">
        <v>4352</v>
      </c>
      <c r="J618" s="32">
        <v>1904</v>
      </c>
    </row>
    <row r="619" spans="2:10" x14ac:dyDescent="0.3">
      <c r="B619" t="s">
        <v>54</v>
      </c>
      <c r="C619" t="s">
        <v>32</v>
      </c>
      <c r="D619">
        <v>2</v>
      </c>
      <c r="E619">
        <v>518719</v>
      </c>
      <c r="F619" t="s">
        <v>51</v>
      </c>
      <c r="G619">
        <v>1084</v>
      </c>
      <c r="H619" s="33">
        <v>44166</v>
      </c>
      <c r="I619" s="32">
        <v>8672</v>
      </c>
      <c r="J619" s="32">
        <v>3794</v>
      </c>
    </row>
    <row r="620" spans="2:10" x14ac:dyDescent="0.3">
      <c r="B620" t="s">
        <v>54</v>
      </c>
      <c r="C620" t="s">
        <v>42</v>
      </c>
      <c r="D620">
        <v>4</v>
      </c>
      <c r="E620">
        <v>499059</v>
      </c>
      <c r="F620" t="s">
        <v>51</v>
      </c>
      <c r="G620">
        <v>2009</v>
      </c>
      <c r="H620" s="33">
        <v>44105</v>
      </c>
      <c r="I620" s="32">
        <v>16072</v>
      </c>
      <c r="J620" s="32">
        <v>7031.5</v>
      </c>
    </row>
    <row r="621" spans="2:10" x14ac:dyDescent="0.3">
      <c r="B621" t="s">
        <v>54</v>
      </c>
      <c r="C621" t="s">
        <v>42</v>
      </c>
      <c r="D621">
        <v>4</v>
      </c>
      <c r="E621">
        <v>407263</v>
      </c>
      <c r="F621" t="s">
        <v>51</v>
      </c>
      <c r="G621">
        <v>3850.5</v>
      </c>
      <c r="H621" s="33">
        <v>43922</v>
      </c>
      <c r="I621" s="32">
        <v>30804</v>
      </c>
      <c r="J621" s="32">
        <v>13476.75</v>
      </c>
    </row>
    <row r="622" spans="2:10" x14ac:dyDescent="0.3">
      <c r="B622" t="s">
        <v>54</v>
      </c>
      <c r="C622" t="s">
        <v>42</v>
      </c>
      <c r="D622">
        <v>4</v>
      </c>
      <c r="E622">
        <v>380819</v>
      </c>
      <c r="F622" t="s">
        <v>51</v>
      </c>
      <c r="G622">
        <v>736</v>
      </c>
      <c r="H622" s="33">
        <v>43709</v>
      </c>
      <c r="I622" s="32">
        <v>5888</v>
      </c>
      <c r="J622" s="32">
        <v>2576</v>
      </c>
    </row>
    <row r="623" spans="2:10" x14ac:dyDescent="0.3">
      <c r="B623" t="s">
        <v>54</v>
      </c>
      <c r="C623" t="s">
        <v>32</v>
      </c>
      <c r="D623">
        <v>3</v>
      </c>
      <c r="E623">
        <v>522608</v>
      </c>
      <c r="F623" t="s">
        <v>51</v>
      </c>
      <c r="G623">
        <v>1465</v>
      </c>
      <c r="H623" s="33">
        <v>43891</v>
      </c>
      <c r="I623" s="32">
        <v>11720</v>
      </c>
      <c r="J623" s="32">
        <v>5127.5</v>
      </c>
    </row>
    <row r="624" spans="2:10" x14ac:dyDescent="0.3">
      <c r="B624" t="s">
        <v>54</v>
      </c>
      <c r="C624" t="s">
        <v>42</v>
      </c>
      <c r="D624">
        <v>4</v>
      </c>
      <c r="E624">
        <v>281148</v>
      </c>
      <c r="F624" t="s">
        <v>51</v>
      </c>
      <c r="G624">
        <v>2646</v>
      </c>
      <c r="H624" s="33">
        <v>43709</v>
      </c>
      <c r="I624" s="32">
        <v>21168</v>
      </c>
      <c r="J624" s="32">
        <v>9261</v>
      </c>
    </row>
    <row r="625" spans="2:10" x14ac:dyDescent="0.3">
      <c r="B625" t="s">
        <v>54</v>
      </c>
      <c r="C625" t="s">
        <v>32</v>
      </c>
      <c r="D625">
        <v>3</v>
      </c>
      <c r="E625">
        <v>457234</v>
      </c>
      <c r="F625" t="s">
        <v>51</v>
      </c>
      <c r="G625">
        <v>2177</v>
      </c>
      <c r="H625" s="33">
        <v>44105</v>
      </c>
      <c r="I625" s="32">
        <v>17416</v>
      </c>
      <c r="J625" s="32">
        <v>7619.5</v>
      </c>
    </row>
    <row r="626" spans="2:10" x14ac:dyDescent="0.3">
      <c r="B626" t="s">
        <v>54</v>
      </c>
      <c r="C626" t="s">
        <v>42</v>
      </c>
      <c r="D626">
        <v>4</v>
      </c>
      <c r="E626">
        <v>693416</v>
      </c>
      <c r="F626" t="s">
        <v>51</v>
      </c>
      <c r="G626">
        <v>2431</v>
      </c>
      <c r="H626" s="33">
        <v>44166</v>
      </c>
      <c r="I626" s="32">
        <v>19448</v>
      </c>
      <c r="J626" s="32">
        <v>8508.5</v>
      </c>
    </row>
    <row r="627" spans="2:10" x14ac:dyDescent="0.3">
      <c r="B627" t="s">
        <v>54</v>
      </c>
      <c r="C627" t="s">
        <v>25</v>
      </c>
      <c r="D627">
        <v>1</v>
      </c>
      <c r="E627">
        <v>368517</v>
      </c>
      <c r="F627" t="s">
        <v>51</v>
      </c>
      <c r="G627">
        <v>555</v>
      </c>
      <c r="H627" s="33">
        <v>43831</v>
      </c>
      <c r="I627" s="32">
        <v>4440</v>
      </c>
      <c r="J627" s="32">
        <v>1942.5</v>
      </c>
    </row>
    <row r="628" spans="2:10" x14ac:dyDescent="0.3">
      <c r="B628" t="s">
        <v>54</v>
      </c>
      <c r="C628" t="s">
        <v>48</v>
      </c>
      <c r="D628">
        <v>5</v>
      </c>
      <c r="E628">
        <v>160203</v>
      </c>
      <c r="F628" t="s">
        <v>51</v>
      </c>
      <c r="G628">
        <v>2861</v>
      </c>
      <c r="H628" s="33">
        <v>43831</v>
      </c>
      <c r="I628" s="32">
        <v>22888</v>
      </c>
      <c r="J628" s="32">
        <v>10013.5</v>
      </c>
    </row>
    <row r="629" spans="2:10" x14ac:dyDescent="0.3">
      <c r="B629" t="s">
        <v>54</v>
      </c>
      <c r="C629" t="s">
        <v>32</v>
      </c>
      <c r="D629">
        <v>2</v>
      </c>
      <c r="E629">
        <v>135524</v>
      </c>
      <c r="F629" t="s">
        <v>51</v>
      </c>
      <c r="G629">
        <v>807</v>
      </c>
      <c r="H629" s="33">
        <v>43862</v>
      </c>
      <c r="I629" s="32">
        <v>6456</v>
      </c>
      <c r="J629" s="32">
        <v>2824.5</v>
      </c>
    </row>
    <row r="630" spans="2:10" x14ac:dyDescent="0.3">
      <c r="B630" t="s">
        <v>54</v>
      </c>
      <c r="C630" t="s">
        <v>42</v>
      </c>
      <c r="D630">
        <v>4</v>
      </c>
      <c r="E630">
        <v>902516</v>
      </c>
      <c r="F630" t="s">
        <v>51</v>
      </c>
      <c r="G630">
        <v>602</v>
      </c>
      <c r="H630" s="33">
        <v>43983</v>
      </c>
      <c r="I630" s="32">
        <v>4816</v>
      </c>
      <c r="J630" s="32">
        <v>2107</v>
      </c>
    </row>
    <row r="631" spans="2:10" x14ac:dyDescent="0.3">
      <c r="B631" t="s">
        <v>54</v>
      </c>
      <c r="C631" t="s">
        <v>48</v>
      </c>
      <c r="D631">
        <v>5</v>
      </c>
      <c r="E631">
        <v>451218</v>
      </c>
      <c r="F631" t="s">
        <v>51</v>
      </c>
      <c r="G631">
        <v>2832</v>
      </c>
      <c r="H631" s="33">
        <v>44044</v>
      </c>
      <c r="I631" s="32">
        <v>22656</v>
      </c>
      <c r="J631" s="32">
        <v>9912</v>
      </c>
    </row>
    <row r="632" spans="2:10" x14ac:dyDescent="0.3">
      <c r="B632" t="s">
        <v>54</v>
      </c>
      <c r="C632" t="s">
        <v>32</v>
      </c>
      <c r="D632">
        <v>3</v>
      </c>
      <c r="E632">
        <v>767484</v>
      </c>
      <c r="F632" t="s">
        <v>51</v>
      </c>
      <c r="G632">
        <v>1579</v>
      </c>
      <c r="H632" s="33">
        <v>44044</v>
      </c>
      <c r="I632" s="32">
        <v>12632</v>
      </c>
      <c r="J632" s="32">
        <v>5526.5</v>
      </c>
    </row>
    <row r="633" spans="2:10" x14ac:dyDescent="0.3">
      <c r="B633" t="s">
        <v>54</v>
      </c>
      <c r="C633" t="s">
        <v>42</v>
      </c>
      <c r="D633">
        <v>4</v>
      </c>
      <c r="E633">
        <v>303979</v>
      </c>
      <c r="F633" t="s">
        <v>51</v>
      </c>
      <c r="G633">
        <v>861</v>
      </c>
      <c r="H633" s="33">
        <v>44105</v>
      </c>
      <c r="I633" s="32">
        <v>6888</v>
      </c>
      <c r="J633" s="32">
        <v>3013.5</v>
      </c>
    </row>
    <row r="634" spans="2:10" x14ac:dyDescent="0.3">
      <c r="B634" t="s">
        <v>54</v>
      </c>
      <c r="C634" t="s">
        <v>48</v>
      </c>
      <c r="D634">
        <v>5</v>
      </c>
      <c r="E634">
        <v>105465</v>
      </c>
      <c r="F634" t="s">
        <v>51</v>
      </c>
      <c r="G634">
        <v>704</v>
      </c>
      <c r="H634" s="33">
        <v>43739</v>
      </c>
      <c r="I634" s="32">
        <v>5632</v>
      </c>
      <c r="J634" s="32">
        <v>2464</v>
      </c>
    </row>
    <row r="635" spans="2:10" x14ac:dyDescent="0.3">
      <c r="B635" t="s">
        <v>54</v>
      </c>
      <c r="C635" t="s">
        <v>42</v>
      </c>
      <c r="D635">
        <v>4</v>
      </c>
      <c r="E635">
        <v>223740</v>
      </c>
      <c r="F635" t="s">
        <v>53</v>
      </c>
      <c r="G635">
        <v>1033</v>
      </c>
      <c r="H635" s="33">
        <v>43800</v>
      </c>
      <c r="I635" s="32">
        <v>13429</v>
      </c>
      <c r="J635" s="32">
        <v>6198</v>
      </c>
    </row>
    <row r="636" spans="2:10" x14ac:dyDescent="0.3">
      <c r="B636" t="s">
        <v>54</v>
      </c>
      <c r="C636" t="s">
        <v>32</v>
      </c>
      <c r="D636">
        <v>2</v>
      </c>
      <c r="E636">
        <v>813702</v>
      </c>
      <c r="F636" t="s">
        <v>53</v>
      </c>
      <c r="G636">
        <v>1250</v>
      </c>
      <c r="H636" s="33">
        <v>44166</v>
      </c>
      <c r="I636" s="32">
        <v>16250</v>
      </c>
      <c r="J636" s="32">
        <v>7500</v>
      </c>
    </row>
    <row r="637" spans="2:10" x14ac:dyDescent="0.3">
      <c r="B637" t="s">
        <v>54</v>
      </c>
      <c r="C637" t="s">
        <v>42</v>
      </c>
      <c r="D637">
        <v>4</v>
      </c>
      <c r="E637">
        <v>527972</v>
      </c>
      <c r="F637" t="s">
        <v>53</v>
      </c>
      <c r="G637">
        <v>952</v>
      </c>
      <c r="H637" s="33">
        <v>43862</v>
      </c>
      <c r="I637" s="32">
        <v>12376</v>
      </c>
      <c r="J637" s="32">
        <v>5712</v>
      </c>
    </row>
    <row r="638" spans="2:10" x14ac:dyDescent="0.3">
      <c r="B638" t="s">
        <v>54</v>
      </c>
      <c r="C638" t="s">
        <v>32</v>
      </c>
      <c r="D638">
        <v>3</v>
      </c>
      <c r="E638">
        <v>109873</v>
      </c>
      <c r="F638" t="s">
        <v>53</v>
      </c>
      <c r="G638">
        <v>2755</v>
      </c>
      <c r="H638" s="33">
        <v>43862</v>
      </c>
      <c r="I638" s="32">
        <v>35815</v>
      </c>
      <c r="J638" s="32">
        <v>16530</v>
      </c>
    </row>
    <row r="639" spans="2:10" x14ac:dyDescent="0.3">
      <c r="B639" t="s">
        <v>54</v>
      </c>
      <c r="C639" t="s">
        <v>48</v>
      </c>
      <c r="D639">
        <v>5</v>
      </c>
      <c r="E639">
        <v>359671</v>
      </c>
      <c r="F639" t="s">
        <v>53</v>
      </c>
      <c r="G639">
        <v>1530</v>
      </c>
      <c r="H639" s="33">
        <v>43952</v>
      </c>
      <c r="I639" s="32">
        <v>19890</v>
      </c>
      <c r="J639" s="32">
        <v>9180</v>
      </c>
    </row>
    <row r="640" spans="2:10" x14ac:dyDescent="0.3">
      <c r="B640" t="s">
        <v>54</v>
      </c>
      <c r="C640" t="s">
        <v>32</v>
      </c>
      <c r="D640">
        <v>2</v>
      </c>
      <c r="E640">
        <v>324301</v>
      </c>
      <c r="F640" t="s">
        <v>53</v>
      </c>
      <c r="G640">
        <v>1496</v>
      </c>
      <c r="H640" s="33">
        <v>43983</v>
      </c>
      <c r="I640" s="32">
        <v>19448</v>
      </c>
      <c r="J640" s="32">
        <v>8976</v>
      </c>
    </row>
    <row r="641" spans="2:10" x14ac:dyDescent="0.3">
      <c r="B641" t="s">
        <v>54</v>
      </c>
      <c r="C641" t="s">
        <v>32</v>
      </c>
      <c r="D641">
        <v>3</v>
      </c>
      <c r="E641">
        <v>333808</v>
      </c>
      <c r="F641" t="s">
        <v>53</v>
      </c>
      <c r="G641">
        <v>1498</v>
      </c>
      <c r="H641" s="33">
        <v>43983</v>
      </c>
      <c r="I641" s="32">
        <v>19474</v>
      </c>
      <c r="J641" s="32">
        <v>8988</v>
      </c>
    </row>
    <row r="642" spans="2:10" x14ac:dyDescent="0.3">
      <c r="B642" t="s">
        <v>54</v>
      </c>
      <c r="C642" t="s">
        <v>32</v>
      </c>
      <c r="D642">
        <v>3</v>
      </c>
      <c r="E642">
        <v>978528</v>
      </c>
      <c r="F642" t="s">
        <v>53</v>
      </c>
      <c r="G642">
        <v>1221</v>
      </c>
      <c r="H642" s="33">
        <v>43739</v>
      </c>
      <c r="I642" s="32">
        <v>15873</v>
      </c>
      <c r="J642" s="32">
        <v>7326</v>
      </c>
    </row>
    <row r="643" spans="2:10" x14ac:dyDescent="0.3">
      <c r="B643" t="s">
        <v>54</v>
      </c>
      <c r="C643" t="s">
        <v>25</v>
      </c>
      <c r="D643">
        <v>1</v>
      </c>
      <c r="E643">
        <v>391187</v>
      </c>
      <c r="F643" t="s">
        <v>53</v>
      </c>
      <c r="G643">
        <v>2076</v>
      </c>
      <c r="H643" s="33">
        <v>43739</v>
      </c>
      <c r="I643" s="32">
        <v>26988</v>
      </c>
      <c r="J643" s="32">
        <v>12456</v>
      </c>
    </row>
    <row r="644" spans="2:10" x14ac:dyDescent="0.3">
      <c r="B644" t="s">
        <v>54</v>
      </c>
      <c r="C644" t="s">
        <v>48</v>
      </c>
      <c r="D644">
        <v>5</v>
      </c>
      <c r="E644">
        <v>878827</v>
      </c>
      <c r="F644" t="s">
        <v>53</v>
      </c>
      <c r="G644">
        <v>1001</v>
      </c>
      <c r="H644" s="33">
        <v>44044</v>
      </c>
      <c r="I644" s="32">
        <v>13013</v>
      </c>
      <c r="J644" s="32">
        <v>6006</v>
      </c>
    </row>
    <row r="645" spans="2:10" x14ac:dyDescent="0.3">
      <c r="B645" t="s">
        <v>54</v>
      </c>
      <c r="C645" t="s">
        <v>32</v>
      </c>
      <c r="D645">
        <v>3</v>
      </c>
      <c r="E645">
        <v>835265</v>
      </c>
      <c r="F645" t="s">
        <v>53</v>
      </c>
      <c r="G645">
        <v>1333</v>
      </c>
      <c r="H645" s="33">
        <v>44136</v>
      </c>
      <c r="I645" s="32">
        <v>17329</v>
      </c>
      <c r="J645" s="32">
        <v>7998</v>
      </c>
    </row>
    <row r="646" spans="2:10" x14ac:dyDescent="0.3">
      <c r="B646" t="s">
        <v>54</v>
      </c>
      <c r="C646" t="s">
        <v>32</v>
      </c>
      <c r="D646">
        <v>3</v>
      </c>
      <c r="E646">
        <v>205473</v>
      </c>
      <c r="F646" t="s">
        <v>53</v>
      </c>
      <c r="G646">
        <v>1262</v>
      </c>
      <c r="H646" s="33">
        <v>43952</v>
      </c>
      <c r="I646" s="32">
        <v>16406</v>
      </c>
      <c r="J646" s="32">
        <v>7572</v>
      </c>
    </row>
    <row r="647" spans="2:10" x14ac:dyDescent="0.3">
      <c r="B647" t="s">
        <v>54</v>
      </c>
      <c r="C647" t="s">
        <v>32</v>
      </c>
      <c r="D647">
        <v>3</v>
      </c>
      <c r="E647">
        <v>489640</v>
      </c>
      <c r="F647" t="s">
        <v>53</v>
      </c>
      <c r="G647">
        <v>1135</v>
      </c>
      <c r="H647" s="33">
        <v>43983</v>
      </c>
      <c r="I647" s="32">
        <v>14755</v>
      </c>
      <c r="J647" s="32">
        <v>6810</v>
      </c>
    </row>
    <row r="648" spans="2:10" x14ac:dyDescent="0.3">
      <c r="B648" t="s">
        <v>54</v>
      </c>
      <c r="C648" t="s">
        <v>32</v>
      </c>
      <c r="D648">
        <v>3</v>
      </c>
      <c r="E648">
        <v>108856</v>
      </c>
      <c r="F648" t="s">
        <v>53</v>
      </c>
      <c r="G648">
        <v>547</v>
      </c>
      <c r="H648" s="33">
        <v>44136</v>
      </c>
      <c r="I648" s="32">
        <v>7111</v>
      </c>
      <c r="J648" s="32">
        <v>3282</v>
      </c>
    </row>
    <row r="649" spans="2:10" x14ac:dyDescent="0.3">
      <c r="B649" t="s">
        <v>54</v>
      </c>
      <c r="C649" t="s">
        <v>32</v>
      </c>
      <c r="D649">
        <v>2</v>
      </c>
      <c r="E649">
        <v>924002</v>
      </c>
      <c r="F649" t="s">
        <v>53</v>
      </c>
      <c r="G649">
        <v>1582</v>
      </c>
      <c r="H649" s="33">
        <v>44166</v>
      </c>
      <c r="I649" s="32">
        <v>20566</v>
      </c>
      <c r="J649" s="32">
        <v>9492</v>
      </c>
    </row>
    <row r="650" spans="2:10" x14ac:dyDescent="0.3">
      <c r="B650" t="s">
        <v>54</v>
      </c>
      <c r="C650" t="s">
        <v>25</v>
      </c>
      <c r="D650">
        <v>1</v>
      </c>
      <c r="E650">
        <v>288435</v>
      </c>
      <c r="F650" t="s">
        <v>53</v>
      </c>
      <c r="G650">
        <v>1659</v>
      </c>
      <c r="H650" s="33">
        <v>44013</v>
      </c>
      <c r="I650" s="32">
        <v>21567</v>
      </c>
      <c r="J650" s="32">
        <v>9954</v>
      </c>
    </row>
    <row r="651" spans="2:10" x14ac:dyDescent="0.3">
      <c r="B651" t="s">
        <v>54</v>
      </c>
      <c r="C651" t="s">
        <v>25</v>
      </c>
      <c r="D651">
        <v>1</v>
      </c>
      <c r="E651">
        <v>161055</v>
      </c>
      <c r="F651" t="s">
        <v>53</v>
      </c>
      <c r="G651">
        <v>609</v>
      </c>
      <c r="H651" s="33">
        <v>44044</v>
      </c>
      <c r="I651" s="32">
        <v>7917</v>
      </c>
      <c r="J651" s="32">
        <v>3654</v>
      </c>
    </row>
    <row r="652" spans="2:10" x14ac:dyDescent="0.3">
      <c r="B652" t="s">
        <v>54</v>
      </c>
      <c r="C652" t="s">
        <v>25</v>
      </c>
      <c r="D652">
        <v>1</v>
      </c>
      <c r="E652">
        <v>786300</v>
      </c>
      <c r="F652" t="s">
        <v>53</v>
      </c>
      <c r="G652">
        <v>2087</v>
      </c>
      <c r="H652" s="33">
        <v>44075</v>
      </c>
      <c r="I652" s="32">
        <v>27131</v>
      </c>
      <c r="J652" s="32">
        <v>12522</v>
      </c>
    </row>
    <row r="653" spans="2:10" x14ac:dyDescent="0.3">
      <c r="B653" t="s">
        <v>54</v>
      </c>
      <c r="C653" t="s">
        <v>42</v>
      </c>
      <c r="D653">
        <v>4</v>
      </c>
      <c r="E653">
        <v>353815</v>
      </c>
      <c r="F653" t="s">
        <v>53</v>
      </c>
      <c r="G653">
        <v>1976</v>
      </c>
      <c r="H653" s="33">
        <v>44105</v>
      </c>
      <c r="I653" s="32">
        <v>25688</v>
      </c>
      <c r="J653" s="32">
        <v>11856</v>
      </c>
    </row>
    <row r="654" spans="2:10" x14ac:dyDescent="0.3">
      <c r="B654" t="s">
        <v>54</v>
      </c>
      <c r="C654" t="s">
        <v>32</v>
      </c>
      <c r="D654">
        <v>2</v>
      </c>
      <c r="E654">
        <v>688104</v>
      </c>
      <c r="F654" t="s">
        <v>53</v>
      </c>
      <c r="G654">
        <v>1421</v>
      </c>
      <c r="H654" s="33">
        <v>43800</v>
      </c>
      <c r="I654" s="32">
        <v>18473</v>
      </c>
      <c r="J654" s="32">
        <v>8526</v>
      </c>
    </row>
    <row r="655" spans="2:10" x14ac:dyDescent="0.3">
      <c r="B655" t="s">
        <v>54</v>
      </c>
      <c r="C655" t="s">
        <v>42</v>
      </c>
      <c r="D655">
        <v>4</v>
      </c>
      <c r="E655">
        <v>620714</v>
      </c>
      <c r="F655" t="s">
        <v>53</v>
      </c>
      <c r="G655">
        <v>1372</v>
      </c>
      <c r="H655" s="33">
        <v>44166</v>
      </c>
      <c r="I655" s="32">
        <v>17836</v>
      </c>
      <c r="J655" s="32">
        <v>8232</v>
      </c>
    </row>
    <row r="656" spans="2:10" x14ac:dyDescent="0.3">
      <c r="B656" t="s">
        <v>54</v>
      </c>
      <c r="C656" t="s">
        <v>32</v>
      </c>
      <c r="D656">
        <v>3</v>
      </c>
      <c r="E656">
        <v>890507</v>
      </c>
      <c r="F656" t="s">
        <v>53</v>
      </c>
      <c r="G656">
        <v>588</v>
      </c>
      <c r="H656" s="33">
        <v>43800</v>
      </c>
      <c r="I656" s="32">
        <v>7644</v>
      </c>
      <c r="J656" s="32">
        <v>3528</v>
      </c>
    </row>
    <row r="657" spans="2:10" x14ac:dyDescent="0.3">
      <c r="B657" t="s">
        <v>54</v>
      </c>
      <c r="C657" t="s">
        <v>25</v>
      </c>
      <c r="D657">
        <v>1</v>
      </c>
      <c r="E657">
        <v>593035</v>
      </c>
      <c r="F657" t="s">
        <v>53</v>
      </c>
      <c r="G657">
        <v>598</v>
      </c>
      <c r="H657" s="33">
        <v>43891</v>
      </c>
      <c r="I657" s="32">
        <v>7774</v>
      </c>
      <c r="J657" s="32">
        <v>3588</v>
      </c>
    </row>
    <row r="658" spans="2:10" x14ac:dyDescent="0.3">
      <c r="B658" t="s">
        <v>54</v>
      </c>
      <c r="C658" t="s">
        <v>32</v>
      </c>
      <c r="D658">
        <v>3</v>
      </c>
      <c r="E658">
        <v>114524</v>
      </c>
      <c r="F658" t="s">
        <v>53</v>
      </c>
      <c r="G658">
        <v>2907</v>
      </c>
      <c r="H658" s="33">
        <v>43983</v>
      </c>
      <c r="I658" s="32">
        <v>37791</v>
      </c>
      <c r="J658" s="32">
        <v>17442</v>
      </c>
    </row>
    <row r="659" spans="2:10" x14ac:dyDescent="0.3">
      <c r="B659" t="s">
        <v>54</v>
      </c>
      <c r="C659" t="s">
        <v>42</v>
      </c>
      <c r="D659">
        <v>4</v>
      </c>
      <c r="E659">
        <v>551387</v>
      </c>
      <c r="F659" t="s">
        <v>53</v>
      </c>
      <c r="G659">
        <v>2338</v>
      </c>
      <c r="H659" s="33">
        <v>43983</v>
      </c>
      <c r="I659" s="32">
        <v>30394</v>
      </c>
      <c r="J659" s="32">
        <v>14028</v>
      </c>
    </row>
    <row r="660" spans="2:10" x14ac:dyDescent="0.3">
      <c r="B660" t="s">
        <v>54</v>
      </c>
      <c r="C660" t="s">
        <v>42</v>
      </c>
      <c r="D660">
        <v>4</v>
      </c>
      <c r="E660">
        <v>762468</v>
      </c>
      <c r="F660" t="s">
        <v>53</v>
      </c>
      <c r="G660">
        <v>386</v>
      </c>
      <c r="H660" s="33">
        <v>43770</v>
      </c>
      <c r="I660" s="32">
        <v>5018</v>
      </c>
      <c r="J660" s="32">
        <v>2316</v>
      </c>
    </row>
    <row r="661" spans="2:10" x14ac:dyDescent="0.3">
      <c r="B661" t="s">
        <v>54</v>
      </c>
      <c r="C661" t="s">
        <v>32</v>
      </c>
      <c r="D661">
        <v>3</v>
      </c>
      <c r="E661">
        <v>726071</v>
      </c>
      <c r="F661" t="s">
        <v>53</v>
      </c>
      <c r="G661">
        <v>635</v>
      </c>
      <c r="H661" s="33">
        <v>44166</v>
      </c>
      <c r="I661" s="32">
        <v>8255</v>
      </c>
      <c r="J661" s="32">
        <v>3810</v>
      </c>
    </row>
    <row r="662" spans="2:10" x14ac:dyDescent="0.3">
      <c r="B662" t="s">
        <v>54</v>
      </c>
      <c r="C662" t="s">
        <v>25</v>
      </c>
      <c r="D662">
        <v>1</v>
      </c>
      <c r="E662">
        <v>472028</v>
      </c>
      <c r="F662" t="s">
        <v>53</v>
      </c>
      <c r="G662">
        <v>245</v>
      </c>
      <c r="H662" s="33">
        <v>43952</v>
      </c>
      <c r="I662" s="32">
        <v>3185</v>
      </c>
      <c r="J662" s="32">
        <v>1470</v>
      </c>
    </row>
    <row r="663" spans="2:10" x14ac:dyDescent="0.3">
      <c r="B663" t="s">
        <v>54</v>
      </c>
      <c r="C663" t="s">
        <v>42</v>
      </c>
      <c r="D663">
        <v>4</v>
      </c>
      <c r="E663">
        <v>762293</v>
      </c>
      <c r="F663" t="s">
        <v>53</v>
      </c>
      <c r="G663">
        <v>3793.5</v>
      </c>
      <c r="H663" s="33">
        <v>44013</v>
      </c>
      <c r="I663" s="32">
        <v>49315.5</v>
      </c>
      <c r="J663" s="32">
        <v>22761</v>
      </c>
    </row>
    <row r="664" spans="2:10" x14ac:dyDescent="0.3">
      <c r="B664" t="s">
        <v>54</v>
      </c>
      <c r="C664" t="s">
        <v>42</v>
      </c>
      <c r="D664">
        <v>4</v>
      </c>
      <c r="E664">
        <v>209158</v>
      </c>
      <c r="F664" t="s">
        <v>53</v>
      </c>
      <c r="G664">
        <v>1307</v>
      </c>
      <c r="H664" s="33">
        <v>44013</v>
      </c>
      <c r="I664" s="32">
        <v>16991</v>
      </c>
      <c r="J664" s="32">
        <v>7842</v>
      </c>
    </row>
    <row r="665" spans="2:10" x14ac:dyDescent="0.3">
      <c r="B665" t="s">
        <v>54</v>
      </c>
      <c r="C665" t="s">
        <v>32</v>
      </c>
      <c r="D665">
        <v>2</v>
      </c>
      <c r="E665">
        <v>797429</v>
      </c>
      <c r="F665" t="s">
        <v>53</v>
      </c>
      <c r="G665">
        <v>567</v>
      </c>
      <c r="H665" s="33">
        <v>44075</v>
      </c>
      <c r="I665" s="32">
        <v>7371</v>
      </c>
      <c r="J665" s="32">
        <v>3402</v>
      </c>
    </row>
    <row r="666" spans="2:10" x14ac:dyDescent="0.3">
      <c r="B666" t="s">
        <v>54</v>
      </c>
      <c r="C666" t="s">
        <v>48</v>
      </c>
      <c r="D666">
        <v>5</v>
      </c>
      <c r="E666">
        <v>163948</v>
      </c>
      <c r="F666" t="s">
        <v>53</v>
      </c>
      <c r="G666">
        <v>2110</v>
      </c>
      <c r="H666" s="33">
        <v>44075</v>
      </c>
      <c r="I666" s="32">
        <v>27430</v>
      </c>
      <c r="J666" s="32">
        <v>12660</v>
      </c>
    </row>
    <row r="667" spans="2:10" x14ac:dyDescent="0.3">
      <c r="B667" t="s">
        <v>54</v>
      </c>
      <c r="C667" t="s">
        <v>42</v>
      </c>
      <c r="D667">
        <v>4</v>
      </c>
      <c r="E667">
        <v>762468</v>
      </c>
      <c r="F667" t="s">
        <v>53</v>
      </c>
      <c r="G667">
        <v>386</v>
      </c>
      <c r="H667" s="33">
        <v>43770</v>
      </c>
      <c r="I667" s="32">
        <v>5018</v>
      </c>
      <c r="J667" s="32">
        <v>2316</v>
      </c>
    </row>
    <row r="668" spans="2:10" x14ac:dyDescent="0.3">
      <c r="B668" t="s">
        <v>54</v>
      </c>
      <c r="C668" t="s">
        <v>32</v>
      </c>
      <c r="D668">
        <v>3</v>
      </c>
      <c r="E668">
        <v>503420</v>
      </c>
      <c r="F668" t="s">
        <v>53</v>
      </c>
      <c r="G668">
        <v>1269</v>
      </c>
      <c r="H668" s="33">
        <v>44105</v>
      </c>
      <c r="I668" s="32">
        <v>16497</v>
      </c>
      <c r="J668" s="32">
        <v>7614</v>
      </c>
    </row>
    <row r="669" spans="2:10" x14ac:dyDescent="0.3">
      <c r="B669" t="s">
        <v>54</v>
      </c>
      <c r="C669" t="s">
        <v>32</v>
      </c>
      <c r="D669">
        <v>2</v>
      </c>
      <c r="E669">
        <v>571909</v>
      </c>
      <c r="F669" t="s">
        <v>53</v>
      </c>
      <c r="G669">
        <v>1967</v>
      </c>
      <c r="H669" s="33">
        <v>43891</v>
      </c>
      <c r="I669" s="32">
        <v>25571</v>
      </c>
      <c r="J669" s="32">
        <v>11802</v>
      </c>
    </row>
    <row r="670" spans="2:10" x14ac:dyDescent="0.3">
      <c r="B670" t="s">
        <v>54</v>
      </c>
      <c r="C670" t="s">
        <v>32</v>
      </c>
      <c r="D670">
        <v>2</v>
      </c>
      <c r="E670">
        <v>683922</v>
      </c>
      <c r="F670" t="s">
        <v>53</v>
      </c>
      <c r="G670">
        <v>2628</v>
      </c>
      <c r="H670" s="33">
        <v>43922</v>
      </c>
      <c r="I670" s="32">
        <v>34164</v>
      </c>
      <c r="J670" s="32">
        <v>15768</v>
      </c>
    </row>
    <row r="671" spans="2:10" x14ac:dyDescent="0.3">
      <c r="B671" t="s">
        <v>54</v>
      </c>
      <c r="C671" t="s">
        <v>25</v>
      </c>
      <c r="D671">
        <v>1</v>
      </c>
      <c r="E671">
        <v>611179</v>
      </c>
      <c r="F671" t="s">
        <v>53</v>
      </c>
      <c r="G671">
        <v>681</v>
      </c>
      <c r="H671" s="33">
        <v>43831</v>
      </c>
      <c r="I671" s="32">
        <v>8853</v>
      </c>
      <c r="J671" s="32">
        <v>4086</v>
      </c>
    </row>
    <row r="672" spans="2:10" x14ac:dyDescent="0.3">
      <c r="B672" t="s">
        <v>54</v>
      </c>
      <c r="C672" t="s">
        <v>42</v>
      </c>
      <c r="D672">
        <v>4</v>
      </c>
      <c r="E672">
        <v>269481</v>
      </c>
      <c r="F672" t="s">
        <v>53</v>
      </c>
      <c r="G672">
        <v>510</v>
      </c>
      <c r="H672" s="33">
        <v>43922</v>
      </c>
      <c r="I672" s="32">
        <v>6630</v>
      </c>
      <c r="J672" s="32">
        <v>3060</v>
      </c>
    </row>
    <row r="673" spans="2:10" x14ac:dyDescent="0.3">
      <c r="B673" t="s">
        <v>54</v>
      </c>
      <c r="C673" t="s">
        <v>25</v>
      </c>
      <c r="D673">
        <v>1</v>
      </c>
      <c r="E673">
        <v>635491</v>
      </c>
      <c r="F673" t="s">
        <v>53</v>
      </c>
      <c r="G673">
        <v>790</v>
      </c>
      <c r="H673" s="33">
        <v>43952</v>
      </c>
      <c r="I673" s="32">
        <v>10270</v>
      </c>
      <c r="J673" s="32">
        <v>4740</v>
      </c>
    </row>
    <row r="674" spans="2:10" x14ac:dyDescent="0.3">
      <c r="B674" t="s">
        <v>54</v>
      </c>
      <c r="C674" t="s">
        <v>32</v>
      </c>
      <c r="D674">
        <v>2</v>
      </c>
      <c r="E674">
        <v>670262</v>
      </c>
      <c r="F674" t="s">
        <v>53</v>
      </c>
      <c r="G674">
        <v>639</v>
      </c>
      <c r="H674" s="33">
        <v>44013</v>
      </c>
      <c r="I674" s="32">
        <v>8307</v>
      </c>
      <c r="J674" s="32">
        <v>3834</v>
      </c>
    </row>
    <row r="675" spans="2:10" x14ac:dyDescent="0.3">
      <c r="B675" t="s">
        <v>54</v>
      </c>
      <c r="C675" t="s">
        <v>32</v>
      </c>
      <c r="D675">
        <v>3</v>
      </c>
      <c r="E675">
        <v>318718</v>
      </c>
      <c r="F675" t="s">
        <v>53</v>
      </c>
      <c r="G675">
        <v>1596</v>
      </c>
      <c r="H675" s="33">
        <v>44075</v>
      </c>
      <c r="I675" s="32">
        <v>20748</v>
      </c>
      <c r="J675" s="32">
        <v>9576</v>
      </c>
    </row>
    <row r="676" spans="2:10" x14ac:dyDescent="0.3">
      <c r="B676" t="s">
        <v>54</v>
      </c>
      <c r="C676" t="s">
        <v>32</v>
      </c>
      <c r="D676">
        <v>3</v>
      </c>
      <c r="E676">
        <v>324621</v>
      </c>
      <c r="F676" t="s">
        <v>53</v>
      </c>
      <c r="G676">
        <v>2294</v>
      </c>
      <c r="H676" s="33">
        <v>43739</v>
      </c>
      <c r="I676" s="32">
        <v>29822</v>
      </c>
      <c r="J676" s="32">
        <v>13764</v>
      </c>
    </row>
    <row r="677" spans="2:10" x14ac:dyDescent="0.3">
      <c r="B677" t="s">
        <v>54</v>
      </c>
      <c r="C677" t="s">
        <v>32</v>
      </c>
      <c r="D677">
        <v>2</v>
      </c>
      <c r="E677">
        <v>989045</v>
      </c>
      <c r="F677" t="s">
        <v>53</v>
      </c>
      <c r="G677">
        <v>241</v>
      </c>
      <c r="H677" s="33">
        <v>44105</v>
      </c>
      <c r="I677" s="32">
        <v>3133</v>
      </c>
      <c r="J677" s="32">
        <v>1446</v>
      </c>
    </row>
    <row r="678" spans="2:10" x14ac:dyDescent="0.3">
      <c r="B678" t="s">
        <v>54</v>
      </c>
      <c r="C678" t="s">
        <v>42</v>
      </c>
      <c r="D678">
        <v>4</v>
      </c>
      <c r="E678">
        <v>806485</v>
      </c>
      <c r="F678" t="s">
        <v>53</v>
      </c>
      <c r="G678">
        <v>2665</v>
      </c>
      <c r="H678" s="33">
        <v>44136</v>
      </c>
      <c r="I678" s="32">
        <v>34645</v>
      </c>
      <c r="J678" s="32">
        <v>15990</v>
      </c>
    </row>
    <row r="679" spans="2:10" x14ac:dyDescent="0.3">
      <c r="B679" t="s">
        <v>54</v>
      </c>
      <c r="C679" t="s">
        <v>32</v>
      </c>
      <c r="D679">
        <v>2</v>
      </c>
      <c r="E679">
        <v>523680</v>
      </c>
      <c r="F679" t="s">
        <v>53</v>
      </c>
      <c r="G679">
        <v>1916</v>
      </c>
      <c r="H679" s="33">
        <v>43800</v>
      </c>
      <c r="I679" s="32">
        <v>24908</v>
      </c>
      <c r="J679" s="32">
        <v>11496</v>
      </c>
    </row>
    <row r="680" spans="2:10" x14ac:dyDescent="0.3">
      <c r="B680" t="s">
        <v>54</v>
      </c>
      <c r="C680" t="s">
        <v>25</v>
      </c>
      <c r="D680">
        <v>1</v>
      </c>
      <c r="E680">
        <v>206618</v>
      </c>
      <c r="F680" t="s">
        <v>53</v>
      </c>
      <c r="G680">
        <v>853</v>
      </c>
      <c r="H680" s="33">
        <v>44166</v>
      </c>
      <c r="I680" s="32">
        <v>11089</v>
      </c>
      <c r="J680" s="32">
        <v>5118</v>
      </c>
    </row>
    <row r="681" spans="2:10" x14ac:dyDescent="0.3">
      <c r="B681" t="s">
        <v>54</v>
      </c>
      <c r="C681" t="s">
        <v>32</v>
      </c>
      <c r="D681">
        <v>3</v>
      </c>
      <c r="E681">
        <v>887724</v>
      </c>
      <c r="F681" t="s">
        <v>53</v>
      </c>
      <c r="G681">
        <v>384</v>
      </c>
      <c r="H681" s="33">
        <v>43831</v>
      </c>
      <c r="I681" s="32">
        <v>4992</v>
      </c>
      <c r="J681" s="32">
        <v>2304</v>
      </c>
    </row>
    <row r="682" spans="2:10" x14ac:dyDescent="0.3">
      <c r="B682" t="s">
        <v>54</v>
      </c>
      <c r="C682" t="s">
        <v>32</v>
      </c>
      <c r="D682">
        <v>2</v>
      </c>
      <c r="E682">
        <v>792947</v>
      </c>
      <c r="F682" t="s">
        <v>53</v>
      </c>
      <c r="G682">
        <v>472</v>
      </c>
      <c r="H682" s="33">
        <v>44105</v>
      </c>
      <c r="I682" s="32">
        <v>6136</v>
      </c>
      <c r="J682" s="32">
        <v>2832</v>
      </c>
    </row>
    <row r="683" spans="2:10" x14ac:dyDescent="0.3">
      <c r="B683" t="s">
        <v>54</v>
      </c>
      <c r="C683" t="s">
        <v>25</v>
      </c>
      <c r="D683">
        <v>1</v>
      </c>
      <c r="E683">
        <v>508853</v>
      </c>
      <c r="F683" t="s">
        <v>53</v>
      </c>
      <c r="G683">
        <v>2805</v>
      </c>
      <c r="H683" s="33">
        <v>43709</v>
      </c>
      <c r="I683" s="32">
        <v>36465</v>
      </c>
      <c r="J683" s="32">
        <v>16830</v>
      </c>
    </row>
    <row r="684" spans="2:10" x14ac:dyDescent="0.3">
      <c r="B684" t="s">
        <v>54</v>
      </c>
      <c r="C684" t="s">
        <v>42</v>
      </c>
      <c r="D684">
        <v>4</v>
      </c>
      <c r="E684">
        <v>973679</v>
      </c>
      <c r="F684" t="s">
        <v>53</v>
      </c>
      <c r="G684">
        <v>655</v>
      </c>
      <c r="H684" s="33">
        <v>43709</v>
      </c>
      <c r="I684" s="32">
        <v>8515</v>
      </c>
      <c r="J684" s="32">
        <v>3930</v>
      </c>
    </row>
    <row r="685" spans="2:10" x14ac:dyDescent="0.3">
      <c r="B685" t="s">
        <v>54</v>
      </c>
      <c r="C685" t="s">
        <v>48</v>
      </c>
      <c r="D685">
        <v>5</v>
      </c>
      <c r="E685">
        <v>728608</v>
      </c>
      <c r="F685" t="s">
        <v>53</v>
      </c>
      <c r="G685">
        <v>344</v>
      </c>
      <c r="H685" s="33">
        <v>43739</v>
      </c>
      <c r="I685" s="32">
        <v>4472</v>
      </c>
      <c r="J685" s="32">
        <v>2064</v>
      </c>
    </row>
    <row r="686" spans="2:10" x14ac:dyDescent="0.3">
      <c r="B686" t="s">
        <v>54</v>
      </c>
      <c r="C686" t="s">
        <v>32</v>
      </c>
      <c r="D686">
        <v>2</v>
      </c>
      <c r="E686">
        <v>384263</v>
      </c>
      <c r="F686" t="s">
        <v>53</v>
      </c>
      <c r="G686">
        <v>1808</v>
      </c>
      <c r="H686" s="33">
        <v>44136</v>
      </c>
      <c r="I686" s="32">
        <v>23504</v>
      </c>
      <c r="J686" s="32">
        <v>10848</v>
      </c>
    </row>
    <row r="687" spans="2:10" x14ac:dyDescent="0.3">
      <c r="B687" t="s">
        <v>54</v>
      </c>
      <c r="C687" t="s">
        <v>32</v>
      </c>
      <c r="D687">
        <v>2</v>
      </c>
      <c r="E687">
        <v>264564</v>
      </c>
      <c r="F687" t="s">
        <v>53</v>
      </c>
      <c r="G687">
        <v>1395</v>
      </c>
      <c r="H687" s="33">
        <v>44013</v>
      </c>
      <c r="I687" s="32">
        <v>18135</v>
      </c>
      <c r="J687" s="32">
        <v>8370</v>
      </c>
    </row>
    <row r="688" spans="2:10" x14ac:dyDescent="0.3">
      <c r="B688" t="s">
        <v>54</v>
      </c>
      <c r="C688" t="s">
        <v>32</v>
      </c>
      <c r="D688">
        <v>2</v>
      </c>
      <c r="E688">
        <v>160870</v>
      </c>
      <c r="F688" t="s">
        <v>53</v>
      </c>
      <c r="G688">
        <v>986</v>
      </c>
      <c r="H688" s="33">
        <v>44105</v>
      </c>
      <c r="I688" s="32">
        <v>12818</v>
      </c>
      <c r="J688" s="32">
        <v>5916</v>
      </c>
    </row>
    <row r="689" spans="2:10" x14ac:dyDescent="0.3">
      <c r="B689" t="s">
        <v>54</v>
      </c>
      <c r="C689" t="s">
        <v>32</v>
      </c>
      <c r="D689">
        <v>3</v>
      </c>
      <c r="E689">
        <v>926125</v>
      </c>
      <c r="F689" t="s">
        <v>53</v>
      </c>
      <c r="G689">
        <v>905</v>
      </c>
      <c r="H689" s="33">
        <v>44105</v>
      </c>
      <c r="I689" s="32">
        <v>11765</v>
      </c>
      <c r="J689" s="32">
        <v>5430</v>
      </c>
    </row>
    <row r="690" spans="2:10" x14ac:dyDescent="0.3">
      <c r="B690" t="s">
        <v>54</v>
      </c>
      <c r="C690" t="s">
        <v>32</v>
      </c>
      <c r="D690">
        <v>3</v>
      </c>
      <c r="E690">
        <v>488268</v>
      </c>
      <c r="F690" t="s">
        <v>53</v>
      </c>
      <c r="G690">
        <v>3997.5</v>
      </c>
      <c r="H690" s="33">
        <v>43831</v>
      </c>
      <c r="I690" s="32">
        <v>51967.5</v>
      </c>
      <c r="J690" s="32">
        <v>23985</v>
      </c>
    </row>
    <row r="691" spans="2:10" x14ac:dyDescent="0.3">
      <c r="B691" t="s">
        <v>54</v>
      </c>
      <c r="C691" t="s">
        <v>42</v>
      </c>
      <c r="D691">
        <v>4</v>
      </c>
      <c r="E691">
        <v>208546</v>
      </c>
      <c r="F691" t="s">
        <v>53</v>
      </c>
      <c r="G691">
        <v>2632</v>
      </c>
      <c r="H691" s="33">
        <v>43983</v>
      </c>
      <c r="I691" s="32">
        <v>34216</v>
      </c>
      <c r="J691" s="32">
        <v>15792</v>
      </c>
    </row>
    <row r="692" spans="2:10" x14ac:dyDescent="0.3">
      <c r="B692" t="s">
        <v>54</v>
      </c>
      <c r="C692" t="s">
        <v>32</v>
      </c>
      <c r="D692">
        <v>3</v>
      </c>
      <c r="E692">
        <v>231845</v>
      </c>
      <c r="F692" t="s">
        <v>53</v>
      </c>
      <c r="G692">
        <v>1190</v>
      </c>
      <c r="H692" s="33">
        <v>43983</v>
      </c>
      <c r="I692" s="32">
        <v>15470</v>
      </c>
      <c r="J692" s="32">
        <v>7140</v>
      </c>
    </row>
    <row r="693" spans="2:10" x14ac:dyDescent="0.3">
      <c r="B693" t="s">
        <v>54</v>
      </c>
      <c r="C693" t="s">
        <v>25</v>
      </c>
      <c r="D693">
        <v>1</v>
      </c>
      <c r="E693">
        <v>467958</v>
      </c>
      <c r="F693" t="s">
        <v>53</v>
      </c>
      <c r="G693">
        <v>604</v>
      </c>
      <c r="H693" s="33">
        <v>43983</v>
      </c>
      <c r="I693" s="32">
        <v>7852</v>
      </c>
      <c r="J693" s="32">
        <v>3624</v>
      </c>
    </row>
    <row r="694" spans="2:10" x14ac:dyDescent="0.3">
      <c r="B694" t="s">
        <v>54</v>
      </c>
      <c r="C694" t="s">
        <v>32</v>
      </c>
      <c r="D694">
        <v>3</v>
      </c>
      <c r="E694">
        <v>303820</v>
      </c>
      <c r="F694" t="s">
        <v>53</v>
      </c>
      <c r="G694">
        <v>660</v>
      </c>
      <c r="H694" s="33">
        <v>43709</v>
      </c>
      <c r="I694" s="32">
        <v>8580</v>
      </c>
      <c r="J694" s="32">
        <v>3960</v>
      </c>
    </row>
    <row r="695" spans="2:10" x14ac:dyDescent="0.3">
      <c r="B695" t="s">
        <v>54</v>
      </c>
      <c r="C695" t="s">
        <v>25</v>
      </c>
      <c r="D695">
        <v>1</v>
      </c>
      <c r="E695">
        <v>285164</v>
      </c>
      <c r="F695" t="s">
        <v>53</v>
      </c>
      <c r="G695">
        <v>410</v>
      </c>
      <c r="H695" s="33">
        <v>44105</v>
      </c>
      <c r="I695" s="32">
        <v>5330</v>
      </c>
      <c r="J695" s="32">
        <v>2460</v>
      </c>
    </row>
    <row r="696" spans="2:10" x14ac:dyDescent="0.3">
      <c r="B696" t="s">
        <v>54</v>
      </c>
      <c r="C696" t="s">
        <v>48</v>
      </c>
      <c r="D696">
        <v>5</v>
      </c>
      <c r="E696">
        <v>175193</v>
      </c>
      <c r="F696" t="s">
        <v>53</v>
      </c>
      <c r="G696">
        <v>2605</v>
      </c>
      <c r="H696" s="33">
        <v>43770</v>
      </c>
      <c r="I696" s="32">
        <v>33865</v>
      </c>
      <c r="J696" s="32">
        <v>15630</v>
      </c>
    </row>
    <row r="697" spans="2:10" x14ac:dyDescent="0.3">
      <c r="B697" t="s">
        <v>54</v>
      </c>
      <c r="C697" t="s">
        <v>32</v>
      </c>
      <c r="D697">
        <v>3</v>
      </c>
      <c r="E697">
        <v>784046</v>
      </c>
      <c r="F697" t="s">
        <v>53</v>
      </c>
      <c r="G697">
        <v>1013</v>
      </c>
      <c r="H697" s="33">
        <v>44166</v>
      </c>
      <c r="I697" s="32">
        <v>13169</v>
      </c>
      <c r="J697" s="32">
        <v>6078</v>
      </c>
    </row>
    <row r="698" spans="2:10" x14ac:dyDescent="0.3">
      <c r="B698" t="s">
        <v>54</v>
      </c>
      <c r="C698" t="s">
        <v>25</v>
      </c>
      <c r="D698">
        <v>1</v>
      </c>
      <c r="E698">
        <v>953228</v>
      </c>
      <c r="F698" t="s">
        <v>53</v>
      </c>
      <c r="G698">
        <v>1575</v>
      </c>
      <c r="H698" s="33">
        <v>43862</v>
      </c>
      <c r="I698" s="32">
        <v>20475</v>
      </c>
      <c r="J698" s="32">
        <v>9450</v>
      </c>
    </row>
    <row r="699" spans="2:10" x14ac:dyDescent="0.3">
      <c r="B699" t="s">
        <v>54</v>
      </c>
      <c r="C699" t="s">
        <v>25</v>
      </c>
      <c r="D699">
        <v>1</v>
      </c>
      <c r="E699">
        <v>613065</v>
      </c>
      <c r="F699" t="s">
        <v>66</v>
      </c>
      <c r="G699">
        <v>606</v>
      </c>
      <c r="H699" s="33">
        <v>43922</v>
      </c>
      <c r="I699" s="32">
        <v>7878</v>
      </c>
      <c r="J699" s="32">
        <v>3636</v>
      </c>
    </row>
    <row r="700" spans="2:10" x14ac:dyDescent="0.3">
      <c r="B700" t="s">
        <v>54</v>
      </c>
      <c r="C700" t="s">
        <v>42</v>
      </c>
      <c r="D700">
        <v>4</v>
      </c>
      <c r="E700">
        <v>162231</v>
      </c>
      <c r="F700" t="s">
        <v>53</v>
      </c>
      <c r="G700">
        <v>2460</v>
      </c>
      <c r="H700" s="33">
        <v>44013</v>
      </c>
      <c r="I700" s="32">
        <v>31980</v>
      </c>
      <c r="J700" s="32">
        <v>14760</v>
      </c>
    </row>
    <row r="701" spans="2:10" x14ac:dyDescent="0.3">
      <c r="B701" t="s">
        <v>54</v>
      </c>
      <c r="C701" t="s">
        <v>32</v>
      </c>
      <c r="D701">
        <v>2</v>
      </c>
      <c r="E701">
        <v>491631</v>
      </c>
      <c r="F701" t="s">
        <v>53</v>
      </c>
      <c r="G701">
        <v>269</v>
      </c>
      <c r="H701" s="33">
        <v>43739</v>
      </c>
      <c r="I701" s="32">
        <v>3497</v>
      </c>
      <c r="J701" s="32">
        <v>1614</v>
      </c>
    </row>
    <row r="702" spans="2:10" x14ac:dyDescent="0.3">
      <c r="B702" t="s">
        <v>54</v>
      </c>
      <c r="C702" t="s">
        <v>32</v>
      </c>
      <c r="D702">
        <v>2</v>
      </c>
      <c r="E702">
        <v>377974</v>
      </c>
      <c r="F702" t="s">
        <v>53</v>
      </c>
      <c r="G702">
        <v>2536</v>
      </c>
      <c r="H702" s="33">
        <v>43770</v>
      </c>
      <c r="I702" s="32">
        <v>32968</v>
      </c>
      <c r="J702" s="32">
        <v>15216</v>
      </c>
    </row>
    <row r="703" spans="2:10" x14ac:dyDescent="0.3">
      <c r="B703" t="s">
        <v>54</v>
      </c>
      <c r="C703" t="s">
        <v>25</v>
      </c>
      <c r="D703">
        <v>1</v>
      </c>
      <c r="E703">
        <v>326021</v>
      </c>
      <c r="F703" t="s">
        <v>53</v>
      </c>
      <c r="G703">
        <v>500</v>
      </c>
      <c r="H703" s="33">
        <v>43891</v>
      </c>
      <c r="I703" s="32">
        <v>6500</v>
      </c>
      <c r="J703" s="32">
        <v>3000</v>
      </c>
    </row>
    <row r="704" spans="2:10" x14ac:dyDescent="0.3">
      <c r="B704" t="s">
        <v>54</v>
      </c>
      <c r="C704" t="s">
        <v>32</v>
      </c>
      <c r="D704">
        <v>3</v>
      </c>
      <c r="E704">
        <v>355961</v>
      </c>
      <c r="F704" t="s">
        <v>53</v>
      </c>
      <c r="G704">
        <v>2826</v>
      </c>
      <c r="H704" s="33">
        <v>43952</v>
      </c>
      <c r="I704" s="32">
        <v>36738</v>
      </c>
      <c r="J704" s="32">
        <v>16956</v>
      </c>
    </row>
    <row r="705" spans="2:10" x14ac:dyDescent="0.3">
      <c r="B705" t="s">
        <v>54</v>
      </c>
      <c r="C705" t="s">
        <v>32</v>
      </c>
      <c r="D705">
        <v>2</v>
      </c>
      <c r="E705">
        <v>139469</v>
      </c>
      <c r="F705" t="s">
        <v>53</v>
      </c>
      <c r="G705">
        <v>663</v>
      </c>
      <c r="H705" s="33">
        <v>44075</v>
      </c>
      <c r="I705" s="32">
        <v>8619</v>
      </c>
      <c r="J705" s="32">
        <v>3978</v>
      </c>
    </row>
    <row r="706" spans="2:10" x14ac:dyDescent="0.3">
      <c r="B706" t="s">
        <v>54</v>
      </c>
      <c r="C706" t="s">
        <v>42</v>
      </c>
      <c r="D706">
        <v>4</v>
      </c>
      <c r="E706">
        <v>804522</v>
      </c>
      <c r="F706" t="s">
        <v>53</v>
      </c>
      <c r="G706">
        <v>2574</v>
      </c>
      <c r="H706" s="33">
        <v>43770</v>
      </c>
      <c r="I706" s="32">
        <v>33462</v>
      </c>
      <c r="J706" s="32">
        <v>15444</v>
      </c>
    </row>
    <row r="707" spans="2:10" x14ac:dyDescent="0.3">
      <c r="B707" t="s">
        <v>54</v>
      </c>
      <c r="C707" t="s">
        <v>42</v>
      </c>
      <c r="D707">
        <v>4</v>
      </c>
      <c r="E707">
        <v>295700</v>
      </c>
      <c r="F707" t="s">
        <v>53</v>
      </c>
      <c r="G707">
        <v>2438</v>
      </c>
      <c r="H707" s="33">
        <v>43800</v>
      </c>
      <c r="I707" s="32">
        <v>31694</v>
      </c>
      <c r="J707" s="32">
        <v>14628</v>
      </c>
    </row>
    <row r="708" spans="2:10" x14ac:dyDescent="0.3">
      <c r="B708" t="s">
        <v>54</v>
      </c>
      <c r="C708" t="s">
        <v>42</v>
      </c>
      <c r="D708">
        <v>4</v>
      </c>
      <c r="E708">
        <v>843362</v>
      </c>
      <c r="F708" t="s">
        <v>53</v>
      </c>
      <c r="G708">
        <v>914</v>
      </c>
      <c r="H708" s="33">
        <v>44166</v>
      </c>
      <c r="I708" s="32">
        <v>11882</v>
      </c>
      <c r="J708" s="32">
        <v>5484</v>
      </c>
    </row>
    <row r="709" spans="2:10" x14ac:dyDescent="0.3">
      <c r="G709" s="33"/>
      <c r="H709"/>
    </row>
  </sheetData>
  <conditionalFormatting sqref="B2:J708">
    <cfRule type="expression" dxfId="2" priority="1">
      <formula>$I2&gt;=10000</formula>
    </cfRule>
  </conditionalFormatting>
  <hyperlinks>
    <hyperlink ref="F211" r:id="rId1" display="Fortune@ Cookie" xr:uid="{3775C4B7-877B-4C2D-B356-3FCADE11A17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6EAB-C009-4027-AB7A-673C6029DE3F}">
  <dimension ref="B4:R212"/>
  <sheetViews>
    <sheetView workbookViewId="0">
      <selection activeCell="G1" sqref="G1:G1048576"/>
    </sheetView>
  </sheetViews>
  <sheetFormatPr defaultRowHeight="14.4" x14ac:dyDescent="0.3"/>
  <cols>
    <col min="10" max="10" width="13.44140625" bestFit="1" customWidth="1"/>
  </cols>
  <sheetData>
    <row r="4" spans="2:18" x14ac:dyDescent="0.3">
      <c r="B4" s="40" t="s">
        <v>55</v>
      </c>
      <c r="C4" s="40"/>
      <c r="D4" s="40"/>
      <c r="E4" s="40"/>
    </row>
    <row r="5" spans="2:18" x14ac:dyDescent="0.3">
      <c r="B5" s="40"/>
      <c r="C5" s="40"/>
      <c r="D5" s="40"/>
      <c r="E5" s="40"/>
    </row>
    <row r="6" spans="2:18" x14ac:dyDescent="0.3">
      <c r="B6" s="40"/>
      <c r="C6" s="40"/>
      <c r="D6" s="40"/>
      <c r="E6" s="40"/>
      <c r="J6" t="s">
        <v>72</v>
      </c>
    </row>
    <row r="7" spans="2:18" x14ac:dyDescent="0.3">
      <c r="B7" s="40"/>
      <c r="C7" s="40"/>
      <c r="D7" s="40"/>
      <c r="E7" s="40"/>
      <c r="J7" t="s">
        <v>7</v>
      </c>
    </row>
    <row r="9" spans="2:18" x14ac:dyDescent="0.3">
      <c r="J9" t="s">
        <v>20</v>
      </c>
      <c r="K9" t="s">
        <v>18</v>
      </c>
      <c r="L9" t="s">
        <v>0</v>
      </c>
      <c r="M9" t="s">
        <v>1</v>
      </c>
      <c r="N9" t="s">
        <v>2</v>
      </c>
      <c r="O9" t="s">
        <v>3</v>
      </c>
      <c r="P9" s="33" t="s">
        <v>4</v>
      </c>
      <c r="Q9" t="s">
        <v>5</v>
      </c>
      <c r="R9" t="s">
        <v>6</v>
      </c>
    </row>
    <row r="10" spans="2:18" x14ac:dyDescent="0.3">
      <c r="J10" t="str" cm="1">
        <f t="array" ref="J10:R212">_xlfn._xlws.FILTER(Orders!B2:J708,Orders!F2:F708='Data Transfer'!J7,0)</f>
        <v>USA</v>
      </c>
      <c r="K10" t="str">
        <v>Utah</v>
      </c>
      <c r="L10">
        <v>3</v>
      </c>
      <c r="M10">
        <v>822658</v>
      </c>
      <c r="N10" t="str">
        <v>Chocolate Chip</v>
      </c>
      <c r="O10">
        <v>292</v>
      </c>
      <c r="P10">
        <v>43862</v>
      </c>
      <c r="Q10">
        <v>2628</v>
      </c>
      <c r="R10">
        <v>1168</v>
      </c>
    </row>
    <row r="11" spans="2:18" x14ac:dyDescent="0.3">
      <c r="J11" t="str">
        <v>USA</v>
      </c>
      <c r="K11" t="str">
        <v>Utah</v>
      </c>
      <c r="L11">
        <v>3</v>
      </c>
      <c r="M11">
        <v>169315</v>
      </c>
      <c r="N11" t="str">
        <v>Chocolate Chip</v>
      </c>
      <c r="O11">
        <v>974</v>
      </c>
      <c r="P11">
        <v>43862</v>
      </c>
      <c r="Q11">
        <v>8766</v>
      </c>
      <c r="R11">
        <v>3896</v>
      </c>
    </row>
    <row r="12" spans="2:18" x14ac:dyDescent="0.3">
      <c r="J12" t="str">
        <v>USA</v>
      </c>
      <c r="K12" t="str">
        <v>Utah</v>
      </c>
      <c r="L12">
        <v>3</v>
      </c>
      <c r="M12">
        <v>233264</v>
      </c>
      <c r="N12" t="str">
        <v>Chocolate Chip</v>
      </c>
      <c r="O12">
        <v>2518</v>
      </c>
      <c r="P12">
        <v>43983</v>
      </c>
      <c r="Q12">
        <v>22662</v>
      </c>
      <c r="R12">
        <v>10072</v>
      </c>
    </row>
    <row r="13" spans="2:18" x14ac:dyDescent="0.3">
      <c r="J13" t="str">
        <v>USA</v>
      </c>
      <c r="K13" t="str">
        <v>New Jersey</v>
      </c>
      <c r="L13">
        <v>4</v>
      </c>
      <c r="M13">
        <v>773180</v>
      </c>
      <c r="N13" t="str">
        <v>Chocolate Chip</v>
      </c>
      <c r="O13">
        <v>1006</v>
      </c>
      <c r="P13">
        <v>43983</v>
      </c>
      <c r="Q13">
        <v>9054</v>
      </c>
      <c r="R13">
        <v>4024</v>
      </c>
    </row>
    <row r="14" spans="2:18" x14ac:dyDescent="0.3">
      <c r="J14" t="str">
        <v>USA</v>
      </c>
      <c r="K14" t="str">
        <v>Utah</v>
      </c>
      <c r="L14">
        <v>2</v>
      </c>
      <c r="M14">
        <v>460675</v>
      </c>
      <c r="N14" t="str">
        <v>Chocolate Chip</v>
      </c>
      <c r="O14">
        <v>367</v>
      </c>
      <c r="P14">
        <v>44013</v>
      </c>
      <c r="Q14">
        <v>3303</v>
      </c>
      <c r="R14">
        <v>1468</v>
      </c>
    </row>
    <row r="15" spans="2:18" x14ac:dyDescent="0.3">
      <c r="J15" t="str">
        <v>USA</v>
      </c>
      <c r="K15" t="str">
        <v>Colorado</v>
      </c>
      <c r="L15">
        <v>5</v>
      </c>
      <c r="M15">
        <v>467284</v>
      </c>
      <c r="N15" t="str">
        <v>Chocolate Chip</v>
      </c>
      <c r="O15">
        <v>883</v>
      </c>
      <c r="P15">
        <v>44044</v>
      </c>
      <c r="Q15">
        <v>7947</v>
      </c>
      <c r="R15">
        <v>3532</v>
      </c>
    </row>
    <row r="16" spans="2:18" x14ac:dyDescent="0.3">
      <c r="J16" t="str">
        <v>USA</v>
      </c>
      <c r="K16" t="str">
        <v>New York</v>
      </c>
      <c r="L16">
        <v>1</v>
      </c>
      <c r="M16">
        <v>295942</v>
      </c>
      <c r="N16" t="str">
        <v>Chocolate Chip</v>
      </c>
      <c r="O16">
        <v>549</v>
      </c>
      <c r="P16">
        <v>43709</v>
      </c>
      <c r="Q16">
        <v>4941</v>
      </c>
      <c r="R16">
        <v>2196</v>
      </c>
    </row>
    <row r="17" spans="10:18" x14ac:dyDescent="0.3">
      <c r="J17" t="str">
        <v>USA</v>
      </c>
      <c r="K17" t="str">
        <v>Colorado</v>
      </c>
      <c r="L17">
        <v>5</v>
      </c>
      <c r="M17">
        <v>846096</v>
      </c>
      <c r="N17" t="str">
        <v>Chocolate Chip</v>
      </c>
      <c r="O17">
        <v>788</v>
      </c>
      <c r="P17">
        <v>43709</v>
      </c>
      <c r="Q17">
        <v>7092</v>
      </c>
      <c r="R17">
        <v>3152</v>
      </c>
    </row>
    <row r="18" spans="10:18" x14ac:dyDescent="0.3">
      <c r="J18" t="str">
        <v>USA</v>
      </c>
      <c r="K18" t="str">
        <v>Utah</v>
      </c>
      <c r="L18">
        <v>2</v>
      </c>
      <c r="M18">
        <v>285295</v>
      </c>
      <c r="N18" t="str">
        <v>Chocolate Chip</v>
      </c>
      <c r="O18">
        <v>1143</v>
      </c>
      <c r="P18">
        <v>44105</v>
      </c>
      <c r="Q18">
        <v>10287</v>
      </c>
      <c r="R18">
        <v>4572</v>
      </c>
    </row>
    <row r="19" spans="10:18" x14ac:dyDescent="0.3">
      <c r="J19" t="str">
        <v>USA</v>
      </c>
      <c r="K19" t="str">
        <v>New Jersey</v>
      </c>
      <c r="L19">
        <v>4</v>
      </c>
      <c r="M19">
        <v>299081</v>
      </c>
      <c r="N19" t="str">
        <v>Chocolate Chip</v>
      </c>
      <c r="O19">
        <v>1725</v>
      </c>
      <c r="P19">
        <v>43770</v>
      </c>
      <c r="Q19">
        <v>15525</v>
      </c>
      <c r="R19">
        <v>6900</v>
      </c>
    </row>
    <row r="20" spans="10:18" x14ac:dyDescent="0.3">
      <c r="J20" t="str">
        <v>USA</v>
      </c>
      <c r="K20" t="str">
        <v>New York</v>
      </c>
      <c r="L20">
        <v>1</v>
      </c>
      <c r="M20">
        <v>568221</v>
      </c>
      <c r="N20" t="str">
        <v>Chocolate Chip</v>
      </c>
      <c r="O20">
        <v>912</v>
      </c>
      <c r="P20">
        <v>43770</v>
      </c>
      <c r="Q20">
        <v>8208</v>
      </c>
      <c r="R20">
        <v>3648</v>
      </c>
    </row>
    <row r="21" spans="10:18" x14ac:dyDescent="0.3">
      <c r="J21" t="str">
        <v>USA</v>
      </c>
      <c r="K21" t="str">
        <v>Colorado</v>
      </c>
      <c r="L21">
        <v>5</v>
      </c>
      <c r="M21">
        <v>195686</v>
      </c>
      <c r="N21" t="str">
        <v>Chocolate Chip</v>
      </c>
      <c r="O21">
        <v>2152</v>
      </c>
      <c r="P21">
        <v>43800</v>
      </c>
      <c r="Q21">
        <v>19368</v>
      </c>
      <c r="R21">
        <v>8608</v>
      </c>
    </row>
    <row r="22" spans="10:18" x14ac:dyDescent="0.3">
      <c r="J22" t="str">
        <v>USA</v>
      </c>
      <c r="K22" t="str">
        <v>New Jersey</v>
      </c>
      <c r="L22">
        <v>4</v>
      </c>
      <c r="M22">
        <v>870751</v>
      </c>
      <c r="N22" t="str">
        <v>Chocolate Chip</v>
      </c>
      <c r="O22">
        <v>1817</v>
      </c>
      <c r="P22">
        <v>44166</v>
      </c>
      <c r="Q22">
        <v>16353</v>
      </c>
      <c r="R22">
        <v>7268</v>
      </c>
    </row>
    <row r="23" spans="10:18" x14ac:dyDescent="0.3">
      <c r="J23" t="str">
        <v>USA</v>
      </c>
      <c r="K23" t="str">
        <v>Utah</v>
      </c>
      <c r="L23">
        <v>3</v>
      </c>
      <c r="M23">
        <v>424815</v>
      </c>
      <c r="N23" t="str">
        <v>Chocolate Chip</v>
      </c>
      <c r="O23">
        <v>1513</v>
      </c>
      <c r="P23">
        <v>44166</v>
      </c>
      <c r="Q23">
        <v>13617</v>
      </c>
      <c r="R23">
        <v>6052</v>
      </c>
    </row>
    <row r="24" spans="10:18" x14ac:dyDescent="0.3">
      <c r="J24" t="str">
        <v>USA</v>
      </c>
      <c r="K24" t="str">
        <v>New Jersey</v>
      </c>
      <c r="L24">
        <v>4</v>
      </c>
      <c r="M24">
        <v>880795</v>
      </c>
      <c r="N24" t="str">
        <v>Chocolate Chip</v>
      </c>
      <c r="O24">
        <v>3945</v>
      </c>
      <c r="P24">
        <v>43831</v>
      </c>
      <c r="Q24">
        <v>35505</v>
      </c>
      <c r="R24">
        <v>15780</v>
      </c>
    </row>
    <row r="25" spans="10:18" x14ac:dyDescent="0.3">
      <c r="J25" t="str">
        <v>USA</v>
      </c>
      <c r="K25" t="str">
        <v>New Jersey</v>
      </c>
      <c r="L25">
        <v>4</v>
      </c>
      <c r="M25">
        <v>481069</v>
      </c>
      <c r="N25" t="str">
        <v>Chocolate Chip</v>
      </c>
      <c r="O25">
        <v>2296</v>
      </c>
      <c r="P25">
        <v>43862</v>
      </c>
      <c r="Q25">
        <v>20664</v>
      </c>
      <c r="R25">
        <v>9184</v>
      </c>
    </row>
    <row r="26" spans="10:18" x14ac:dyDescent="0.3">
      <c r="J26" t="str">
        <v>USA</v>
      </c>
      <c r="K26" t="str">
        <v>Utah</v>
      </c>
      <c r="L26">
        <v>3</v>
      </c>
      <c r="M26">
        <v>793156</v>
      </c>
      <c r="N26" t="str">
        <v>Chocolate Chip</v>
      </c>
      <c r="O26">
        <v>1030</v>
      </c>
      <c r="P26">
        <v>43952</v>
      </c>
      <c r="Q26">
        <v>9270</v>
      </c>
      <c r="R26">
        <v>4120</v>
      </c>
    </row>
    <row r="27" spans="10:18" x14ac:dyDescent="0.3">
      <c r="J27" t="str">
        <v>USA</v>
      </c>
      <c r="K27" t="str">
        <v>Utah</v>
      </c>
      <c r="L27">
        <v>3</v>
      </c>
      <c r="M27">
        <v>538762</v>
      </c>
      <c r="N27" t="str">
        <v>Chocolate Chip</v>
      </c>
      <c r="O27">
        <v>1514</v>
      </c>
      <c r="P27">
        <v>43862</v>
      </c>
      <c r="Q27">
        <v>13626</v>
      </c>
      <c r="R27">
        <v>6056</v>
      </c>
    </row>
    <row r="28" spans="10:18" x14ac:dyDescent="0.3">
      <c r="J28" t="str">
        <v>USA</v>
      </c>
      <c r="K28" t="str">
        <v>Colorado</v>
      </c>
      <c r="L28">
        <v>5</v>
      </c>
      <c r="M28">
        <v>883352</v>
      </c>
      <c r="N28" t="str">
        <v>Chocolate Chip</v>
      </c>
      <c r="O28">
        <v>4492.5</v>
      </c>
      <c r="P28">
        <v>43922</v>
      </c>
      <c r="Q28">
        <v>40432.5</v>
      </c>
      <c r="R28">
        <v>17970</v>
      </c>
    </row>
    <row r="29" spans="10:18" x14ac:dyDescent="0.3">
      <c r="J29" t="str">
        <v>USA</v>
      </c>
      <c r="K29" t="str">
        <v>New Jersey</v>
      </c>
      <c r="L29">
        <v>4</v>
      </c>
      <c r="M29">
        <v>444142</v>
      </c>
      <c r="N29" t="str">
        <v>Chocolate Chip</v>
      </c>
      <c r="O29">
        <v>727</v>
      </c>
      <c r="P29">
        <v>43983</v>
      </c>
      <c r="Q29">
        <v>6543</v>
      </c>
      <c r="R29">
        <v>2908</v>
      </c>
    </row>
    <row r="30" spans="10:18" x14ac:dyDescent="0.3">
      <c r="J30" t="str">
        <v>USA</v>
      </c>
      <c r="K30" t="str">
        <v>Utah</v>
      </c>
      <c r="L30">
        <v>3</v>
      </c>
      <c r="M30">
        <v>772199</v>
      </c>
      <c r="N30" t="str">
        <v>Chocolate Chip</v>
      </c>
      <c r="O30">
        <v>787</v>
      </c>
      <c r="P30">
        <v>43983</v>
      </c>
      <c r="Q30">
        <v>7083</v>
      </c>
      <c r="R30">
        <v>3148</v>
      </c>
    </row>
    <row r="31" spans="10:18" x14ac:dyDescent="0.3">
      <c r="J31" t="str">
        <v>USA</v>
      </c>
      <c r="K31" t="str">
        <v>New Jersey</v>
      </c>
      <c r="L31">
        <v>4</v>
      </c>
      <c r="M31">
        <v>878246</v>
      </c>
      <c r="N31" t="str">
        <v>Chocolate Chip</v>
      </c>
      <c r="O31">
        <v>1823</v>
      </c>
      <c r="P31">
        <v>44013</v>
      </c>
      <c r="Q31">
        <v>16407</v>
      </c>
      <c r="R31">
        <v>7292</v>
      </c>
    </row>
    <row r="32" spans="10:18" x14ac:dyDescent="0.3">
      <c r="J32" t="str">
        <v>USA</v>
      </c>
      <c r="K32" t="str">
        <v>Utah</v>
      </c>
      <c r="L32">
        <v>2</v>
      </c>
      <c r="M32">
        <v>206944</v>
      </c>
      <c r="N32" t="str">
        <v>Chocolate Chip</v>
      </c>
      <c r="O32">
        <v>747</v>
      </c>
      <c r="P32">
        <v>44075</v>
      </c>
      <c r="Q32">
        <v>6723</v>
      </c>
      <c r="R32">
        <v>2988</v>
      </c>
    </row>
    <row r="33" spans="10:18" x14ac:dyDescent="0.3">
      <c r="J33" t="str">
        <v>USA</v>
      </c>
      <c r="K33" t="str">
        <v>Colorado</v>
      </c>
      <c r="L33">
        <v>5</v>
      </c>
      <c r="M33">
        <v>997944</v>
      </c>
      <c r="N33" t="str">
        <v>Chocolate Chip</v>
      </c>
      <c r="O33">
        <v>766</v>
      </c>
      <c r="P33">
        <v>43739</v>
      </c>
      <c r="Q33">
        <v>6894</v>
      </c>
      <c r="R33">
        <v>3064</v>
      </c>
    </row>
    <row r="34" spans="10:18" x14ac:dyDescent="0.3">
      <c r="J34" t="str">
        <v>USA</v>
      </c>
      <c r="K34" t="str">
        <v>New Jersey</v>
      </c>
      <c r="L34">
        <v>4</v>
      </c>
      <c r="M34">
        <v>478777</v>
      </c>
      <c r="N34" t="str">
        <v>Chocolate Chip</v>
      </c>
      <c r="O34">
        <v>2905</v>
      </c>
      <c r="P34">
        <v>44136</v>
      </c>
      <c r="Q34">
        <v>26145</v>
      </c>
      <c r="R34">
        <v>11620</v>
      </c>
    </row>
    <row r="35" spans="10:18" x14ac:dyDescent="0.3">
      <c r="J35" t="str">
        <v>USA</v>
      </c>
      <c r="K35" t="str">
        <v>New York</v>
      </c>
      <c r="L35">
        <v>1</v>
      </c>
      <c r="M35">
        <v>800313</v>
      </c>
      <c r="N35" t="str">
        <v>Chocolate Chip</v>
      </c>
      <c r="O35">
        <v>2155</v>
      </c>
      <c r="P35">
        <v>44166</v>
      </c>
      <c r="Q35">
        <v>19395</v>
      </c>
      <c r="R35">
        <v>8620</v>
      </c>
    </row>
    <row r="36" spans="10:18" x14ac:dyDescent="0.3">
      <c r="J36" t="str">
        <v>USA</v>
      </c>
      <c r="K36" t="str">
        <v>New Jersey</v>
      </c>
      <c r="L36">
        <v>4</v>
      </c>
      <c r="M36">
        <v>531598</v>
      </c>
      <c r="N36" t="str">
        <v>Chocolate Chip</v>
      </c>
      <c r="O36">
        <v>2363</v>
      </c>
      <c r="P36">
        <v>43862</v>
      </c>
      <c r="Q36">
        <v>21267</v>
      </c>
      <c r="R36">
        <v>9452</v>
      </c>
    </row>
    <row r="37" spans="10:18" x14ac:dyDescent="0.3">
      <c r="J37" t="str">
        <v>USA</v>
      </c>
      <c r="K37" t="str">
        <v>Colorado</v>
      </c>
      <c r="L37">
        <v>5</v>
      </c>
      <c r="M37">
        <v>704653</v>
      </c>
      <c r="N37" t="str">
        <v>Chocolate Chip</v>
      </c>
      <c r="O37">
        <v>918</v>
      </c>
      <c r="P37">
        <v>43952</v>
      </c>
      <c r="Q37">
        <v>8262</v>
      </c>
      <c r="R37">
        <v>3672</v>
      </c>
    </row>
    <row r="38" spans="10:18" x14ac:dyDescent="0.3">
      <c r="J38" t="str">
        <v>USA</v>
      </c>
      <c r="K38" t="str">
        <v>Utah</v>
      </c>
      <c r="L38">
        <v>3</v>
      </c>
      <c r="M38">
        <v>207367</v>
      </c>
      <c r="N38" t="str">
        <v>Chocolate Chip</v>
      </c>
      <c r="O38">
        <v>1728</v>
      </c>
      <c r="P38">
        <v>43952</v>
      </c>
      <c r="Q38">
        <v>15552</v>
      </c>
      <c r="R38">
        <v>6912</v>
      </c>
    </row>
    <row r="39" spans="10:18" x14ac:dyDescent="0.3">
      <c r="J39" t="str">
        <v>USA</v>
      </c>
      <c r="K39" t="str">
        <v>New York</v>
      </c>
      <c r="L39">
        <v>1</v>
      </c>
      <c r="M39">
        <v>920013</v>
      </c>
      <c r="N39" t="str">
        <v>Chocolate Chip</v>
      </c>
      <c r="O39">
        <v>1142</v>
      </c>
      <c r="P39">
        <v>43983</v>
      </c>
      <c r="Q39">
        <v>10278</v>
      </c>
      <c r="R39">
        <v>4568</v>
      </c>
    </row>
    <row r="40" spans="10:18" x14ac:dyDescent="0.3">
      <c r="J40" t="str">
        <v>USA</v>
      </c>
      <c r="K40" t="str">
        <v>Colorado</v>
      </c>
      <c r="L40">
        <v>5</v>
      </c>
      <c r="M40">
        <v>890788</v>
      </c>
      <c r="N40" t="str">
        <v>Chocolate Chip</v>
      </c>
      <c r="O40">
        <v>662</v>
      </c>
      <c r="P40">
        <v>43983</v>
      </c>
      <c r="Q40">
        <v>5958</v>
      </c>
      <c r="R40">
        <v>2648</v>
      </c>
    </row>
    <row r="41" spans="10:18" x14ac:dyDescent="0.3">
      <c r="J41" t="str">
        <v>USA</v>
      </c>
      <c r="K41" t="str">
        <v>New Jersey</v>
      </c>
      <c r="L41">
        <v>4</v>
      </c>
      <c r="M41">
        <v>189492</v>
      </c>
      <c r="N41" t="str">
        <v>Chocolate Chip</v>
      </c>
      <c r="O41">
        <v>1295</v>
      </c>
      <c r="P41">
        <v>44105</v>
      </c>
      <c r="Q41">
        <v>11655</v>
      </c>
      <c r="R41">
        <v>5180</v>
      </c>
    </row>
    <row r="42" spans="10:18" x14ac:dyDescent="0.3">
      <c r="J42" t="str">
        <v>USA</v>
      </c>
      <c r="K42" t="str">
        <v>New Jersey</v>
      </c>
      <c r="L42">
        <v>4</v>
      </c>
      <c r="M42">
        <v>263953</v>
      </c>
      <c r="N42" t="str">
        <v>Chocolate Chip</v>
      </c>
      <c r="O42">
        <v>809</v>
      </c>
      <c r="P42">
        <v>43739</v>
      </c>
      <c r="Q42">
        <v>7281</v>
      </c>
      <c r="R42">
        <v>3236</v>
      </c>
    </row>
    <row r="43" spans="10:18" x14ac:dyDescent="0.3">
      <c r="J43" t="str">
        <v>USA</v>
      </c>
      <c r="K43" t="str">
        <v>Utah</v>
      </c>
      <c r="L43">
        <v>3</v>
      </c>
      <c r="M43">
        <v>169090</v>
      </c>
      <c r="N43" t="str">
        <v>Chocolate Chip</v>
      </c>
      <c r="O43">
        <v>2145</v>
      </c>
      <c r="P43">
        <v>43739</v>
      </c>
      <c r="Q43">
        <v>19305</v>
      </c>
      <c r="R43">
        <v>8580</v>
      </c>
    </row>
    <row r="44" spans="10:18" x14ac:dyDescent="0.3">
      <c r="J44" t="str">
        <v>USA</v>
      </c>
      <c r="K44" t="str">
        <v>New York</v>
      </c>
      <c r="L44">
        <v>1</v>
      </c>
      <c r="M44">
        <v>967416</v>
      </c>
      <c r="N44" t="str">
        <v>Chocolate Chip</v>
      </c>
      <c r="O44">
        <v>1785</v>
      </c>
      <c r="P44">
        <v>43770</v>
      </c>
      <c r="Q44">
        <v>16065</v>
      </c>
      <c r="R44">
        <v>7140</v>
      </c>
    </row>
    <row r="45" spans="10:18" x14ac:dyDescent="0.3">
      <c r="J45" t="str">
        <v>USA</v>
      </c>
      <c r="K45" t="str">
        <v>Colorado</v>
      </c>
      <c r="L45">
        <v>5</v>
      </c>
      <c r="M45">
        <v>195683</v>
      </c>
      <c r="N45" t="str">
        <v>Chocolate Chip</v>
      </c>
      <c r="O45">
        <v>1916</v>
      </c>
      <c r="P45">
        <v>44166</v>
      </c>
      <c r="Q45">
        <v>17244</v>
      </c>
      <c r="R45">
        <v>7664</v>
      </c>
    </row>
    <row r="46" spans="10:18" x14ac:dyDescent="0.3">
      <c r="J46" t="str">
        <v>USA</v>
      </c>
      <c r="K46" t="str">
        <v>Colorado</v>
      </c>
      <c r="L46">
        <v>5</v>
      </c>
      <c r="M46">
        <v>523496</v>
      </c>
      <c r="N46" t="str">
        <v>Chocolate Chip</v>
      </c>
      <c r="O46">
        <v>2852</v>
      </c>
      <c r="P46">
        <v>44166</v>
      </c>
      <c r="Q46">
        <v>25668</v>
      </c>
      <c r="R46">
        <v>11408</v>
      </c>
    </row>
    <row r="47" spans="10:18" x14ac:dyDescent="0.3">
      <c r="J47" t="str">
        <v>USA</v>
      </c>
      <c r="K47" t="str">
        <v>Utah</v>
      </c>
      <c r="L47">
        <v>2</v>
      </c>
      <c r="M47">
        <v>677495</v>
      </c>
      <c r="N47" t="str">
        <v>Chocolate Chip</v>
      </c>
      <c r="O47">
        <v>2729</v>
      </c>
      <c r="P47">
        <v>44166</v>
      </c>
      <c r="Q47">
        <v>24561</v>
      </c>
      <c r="R47">
        <v>10916</v>
      </c>
    </row>
    <row r="48" spans="10:18" x14ac:dyDescent="0.3">
      <c r="J48" t="str">
        <v>USA</v>
      </c>
      <c r="K48" t="str">
        <v>Colorado</v>
      </c>
      <c r="L48">
        <v>5</v>
      </c>
      <c r="M48">
        <v>722131</v>
      </c>
      <c r="N48" t="str">
        <v>Chocolate Chip</v>
      </c>
      <c r="O48">
        <v>1925</v>
      </c>
      <c r="P48">
        <v>43800</v>
      </c>
      <c r="Q48">
        <v>17325</v>
      </c>
      <c r="R48">
        <v>7700</v>
      </c>
    </row>
    <row r="49" spans="10:18" x14ac:dyDescent="0.3">
      <c r="J49" t="str">
        <v>USA</v>
      </c>
      <c r="K49" t="str">
        <v>New York</v>
      </c>
      <c r="L49">
        <v>1</v>
      </c>
      <c r="M49">
        <v>946076</v>
      </c>
      <c r="N49" t="str">
        <v>Chocolate Chip</v>
      </c>
      <c r="O49">
        <v>2013</v>
      </c>
      <c r="P49">
        <v>43800</v>
      </c>
      <c r="Q49">
        <v>18117</v>
      </c>
      <c r="R49">
        <v>8052</v>
      </c>
    </row>
    <row r="50" spans="10:18" x14ac:dyDescent="0.3">
      <c r="J50" t="str">
        <v>USA</v>
      </c>
      <c r="K50" t="str">
        <v>Colorado</v>
      </c>
      <c r="L50">
        <v>5</v>
      </c>
      <c r="M50">
        <v>508372</v>
      </c>
      <c r="N50" t="str">
        <v>Chocolate Chip</v>
      </c>
      <c r="O50">
        <v>1055</v>
      </c>
      <c r="P50">
        <v>44166</v>
      </c>
      <c r="Q50">
        <v>9495</v>
      </c>
      <c r="R50">
        <v>4220</v>
      </c>
    </row>
    <row r="51" spans="10:18" x14ac:dyDescent="0.3">
      <c r="J51" t="str">
        <v>USA</v>
      </c>
      <c r="K51" t="str">
        <v>Colorado</v>
      </c>
      <c r="L51">
        <v>5</v>
      </c>
      <c r="M51">
        <v>508372</v>
      </c>
      <c r="N51" t="str">
        <v>Chocolate Chip</v>
      </c>
      <c r="O51">
        <v>1055</v>
      </c>
      <c r="P51">
        <v>44166</v>
      </c>
      <c r="Q51">
        <v>9495</v>
      </c>
      <c r="R51">
        <v>4220</v>
      </c>
    </row>
    <row r="52" spans="10:18" x14ac:dyDescent="0.3">
      <c r="J52" t="str">
        <v>USA</v>
      </c>
      <c r="K52" t="str">
        <v>Utah</v>
      </c>
      <c r="L52">
        <v>3</v>
      </c>
      <c r="M52">
        <v>274620</v>
      </c>
      <c r="N52" t="str">
        <v>Chocolate Chip</v>
      </c>
      <c r="O52">
        <v>1084</v>
      </c>
      <c r="P52">
        <v>44166</v>
      </c>
      <c r="Q52">
        <v>9756</v>
      </c>
      <c r="R52">
        <v>4336</v>
      </c>
    </row>
    <row r="53" spans="10:18" x14ac:dyDescent="0.3">
      <c r="J53" t="str">
        <v>USA</v>
      </c>
      <c r="K53" t="str">
        <v>Utah</v>
      </c>
      <c r="L53">
        <v>2</v>
      </c>
      <c r="M53">
        <v>695279</v>
      </c>
      <c r="N53" t="str">
        <v>Chocolate Chip</v>
      </c>
      <c r="O53">
        <v>2434.5</v>
      </c>
      <c r="P53">
        <v>43831</v>
      </c>
      <c r="Q53">
        <v>21910.5</v>
      </c>
      <c r="R53">
        <v>9738</v>
      </c>
    </row>
    <row r="54" spans="10:18" x14ac:dyDescent="0.3">
      <c r="J54" t="str">
        <v>USA</v>
      </c>
      <c r="K54" t="str">
        <v>New York</v>
      </c>
      <c r="L54">
        <v>1</v>
      </c>
      <c r="M54">
        <v>652181</v>
      </c>
      <c r="N54" t="str">
        <v>Chocolate Chip</v>
      </c>
      <c r="O54">
        <v>1774</v>
      </c>
      <c r="P54">
        <v>43891</v>
      </c>
      <c r="Q54">
        <v>15966</v>
      </c>
      <c r="R54">
        <v>7096</v>
      </c>
    </row>
    <row r="55" spans="10:18" x14ac:dyDescent="0.3">
      <c r="J55" t="str">
        <v>USA</v>
      </c>
      <c r="K55" t="str">
        <v>New York</v>
      </c>
      <c r="L55">
        <v>1</v>
      </c>
      <c r="M55">
        <v>550861</v>
      </c>
      <c r="N55" t="str">
        <v>Chocolate Chip</v>
      </c>
      <c r="O55">
        <v>1901</v>
      </c>
      <c r="P55">
        <v>43983</v>
      </c>
      <c r="Q55">
        <v>17109</v>
      </c>
      <c r="R55">
        <v>7604</v>
      </c>
    </row>
    <row r="56" spans="10:18" x14ac:dyDescent="0.3">
      <c r="J56" t="str">
        <v>USA</v>
      </c>
      <c r="K56" t="str">
        <v>Utah</v>
      </c>
      <c r="L56">
        <v>3</v>
      </c>
      <c r="M56">
        <v>385435</v>
      </c>
      <c r="N56" t="str">
        <v>Chocolate Chip</v>
      </c>
      <c r="O56">
        <v>689</v>
      </c>
      <c r="P56">
        <v>43983</v>
      </c>
      <c r="Q56">
        <v>6201</v>
      </c>
      <c r="R56">
        <v>2756</v>
      </c>
    </row>
    <row r="57" spans="10:18" x14ac:dyDescent="0.3">
      <c r="J57" t="str">
        <v>USA</v>
      </c>
      <c r="K57" t="str">
        <v>Utah</v>
      </c>
      <c r="L57">
        <v>3</v>
      </c>
      <c r="M57">
        <v>856670</v>
      </c>
      <c r="N57" t="str">
        <v>Chocolate Chip</v>
      </c>
      <c r="O57">
        <v>1570</v>
      </c>
      <c r="P57">
        <v>43983</v>
      </c>
      <c r="Q57">
        <v>14130</v>
      </c>
      <c r="R57">
        <v>6280</v>
      </c>
    </row>
    <row r="58" spans="10:18" x14ac:dyDescent="0.3">
      <c r="J58" t="str">
        <v>USA</v>
      </c>
      <c r="K58" t="str">
        <v>New Jersey</v>
      </c>
      <c r="L58">
        <v>4</v>
      </c>
      <c r="M58">
        <v>410330</v>
      </c>
      <c r="N58" t="str">
        <v>Chocolate Chip</v>
      </c>
      <c r="O58">
        <v>1369.5</v>
      </c>
      <c r="P58">
        <v>44013</v>
      </c>
      <c r="Q58">
        <v>12325.5</v>
      </c>
      <c r="R58">
        <v>5478</v>
      </c>
    </row>
    <row r="59" spans="10:18" x14ac:dyDescent="0.3">
      <c r="J59" t="str">
        <v>USA</v>
      </c>
      <c r="K59" t="str">
        <v>Utah</v>
      </c>
      <c r="L59">
        <v>2</v>
      </c>
      <c r="M59">
        <v>316319</v>
      </c>
      <c r="N59" t="str">
        <v>Chocolate Chip</v>
      </c>
      <c r="O59">
        <v>2009</v>
      </c>
      <c r="P59">
        <v>44105</v>
      </c>
      <c r="Q59">
        <v>18081</v>
      </c>
      <c r="R59">
        <v>8036</v>
      </c>
    </row>
    <row r="60" spans="10:18" x14ac:dyDescent="0.3">
      <c r="J60" t="str">
        <v>USA</v>
      </c>
      <c r="K60" t="str">
        <v>New York</v>
      </c>
      <c r="L60">
        <v>1</v>
      </c>
      <c r="M60">
        <v>272007</v>
      </c>
      <c r="N60" t="str">
        <v>Chocolate Chip</v>
      </c>
      <c r="O60">
        <v>1945</v>
      </c>
      <c r="P60">
        <v>43739</v>
      </c>
      <c r="Q60">
        <v>17505</v>
      </c>
      <c r="R60">
        <v>7780</v>
      </c>
    </row>
    <row r="61" spans="10:18" x14ac:dyDescent="0.3">
      <c r="J61" t="str">
        <v>USA</v>
      </c>
      <c r="K61" t="str">
        <v>Utah</v>
      </c>
      <c r="L61">
        <v>2</v>
      </c>
      <c r="M61">
        <v>666537</v>
      </c>
      <c r="N61" t="str">
        <v>Chocolate Chip</v>
      </c>
      <c r="O61">
        <v>1287</v>
      </c>
      <c r="P61">
        <v>44166</v>
      </c>
      <c r="Q61">
        <v>11583</v>
      </c>
      <c r="R61">
        <v>5148</v>
      </c>
    </row>
    <row r="62" spans="10:18" x14ac:dyDescent="0.3">
      <c r="J62" t="str">
        <v>USA</v>
      </c>
      <c r="K62" t="str">
        <v>Utah</v>
      </c>
      <c r="L62">
        <v>2</v>
      </c>
      <c r="M62">
        <v>336704</v>
      </c>
      <c r="N62" t="str">
        <v>Chocolate Chip</v>
      </c>
      <c r="O62">
        <v>1706</v>
      </c>
      <c r="P62">
        <v>44166</v>
      </c>
      <c r="Q62">
        <v>15354</v>
      </c>
      <c r="R62">
        <v>6824</v>
      </c>
    </row>
    <row r="63" spans="10:18" x14ac:dyDescent="0.3">
      <c r="J63" t="str">
        <v>USA</v>
      </c>
      <c r="K63" t="str">
        <v>New York</v>
      </c>
      <c r="L63">
        <v>1</v>
      </c>
      <c r="M63">
        <v>457220</v>
      </c>
      <c r="N63" t="str">
        <v>Chocolate Chip</v>
      </c>
      <c r="O63">
        <v>1760</v>
      </c>
      <c r="P63">
        <v>43709</v>
      </c>
      <c r="Q63">
        <v>15840</v>
      </c>
      <c r="R63">
        <v>7040</v>
      </c>
    </row>
    <row r="64" spans="10:18" x14ac:dyDescent="0.3">
      <c r="J64" t="str">
        <v>USA</v>
      </c>
      <c r="K64" t="str">
        <v>New Jersey</v>
      </c>
      <c r="L64">
        <v>4</v>
      </c>
      <c r="M64">
        <v>422297</v>
      </c>
      <c r="N64" t="str">
        <v>Chocolate Chip</v>
      </c>
      <c r="O64">
        <v>2031</v>
      </c>
      <c r="P64">
        <v>44105</v>
      </c>
      <c r="Q64">
        <v>18279</v>
      </c>
      <c r="R64">
        <v>8124</v>
      </c>
    </row>
    <row r="65" spans="10:18" x14ac:dyDescent="0.3">
      <c r="J65" t="str">
        <v>USA</v>
      </c>
      <c r="K65" t="str">
        <v>Utah</v>
      </c>
      <c r="L65">
        <v>2</v>
      </c>
      <c r="M65">
        <v>278587</v>
      </c>
      <c r="N65" t="str">
        <v>Chocolate Chip</v>
      </c>
      <c r="O65">
        <v>2261</v>
      </c>
      <c r="P65">
        <v>43800</v>
      </c>
      <c r="Q65">
        <v>20349</v>
      </c>
      <c r="R65">
        <v>9044</v>
      </c>
    </row>
    <row r="66" spans="10:18" x14ac:dyDescent="0.3">
      <c r="J66" t="str">
        <v>USA</v>
      </c>
      <c r="K66" t="str">
        <v>Utah</v>
      </c>
      <c r="L66">
        <v>3</v>
      </c>
      <c r="M66">
        <v>361672</v>
      </c>
      <c r="N66" t="str">
        <v>Chocolate Chip</v>
      </c>
      <c r="O66">
        <v>4251</v>
      </c>
      <c r="P66">
        <v>43831</v>
      </c>
      <c r="Q66">
        <v>38259</v>
      </c>
      <c r="R66">
        <v>17004</v>
      </c>
    </row>
    <row r="67" spans="10:18" x14ac:dyDescent="0.3">
      <c r="J67" t="str">
        <v>USA</v>
      </c>
      <c r="K67" t="str">
        <v>Utah</v>
      </c>
      <c r="L67">
        <v>2</v>
      </c>
      <c r="M67">
        <v>527937</v>
      </c>
      <c r="N67" t="str">
        <v>Chocolate Chip</v>
      </c>
      <c r="O67">
        <v>795</v>
      </c>
      <c r="P67">
        <v>43891</v>
      </c>
      <c r="Q67">
        <v>7155</v>
      </c>
      <c r="R67">
        <v>3180</v>
      </c>
    </row>
    <row r="68" spans="10:18" x14ac:dyDescent="0.3">
      <c r="J68" t="str">
        <v>USA</v>
      </c>
      <c r="K68" t="str">
        <v>New Jersey</v>
      </c>
      <c r="L68">
        <v>4</v>
      </c>
      <c r="M68">
        <v>511965</v>
      </c>
      <c r="N68" t="str">
        <v>Chocolate Chip</v>
      </c>
      <c r="O68">
        <v>1414.5</v>
      </c>
      <c r="P68">
        <v>43922</v>
      </c>
      <c r="Q68">
        <v>12730.5</v>
      </c>
      <c r="R68">
        <v>5658</v>
      </c>
    </row>
    <row r="69" spans="10:18" x14ac:dyDescent="0.3">
      <c r="J69" t="str">
        <v>USA</v>
      </c>
      <c r="K69" t="str">
        <v>Utah</v>
      </c>
      <c r="L69">
        <v>3</v>
      </c>
      <c r="M69">
        <v>537814</v>
      </c>
      <c r="N69" t="str">
        <v>Chocolate Chip</v>
      </c>
      <c r="O69">
        <v>2918</v>
      </c>
      <c r="P69">
        <v>43952</v>
      </c>
      <c r="Q69">
        <v>26262</v>
      </c>
      <c r="R69">
        <v>11672</v>
      </c>
    </row>
    <row r="70" spans="10:18" x14ac:dyDescent="0.3">
      <c r="J70" t="str">
        <v>USA</v>
      </c>
      <c r="K70" t="str">
        <v>Utah</v>
      </c>
      <c r="L70">
        <v>2</v>
      </c>
      <c r="M70">
        <v>593762</v>
      </c>
      <c r="N70" t="str">
        <v>Chocolate Chip</v>
      </c>
      <c r="O70">
        <v>3450</v>
      </c>
      <c r="P70">
        <v>44013</v>
      </c>
      <c r="Q70">
        <v>31050</v>
      </c>
      <c r="R70">
        <v>13800</v>
      </c>
    </row>
    <row r="71" spans="10:18" x14ac:dyDescent="0.3">
      <c r="J71" t="str">
        <v>USA</v>
      </c>
      <c r="K71" t="str">
        <v>Utah</v>
      </c>
      <c r="L71">
        <v>3</v>
      </c>
      <c r="M71">
        <v>828900</v>
      </c>
      <c r="N71" t="str">
        <v>Chocolate Chip</v>
      </c>
      <c r="O71">
        <v>2988</v>
      </c>
      <c r="P71">
        <v>44013</v>
      </c>
      <c r="Q71">
        <v>26892</v>
      </c>
      <c r="R71">
        <v>11952</v>
      </c>
    </row>
    <row r="72" spans="10:18" x14ac:dyDescent="0.3">
      <c r="J72" t="str">
        <v>USA</v>
      </c>
      <c r="K72" t="str">
        <v>New York</v>
      </c>
      <c r="L72">
        <v>1</v>
      </c>
      <c r="M72">
        <v>930171</v>
      </c>
      <c r="N72" t="str">
        <v>Chocolate Chip</v>
      </c>
      <c r="O72">
        <v>218</v>
      </c>
      <c r="P72">
        <v>44075</v>
      </c>
      <c r="Q72">
        <v>1962</v>
      </c>
      <c r="R72">
        <v>872</v>
      </c>
    </row>
    <row r="73" spans="10:18" x14ac:dyDescent="0.3">
      <c r="J73" t="str">
        <v>USA</v>
      </c>
      <c r="K73" t="str">
        <v>Utah</v>
      </c>
      <c r="L73">
        <v>3</v>
      </c>
      <c r="M73">
        <v>458463</v>
      </c>
      <c r="N73" t="str">
        <v>Chocolate Chip</v>
      </c>
      <c r="O73">
        <v>2074</v>
      </c>
      <c r="P73">
        <v>44075</v>
      </c>
      <c r="Q73">
        <v>18666</v>
      </c>
      <c r="R73">
        <v>8296</v>
      </c>
    </row>
    <row r="74" spans="10:18" x14ac:dyDescent="0.3">
      <c r="J74" t="str">
        <v>USA</v>
      </c>
      <c r="K74" t="str">
        <v>Colorado</v>
      </c>
      <c r="L74">
        <v>5</v>
      </c>
      <c r="M74">
        <v>172417</v>
      </c>
      <c r="N74" t="str">
        <v>Chocolate Chip</v>
      </c>
      <c r="O74">
        <v>1056</v>
      </c>
      <c r="P74">
        <v>44075</v>
      </c>
      <c r="Q74">
        <v>9504</v>
      </c>
      <c r="R74">
        <v>4224</v>
      </c>
    </row>
    <row r="75" spans="10:18" x14ac:dyDescent="0.3">
      <c r="J75" t="str">
        <v>USA</v>
      </c>
      <c r="K75" t="str">
        <v>New York</v>
      </c>
      <c r="L75">
        <v>1</v>
      </c>
      <c r="M75">
        <v>419955</v>
      </c>
      <c r="N75" t="str">
        <v>Chocolate Chip</v>
      </c>
      <c r="O75">
        <v>671</v>
      </c>
      <c r="P75">
        <v>43739</v>
      </c>
      <c r="Q75">
        <v>6039</v>
      </c>
      <c r="R75">
        <v>2684</v>
      </c>
    </row>
    <row r="76" spans="10:18" x14ac:dyDescent="0.3">
      <c r="J76" t="str">
        <v>USA</v>
      </c>
      <c r="K76" t="str">
        <v>Utah</v>
      </c>
      <c r="L76">
        <v>3</v>
      </c>
      <c r="M76">
        <v>171221</v>
      </c>
      <c r="N76" t="str">
        <v>Chocolate Chip</v>
      </c>
      <c r="O76">
        <v>1514</v>
      </c>
      <c r="P76">
        <v>43739</v>
      </c>
      <c r="Q76">
        <v>13626</v>
      </c>
      <c r="R76">
        <v>6056</v>
      </c>
    </row>
    <row r="77" spans="10:18" x14ac:dyDescent="0.3">
      <c r="J77" t="str">
        <v>USA</v>
      </c>
      <c r="K77" t="str">
        <v>Utah</v>
      </c>
      <c r="L77">
        <v>3</v>
      </c>
      <c r="M77">
        <v>616034</v>
      </c>
      <c r="N77" t="str">
        <v>Chocolate Chip</v>
      </c>
      <c r="O77">
        <v>274</v>
      </c>
      <c r="P77">
        <v>44166</v>
      </c>
      <c r="Q77">
        <v>2466</v>
      </c>
      <c r="R77">
        <v>1096</v>
      </c>
    </row>
    <row r="78" spans="10:18" x14ac:dyDescent="0.3">
      <c r="J78" t="str">
        <v>USA</v>
      </c>
      <c r="K78" t="str">
        <v>Utah</v>
      </c>
      <c r="L78">
        <v>3</v>
      </c>
      <c r="M78">
        <v>466930</v>
      </c>
      <c r="N78" t="str">
        <v>Chocolate Chip</v>
      </c>
      <c r="O78">
        <v>1138</v>
      </c>
      <c r="P78">
        <v>44166</v>
      </c>
      <c r="Q78">
        <v>10242</v>
      </c>
      <c r="R78">
        <v>4552</v>
      </c>
    </row>
    <row r="79" spans="10:18" x14ac:dyDescent="0.3">
      <c r="J79" t="str">
        <v>USA</v>
      </c>
      <c r="K79" t="str">
        <v>New York</v>
      </c>
      <c r="L79">
        <v>1</v>
      </c>
      <c r="M79">
        <v>748575</v>
      </c>
      <c r="N79" t="str">
        <v>Chocolate Chip</v>
      </c>
      <c r="O79">
        <v>1372</v>
      </c>
      <c r="P79">
        <v>43831</v>
      </c>
      <c r="Q79">
        <v>12348</v>
      </c>
      <c r="R79">
        <v>5488</v>
      </c>
    </row>
    <row r="80" spans="10:18" x14ac:dyDescent="0.3">
      <c r="J80" t="str">
        <v>USA</v>
      </c>
      <c r="K80" t="str">
        <v>Utah</v>
      </c>
      <c r="L80">
        <v>2</v>
      </c>
      <c r="M80">
        <v>187787</v>
      </c>
      <c r="N80" t="str">
        <v>Chocolate Chip</v>
      </c>
      <c r="O80">
        <v>2349</v>
      </c>
      <c r="P80">
        <v>43709</v>
      </c>
      <c r="Q80">
        <v>21141</v>
      </c>
      <c r="R80">
        <v>9396</v>
      </c>
    </row>
    <row r="81" spans="10:18" x14ac:dyDescent="0.3">
      <c r="J81" t="str">
        <v>USA</v>
      </c>
      <c r="K81" t="str">
        <v>Colorado</v>
      </c>
      <c r="L81">
        <v>5</v>
      </c>
      <c r="M81">
        <v>149891</v>
      </c>
      <c r="N81" t="str">
        <v>Chocolate Chip</v>
      </c>
      <c r="O81">
        <v>2689</v>
      </c>
      <c r="P81">
        <v>44105</v>
      </c>
      <c r="Q81">
        <v>24201</v>
      </c>
      <c r="R81">
        <v>10756</v>
      </c>
    </row>
    <row r="82" spans="10:18" x14ac:dyDescent="0.3">
      <c r="J82" t="str">
        <v>USA</v>
      </c>
      <c r="K82" t="str">
        <v>Colorado</v>
      </c>
      <c r="L82">
        <v>5</v>
      </c>
      <c r="M82">
        <v>624960</v>
      </c>
      <c r="N82" t="str">
        <v>Chocolate Chip</v>
      </c>
      <c r="O82">
        <v>2431</v>
      </c>
      <c r="P82">
        <v>44166</v>
      </c>
      <c r="Q82">
        <v>21879</v>
      </c>
      <c r="R82">
        <v>9724</v>
      </c>
    </row>
    <row r="83" spans="10:18" x14ac:dyDescent="0.3">
      <c r="J83" t="str">
        <v>USA</v>
      </c>
      <c r="K83" t="str">
        <v>Colorado</v>
      </c>
      <c r="L83">
        <v>5</v>
      </c>
      <c r="M83">
        <v>435601</v>
      </c>
      <c r="N83" t="str">
        <v>Chocolate Chip</v>
      </c>
      <c r="O83">
        <v>1303</v>
      </c>
      <c r="P83">
        <v>43862</v>
      </c>
      <c r="Q83">
        <v>11727</v>
      </c>
      <c r="R83">
        <v>5212</v>
      </c>
    </row>
    <row r="84" spans="10:18" x14ac:dyDescent="0.3">
      <c r="J84" t="str">
        <v>USA</v>
      </c>
      <c r="K84" t="str">
        <v>Utah</v>
      </c>
      <c r="L84">
        <v>3</v>
      </c>
      <c r="M84">
        <v>361481</v>
      </c>
      <c r="N84" t="str">
        <v>Chocolate Chip</v>
      </c>
      <c r="O84">
        <v>2992</v>
      </c>
      <c r="P84">
        <v>43891</v>
      </c>
      <c r="Q84">
        <v>26928</v>
      </c>
      <c r="R84">
        <v>11968</v>
      </c>
    </row>
    <row r="85" spans="10:18" x14ac:dyDescent="0.3">
      <c r="J85" t="str">
        <v>USA</v>
      </c>
      <c r="K85" t="str">
        <v>New Jersey</v>
      </c>
      <c r="L85">
        <v>4</v>
      </c>
      <c r="M85">
        <v>358432</v>
      </c>
      <c r="N85" t="str">
        <v>Chocolate Chip</v>
      </c>
      <c r="O85">
        <v>2385</v>
      </c>
      <c r="P85">
        <v>43891</v>
      </c>
      <c r="Q85">
        <v>21465</v>
      </c>
      <c r="R85">
        <v>9540</v>
      </c>
    </row>
    <row r="86" spans="10:18" x14ac:dyDescent="0.3">
      <c r="J86" t="str">
        <v>USA</v>
      </c>
      <c r="K86" t="str">
        <v>New York</v>
      </c>
      <c r="L86">
        <v>1</v>
      </c>
      <c r="M86">
        <v>449793</v>
      </c>
      <c r="N86" t="str">
        <v>Chocolate Chip</v>
      </c>
      <c r="O86">
        <v>1607</v>
      </c>
      <c r="P86">
        <v>43922</v>
      </c>
      <c r="Q86">
        <v>14463</v>
      </c>
      <c r="R86">
        <v>6428</v>
      </c>
    </row>
    <row r="87" spans="10:18" x14ac:dyDescent="0.3">
      <c r="J87" t="str">
        <v>USA</v>
      </c>
      <c r="K87" t="str">
        <v>New York</v>
      </c>
      <c r="L87">
        <v>1</v>
      </c>
      <c r="M87">
        <v>506245</v>
      </c>
      <c r="N87" t="str">
        <v>Chocolate Chip</v>
      </c>
      <c r="O87">
        <v>2327</v>
      </c>
      <c r="P87">
        <v>43952</v>
      </c>
      <c r="Q87">
        <v>20943</v>
      </c>
      <c r="R87">
        <v>9308</v>
      </c>
    </row>
    <row r="88" spans="10:18" x14ac:dyDescent="0.3">
      <c r="J88" t="str">
        <v>USA</v>
      </c>
      <c r="K88" t="str">
        <v>New Jersey</v>
      </c>
      <c r="L88">
        <v>4</v>
      </c>
      <c r="M88">
        <v>606183</v>
      </c>
      <c r="N88" t="str">
        <v>Chocolate Chip</v>
      </c>
      <c r="O88">
        <v>991</v>
      </c>
      <c r="P88">
        <v>43983</v>
      </c>
      <c r="Q88">
        <v>8919</v>
      </c>
      <c r="R88">
        <v>3964</v>
      </c>
    </row>
    <row r="89" spans="10:18" x14ac:dyDescent="0.3">
      <c r="J89" t="str">
        <v>USA</v>
      </c>
      <c r="K89" t="str">
        <v>Utah</v>
      </c>
      <c r="L89">
        <v>2</v>
      </c>
      <c r="M89">
        <v>778147</v>
      </c>
      <c r="N89" t="str">
        <v>Chocolate Chip</v>
      </c>
      <c r="O89">
        <v>602</v>
      </c>
      <c r="P89">
        <v>43983</v>
      </c>
      <c r="Q89">
        <v>5418</v>
      </c>
      <c r="R89">
        <v>2408</v>
      </c>
    </row>
    <row r="90" spans="10:18" x14ac:dyDescent="0.3">
      <c r="J90" t="str">
        <v>USA</v>
      </c>
      <c r="K90" t="str">
        <v>Colorado</v>
      </c>
      <c r="L90">
        <v>5</v>
      </c>
      <c r="M90">
        <v>701186</v>
      </c>
      <c r="N90" t="str">
        <v>Chocolate Chip</v>
      </c>
      <c r="O90">
        <v>2620</v>
      </c>
      <c r="P90">
        <v>44075</v>
      </c>
      <c r="Q90">
        <v>23580</v>
      </c>
      <c r="R90">
        <v>10480</v>
      </c>
    </row>
    <row r="91" spans="10:18" x14ac:dyDescent="0.3">
      <c r="J91" t="str">
        <v>USA</v>
      </c>
      <c r="K91" t="str">
        <v>Utah</v>
      </c>
      <c r="L91">
        <v>3</v>
      </c>
      <c r="M91">
        <v>804413</v>
      </c>
      <c r="N91" t="str">
        <v>Chocolate Chip</v>
      </c>
      <c r="O91">
        <v>1228</v>
      </c>
      <c r="P91">
        <v>43739</v>
      </c>
      <c r="Q91">
        <v>11052</v>
      </c>
      <c r="R91">
        <v>4912</v>
      </c>
    </row>
    <row r="92" spans="10:18" x14ac:dyDescent="0.3">
      <c r="J92" t="str">
        <v>USA</v>
      </c>
      <c r="K92" t="str">
        <v>Utah</v>
      </c>
      <c r="L92">
        <v>3</v>
      </c>
      <c r="M92">
        <v>127969</v>
      </c>
      <c r="N92" t="str">
        <v>Chocolate Chip</v>
      </c>
      <c r="O92">
        <v>1389</v>
      </c>
      <c r="P92">
        <v>43739</v>
      </c>
      <c r="Q92">
        <v>12501</v>
      </c>
      <c r="R92">
        <v>5556</v>
      </c>
    </row>
    <row r="93" spans="10:18" x14ac:dyDescent="0.3">
      <c r="J93" t="str">
        <v>USA</v>
      </c>
      <c r="K93" t="str">
        <v>New York</v>
      </c>
      <c r="L93">
        <v>1</v>
      </c>
      <c r="M93">
        <v>961554</v>
      </c>
      <c r="N93" t="str">
        <v>Chocolate Chip</v>
      </c>
      <c r="O93">
        <v>861</v>
      </c>
      <c r="P93">
        <v>44105</v>
      </c>
      <c r="Q93">
        <v>7749</v>
      </c>
      <c r="R93">
        <v>3444</v>
      </c>
    </row>
    <row r="94" spans="10:18" x14ac:dyDescent="0.3">
      <c r="J94" t="str">
        <v>USA</v>
      </c>
      <c r="K94" t="str">
        <v>New York</v>
      </c>
      <c r="L94">
        <v>1</v>
      </c>
      <c r="M94">
        <v>598432</v>
      </c>
      <c r="N94" t="str">
        <v>Chocolate Chip</v>
      </c>
      <c r="O94">
        <v>704</v>
      </c>
      <c r="P94">
        <v>43739</v>
      </c>
      <c r="Q94">
        <v>6336</v>
      </c>
      <c r="R94">
        <v>2816</v>
      </c>
    </row>
    <row r="95" spans="10:18" x14ac:dyDescent="0.3">
      <c r="J95" t="str">
        <v>USA</v>
      </c>
      <c r="K95" t="str">
        <v>New Jersey</v>
      </c>
      <c r="L95">
        <v>4</v>
      </c>
      <c r="M95">
        <v>338532</v>
      </c>
      <c r="N95" t="str">
        <v>Chocolate Chip</v>
      </c>
      <c r="O95">
        <v>1802</v>
      </c>
      <c r="P95">
        <v>43800</v>
      </c>
      <c r="Q95">
        <v>16218</v>
      </c>
      <c r="R95">
        <v>7208</v>
      </c>
    </row>
    <row r="96" spans="10:18" x14ac:dyDescent="0.3">
      <c r="J96" t="str">
        <v>USA</v>
      </c>
      <c r="K96" t="str">
        <v>New Jersey</v>
      </c>
      <c r="L96">
        <v>4</v>
      </c>
      <c r="M96">
        <v>178834</v>
      </c>
      <c r="N96" t="str">
        <v>Chocolate Chip</v>
      </c>
      <c r="O96">
        <v>2663</v>
      </c>
      <c r="P96">
        <v>44166</v>
      </c>
      <c r="Q96">
        <v>23967</v>
      </c>
      <c r="R96">
        <v>10652</v>
      </c>
    </row>
    <row r="97" spans="10:18" x14ac:dyDescent="0.3">
      <c r="J97" t="str">
        <v>USA</v>
      </c>
      <c r="K97" t="str">
        <v>New Jersey</v>
      </c>
      <c r="L97">
        <v>4</v>
      </c>
      <c r="M97">
        <v>205974</v>
      </c>
      <c r="N97" t="str">
        <v>Chocolate Chip</v>
      </c>
      <c r="O97">
        <v>2136</v>
      </c>
      <c r="P97">
        <v>43800</v>
      </c>
      <c r="Q97">
        <v>19224</v>
      </c>
      <c r="R97">
        <v>8544</v>
      </c>
    </row>
    <row r="98" spans="10:18" x14ac:dyDescent="0.3">
      <c r="J98" t="str">
        <v>USA</v>
      </c>
      <c r="K98" t="str">
        <v>New York</v>
      </c>
      <c r="L98">
        <v>1</v>
      </c>
      <c r="M98">
        <v>616265</v>
      </c>
      <c r="N98" t="str">
        <v>Chocolate Chip</v>
      </c>
      <c r="O98">
        <v>2116</v>
      </c>
      <c r="P98">
        <v>43800</v>
      </c>
      <c r="Q98">
        <v>19044</v>
      </c>
      <c r="R98">
        <v>8464</v>
      </c>
    </row>
    <row r="99" spans="10:18" x14ac:dyDescent="0.3">
      <c r="J99" t="str">
        <v>USA</v>
      </c>
      <c r="K99" t="str">
        <v>Utah</v>
      </c>
      <c r="L99">
        <v>2</v>
      </c>
      <c r="M99">
        <v>177932</v>
      </c>
      <c r="N99" t="str">
        <v>Chocolate Chip</v>
      </c>
      <c r="O99">
        <v>3801</v>
      </c>
      <c r="P99">
        <v>43922</v>
      </c>
      <c r="Q99">
        <v>34209</v>
      </c>
      <c r="R99">
        <v>15204</v>
      </c>
    </row>
    <row r="100" spans="10:18" x14ac:dyDescent="0.3">
      <c r="J100" t="str">
        <v>USA</v>
      </c>
      <c r="K100" t="str">
        <v>Utah</v>
      </c>
      <c r="L100">
        <v>3</v>
      </c>
      <c r="M100">
        <v>304215</v>
      </c>
      <c r="N100" t="str">
        <v>Chocolate Chip</v>
      </c>
      <c r="O100">
        <v>1496</v>
      </c>
      <c r="P100">
        <v>43983</v>
      </c>
      <c r="Q100">
        <v>13464</v>
      </c>
      <c r="R100">
        <v>5984</v>
      </c>
    </row>
    <row r="101" spans="10:18" x14ac:dyDescent="0.3">
      <c r="J101" t="str">
        <v>USA</v>
      </c>
      <c r="K101" t="str">
        <v>Utah</v>
      </c>
      <c r="L101">
        <v>3</v>
      </c>
      <c r="M101">
        <v>953690</v>
      </c>
      <c r="N101" t="str">
        <v>Chocolate Chip</v>
      </c>
      <c r="O101">
        <v>2299</v>
      </c>
      <c r="P101">
        <v>43739</v>
      </c>
      <c r="Q101">
        <v>20691</v>
      </c>
      <c r="R101">
        <v>9196</v>
      </c>
    </row>
    <row r="102" spans="10:18" x14ac:dyDescent="0.3">
      <c r="J102" t="str">
        <v>USA</v>
      </c>
      <c r="K102" t="str">
        <v>Colorado</v>
      </c>
      <c r="L102">
        <v>5</v>
      </c>
      <c r="M102">
        <v>391586</v>
      </c>
      <c r="N102" t="str">
        <v>Chocolate Chip</v>
      </c>
      <c r="O102">
        <v>727</v>
      </c>
      <c r="P102">
        <v>43739</v>
      </c>
      <c r="Q102">
        <v>6543</v>
      </c>
      <c r="R102">
        <v>2908</v>
      </c>
    </row>
    <row r="103" spans="10:18" x14ac:dyDescent="0.3">
      <c r="J103" t="str">
        <v>USA</v>
      </c>
      <c r="K103" t="str">
        <v>Utah</v>
      </c>
      <c r="L103">
        <v>3</v>
      </c>
      <c r="M103">
        <v>588124</v>
      </c>
      <c r="N103" t="str">
        <v>Chocolate Chip</v>
      </c>
      <c r="O103">
        <v>2198</v>
      </c>
      <c r="P103">
        <v>44044</v>
      </c>
      <c r="Q103">
        <v>19782</v>
      </c>
      <c r="R103">
        <v>8792</v>
      </c>
    </row>
    <row r="104" spans="10:18" x14ac:dyDescent="0.3">
      <c r="J104" t="str">
        <v>USA</v>
      </c>
      <c r="K104" t="str">
        <v>New Jersey</v>
      </c>
      <c r="L104">
        <v>4</v>
      </c>
      <c r="M104">
        <v>885396</v>
      </c>
      <c r="N104" t="str">
        <v>Chocolate Chip</v>
      </c>
      <c r="O104">
        <v>1743</v>
      </c>
      <c r="P104">
        <v>44044</v>
      </c>
      <c r="Q104">
        <v>15687</v>
      </c>
      <c r="R104">
        <v>6972</v>
      </c>
    </row>
    <row r="105" spans="10:18" x14ac:dyDescent="0.3">
      <c r="J105" t="str">
        <v>USA</v>
      </c>
      <c r="K105" t="str">
        <v>Utah</v>
      </c>
      <c r="L105">
        <v>2</v>
      </c>
      <c r="M105">
        <v>399870</v>
      </c>
      <c r="N105" t="str">
        <v>Chocolate Chip</v>
      </c>
      <c r="O105">
        <v>1153</v>
      </c>
      <c r="P105">
        <v>44105</v>
      </c>
      <c r="Q105">
        <v>10377</v>
      </c>
      <c r="R105">
        <v>4612</v>
      </c>
    </row>
    <row r="106" spans="10:18" x14ac:dyDescent="0.3">
      <c r="J106" t="str">
        <v>USA</v>
      </c>
      <c r="K106" t="str">
        <v>New Jersey</v>
      </c>
      <c r="L106">
        <v>4</v>
      </c>
      <c r="M106">
        <v>861422</v>
      </c>
      <c r="N106" t="str">
        <v>Chocolate Chip</v>
      </c>
      <c r="O106">
        <v>1757</v>
      </c>
      <c r="P106">
        <v>43739</v>
      </c>
      <c r="Q106">
        <v>15813</v>
      </c>
      <c r="R106">
        <v>7028</v>
      </c>
    </row>
    <row r="107" spans="10:18" x14ac:dyDescent="0.3">
      <c r="J107" t="str">
        <v>USA</v>
      </c>
      <c r="K107" t="str">
        <v>Utah</v>
      </c>
      <c r="L107">
        <v>2</v>
      </c>
      <c r="M107">
        <v>177932</v>
      </c>
      <c r="N107" t="str">
        <v>Chocolate Chip</v>
      </c>
      <c r="O107">
        <v>3801</v>
      </c>
      <c r="P107">
        <v>43922</v>
      </c>
      <c r="Q107">
        <v>34209</v>
      </c>
      <c r="R107">
        <v>15204</v>
      </c>
    </row>
    <row r="108" spans="10:18" x14ac:dyDescent="0.3">
      <c r="J108" t="str">
        <v>USA</v>
      </c>
      <c r="K108" t="str">
        <v>New York</v>
      </c>
      <c r="L108">
        <v>1</v>
      </c>
      <c r="M108">
        <v>225195</v>
      </c>
      <c r="N108" t="str">
        <v>Chocolate Chip</v>
      </c>
      <c r="O108">
        <v>1031</v>
      </c>
      <c r="P108">
        <v>43709</v>
      </c>
      <c r="Q108">
        <v>9279</v>
      </c>
      <c r="R108">
        <v>4124</v>
      </c>
    </row>
    <row r="109" spans="10:18" x14ac:dyDescent="0.3">
      <c r="J109" t="str">
        <v>USA</v>
      </c>
      <c r="K109" t="str">
        <v>New York</v>
      </c>
      <c r="L109">
        <v>1</v>
      </c>
      <c r="M109">
        <v>758793</v>
      </c>
      <c r="N109" t="str">
        <v>Chocolate Chip</v>
      </c>
      <c r="O109">
        <v>1702</v>
      </c>
      <c r="P109">
        <v>43952</v>
      </c>
      <c r="Q109">
        <v>15318</v>
      </c>
      <c r="R109">
        <v>6808</v>
      </c>
    </row>
    <row r="110" spans="10:18" x14ac:dyDescent="0.3">
      <c r="J110" t="str">
        <v>USA</v>
      </c>
      <c r="K110" t="str">
        <v>New York</v>
      </c>
      <c r="L110">
        <v>1</v>
      </c>
      <c r="M110">
        <v>179593</v>
      </c>
      <c r="N110" t="str">
        <v>Chocolate Chip</v>
      </c>
      <c r="O110">
        <v>448</v>
      </c>
      <c r="P110">
        <v>43983</v>
      </c>
      <c r="Q110">
        <v>4032</v>
      </c>
      <c r="R110">
        <v>1792</v>
      </c>
    </row>
    <row r="111" spans="10:18" x14ac:dyDescent="0.3">
      <c r="J111" t="str">
        <v>USA</v>
      </c>
      <c r="K111" t="str">
        <v>New Jersey</v>
      </c>
      <c r="L111">
        <v>4</v>
      </c>
      <c r="M111">
        <v>964938</v>
      </c>
      <c r="N111" t="str">
        <v>Chocolate Chip</v>
      </c>
      <c r="O111">
        <v>3513</v>
      </c>
      <c r="P111">
        <v>44013</v>
      </c>
      <c r="Q111">
        <v>31617</v>
      </c>
      <c r="R111">
        <v>14052</v>
      </c>
    </row>
    <row r="112" spans="10:18" x14ac:dyDescent="0.3">
      <c r="J112" t="str">
        <v>USA</v>
      </c>
      <c r="K112" t="str">
        <v>Colorado</v>
      </c>
      <c r="L112">
        <v>5</v>
      </c>
      <c r="M112">
        <v>288946</v>
      </c>
      <c r="N112" t="str">
        <v>Chocolate Chip</v>
      </c>
      <c r="O112">
        <v>2101</v>
      </c>
      <c r="P112">
        <v>44044</v>
      </c>
      <c r="Q112">
        <v>18909</v>
      </c>
      <c r="R112">
        <v>8404</v>
      </c>
    </row>
    <row r="113" spans="10:18" x14ac:dyDescent="0.3">
      <c r="J113" t="str">
        <v>USA</v>
      </c>
      <c r="K113" t="str">
        <v>Colorado</v>
      </c>
      <c r="L113">
        <v>5</v>
      </c>
      <c r="M113">
        <v>509304</v>
      </c>
      <c r="N113" t="str">
        <v>Chocolate Chip</v>
      </c>
      <c r="O113">
        <v>2931</v>
      </c>
      <c r="P113">
        <v>43709</v>
      </c>
      <c r="Q113">
        <v>26379</v>
      </c>
      <c r="R113">
        <v>11724</v>
      </c>
    </row>
    <row r="114" spans="10:18" x14ac:dyDescent="0.3">
      <c r="J114" t="str">
        <v>USA</v>
      </c>
      <c r="K114" t="str">
        <v>Utah</v>
      </c>
      <c r="L114">
        <v>3</v>
      </c>
      <c r="M114">
        <v>667155</v>
      </c>
      <c r="N114" t="str">
        <v>Chocolate Chip</v>
      </c>
      <c r="O114">
        <v>1535</v>
      </c>
      <c r="P114">
        <v>44075</v>
      </c>
      <c r="Q114">
        <v>13815</v>
      </c>
      <c r="R114">
        <v>6140</v>
      </c>
    </row>
    <row r="115" spans="10:18" x14ac:dyDescent="0.3">
      <c r="J115" t="str">
        <v>USA</v>
      </c>
      <c r="K115" t="str">
        <v>Utah</v>
      </c>
      <c r="L115">
        <v>2</v>
      </c>
      <c r="M115">
        <v>414204</v>
      </c>
      <c r="N115" t="str">
        <v>Chocolate Chip</v>
      </c>
      <c r="O115">
        <v>1123</v>
      </c>
      <c r="P115">
        <v>43709</v>
      </c>
      <c r="Q115">
        <v>10107</v>
      </c>
      <c r="R115">
        <v>4492</v>
      </c>
    </row>
    <row r="116" spans="10:18" x14ac:dyDescent="0.3">
      <c r="J116" t="str">
        <v>USA</v>
      </c>
      <c r="K116" t="str">
        <v>Utah</v>
      </c>
      <c r="L116">
        <v>3</v>
      </c>
      <c r="M116">
        <v>689436</v>
      </c>
      <c r="N116" t="str">
        <v>Chocolate Chip</v>
      </c>
      <c r="O116">
        <v>1404</v>
      </c>
      <c r="P116">
        <v>43770</v>
      </c>
      <c r="Q116">
        <v>12636</v>
      </c>
      <c r="R116">
        <v>5616</v>
      </c>
    </row>
    <row r="117" spans="10:18" x14ac:dyDescent="0.3">
      <c r="J117" t="str">
        <v>USA</v>
      </c>
      <c r="K117" t="str">
        <v>Colorado</v>
      </c>
      <c r="L117">
        <v>5</v>
      </c>
      <c r="M117">
        <v>428313</v>
      </c>
      <c r="N117" t="str">
        <v>Chocolate Chip</v>
      </c>
      <c r="O117">
        <v>2763</v>
      </c>
      <c r="P117">
        <v>43770</v>
      </c>
      <c r="Q117">
        <v>24867</v>
      </c>
      <c r="R117">
        <v>11052</v>
      </c>
    </row>
    <row r="118" spans="10:18" x14ac:dyDescent="0.3">
      <c r="J118" t="str">
        <v>USA</v>
      </c>
      <c r="K118" t="str">
        <v>Utah</v>
      </c>
      <c r="L118">
        <v>3</v>
      </c>
      <c r="M118">
        <v>195743</v>
      </c>
      <c r="N118" t="str">
        <v>Chocolate Chip</v>
      </c>
      <c r="O118">
        <v>2125</v>
      </c>
      <c r="P118">
        <v>43800</v>
      </c>
      <c r="Q118">
        <v>19125</v>
      </c>
      <c r="R118">
        <v>8500</v>
      </c>
    </row>
    <row r="119" spans="10:18" x14ac:dyDescent="0.3">
      <c r="J119" t="str">
        <v>USA</v>
      </c>
      <c r="K119" t="str">
        <v>Utah</v>
      </c>
      <c r="L119">
        <v>2</v>
      </c>
      <c r="M119">
        <v>340344</v>
      </c>
      <c r="N119" t="str">
        <v>Chocolate Chip</v>
      </c>
      <c r="O119">
        <v>257</v>
      </c>
      <c r="P119">
        <v>43952</v>
      </c>
      <c r="Q119">
        <v>2313</v>
      </c>
      <c r="R119">
        <v>1028</v>
      </c>
    </row>
    <row r="120" spans="10:18" x14ac:dyDescent="0.3">
      <c r="J120" t="str">
        <v>USA</v>
      </c>
      <c r="K120" t="str">
        <v>New Jersey</v>
      </c>
      <c r="L120">
        <v>4</v>
      </c>
      <c r="M120">
        <v>405065</v>
      </c>
      <c r="N120" t="str">
        <v>Chocolate Chip</v>
      </c>
      <c r="O120">
        <v>1114</v>
      </c>
      <c r="P120">
        <v>43891</v>
      </c>
      <c r="Q120">
        <v>10026</v>
      </c>
      <c r="R120">
        <v>4456</v>
      </c>
    </row>
    <row r="121" spans="10:18" x14ac:dyDescent="0.3">
      <c r="J121" t="str">
        <v>USA</v>
      </c>
      <c r="K121" t="str">
        <v>Utah</v>
      </c>
      <c r="L121">
        <v>3</v>
      </c>
      <c r="M121">
        <v>348766</v>
      </c>
      <c r="N121" t="str">
        <v>Chocolate Chip</v>
      </c>
      <c r="O121">
        <v>1259</v>
      </c>
      <c r="P121">
        <v>43922</v>
      </c>
      <c r="Q121">
        <v>11331</v>
      </c>
      <c r="R121">
        <v>5036</v>
      </c>
    </row>
    <row r="122" spans="10:18" x14ac:dyDescent="0.3">
      <c r="J122" t="str">
        <v>USA</v>
      </c>
      <c r="K122" t="str">
        <v>Colorado</v>
      </c>
      <c r="L122">
        <v>5</v>
      </c>
      <c r="M122">
        <v>616705</v>
      </c>
      <c r="N122" t="str">
        <v>Chocolate Chip</v>
      </c>
      <c r="O122">
        <v>1095</v>
      </c>
      <c r="P122">
        <v>43952</v>
      </c>
      <c r="Q122">
        <v>9855</v>
      </c>
      <c r="R122">
        <v>4380</v>
      </c>
    </row>
    <row r="123" spans="10:18" x14ac:dyDescent="0.3">
      <c r="J123" t="str">
        <v>USA</v>
      </c>
      <c r="K123" t="str">
        <v>Utah</v>
      </c>
      <c r="L123">
        <v>3</v>
      </c>
      <c r="M123">
        <v>853123</v>
      </c>
      <c r="N123" t="str">
        <v>Chocolate Chip</v>
      </c>
      <c r="O123">
        <v>1366</v>
      </c>
      <c r="P123">
        <v>43983</v>
      </c>
      <c r="Q123">
        <v>12294</v>
      </c>
      <c r="R123">
        <v>5464</v>
      </c>
    </row>
    <row r="124" spans="10:18" x14ac:dyDescent="0.3">
      <c r="J124" t="str">
        <v>USA</v>
      </c>
      <c r="K124" t="str">
        <v>Utah</v>
      </c>
      <c r="L124">
        <v>3</v>
      </c>
      <c r="M124">
        <v>338177</v>
      </c>
      <c r="N124" t="str">
        <v>Chocolate Chip</v>
      </c>
      <c r="O124">
        <v>2460</v>
      </c>
      <c r="P124">
        <v>43983</v>
      </c>
      <c r="Q124">
        <v>22140</v>
      </c>
      <c r="R124">
        <v>9840</v>
      </c>
    </row>
    <row r="125" spans="10:18" x14ac:dyDescent="0.3">
      <c r="J125" t="str">
        <v>USA</v>
      </c>
      <c r="K125" t="str">
        <v>Colorado</v>
      </c>
      <c r="L125">
        <v>5</v>
      </c>
      <c r="M125">
        <v>801488</v>
      </c>
      <c r="N125" t="str">
        <v>Chocolate Chip</v>
      </c>
      <c r="O125">
        <v>678</v>
      </c>
      <c r="P125">
        <v>44044</v>
      </c>
      <c r="Q125">
        <v>6102</v>
      </c>
      <c r="R125">
        <v>2712</v>
      </c>
    </row>
    <row r="126" spans="10:18" x14ac:dyDescent="0.3">
      <c r="J126" t="str">
        <v>USA</v>
      </c>
      <c r="K126" t="str">
        <v>Utah</v>
      </c>
      <c r="L126">
        <v>3</v>
      </c>
      <c r="M126">
        <v>381171</v>
      </c>
      <c r="N126" t="str">
        <v>Chocolate Chip</v>
      </c>
      <c r="O126">
        <v>1598</v>
      </c>
      <c r="P126">
        <v>44044</v>
      </c>
      <c r="Q126">
        <v>14382</v>
      </c>
      <c r="R126">
        <v>6392</v>
      </c>
    </row>
    <row r="127" spans="10:18" x14ac:dyDescent="0.3">
      <c r="J127" t="str">
        <v>USA</v>
      </c>
      <c r="K127" t="str">
        <v>Utah</v>
      </c>
      <c r="L127">
        <v>3</v>
      </c>
      <c r="M127">
        <v>172587</v>
      </c>
      <c r="N127" t="str">
        <v>Chocolate Chip</v>
      </c>
      <c r="O127">
        <v>2409</v>
      </c>
      <c r="P127">
        <v>43709</v>
      </c>
      <c r="Q127">
        <v>21681</v>
      </c>
      <c r="R127">
        <v>9636</v>
      </c>
    </row>
    <row r="128" spans="10:18" x14ac:dyDescent="0.3">
      <c r="J128" t="str">
        <v>USA</v>
      </c>
      <c r="K128" t="str">
        <v>Utah</v>
      </c>
      <c r="L128">
        <v>3</v>
      </c>
      <c r="M128">
        <v>781618</v>
      </c>
      <c r="N128" t="str">
        <v>Chocolate Chip</v>
      </c>
      <c r="O128">
        <v>1934</v>
      </c>
      <c r="P128">
        <v>44075</v>
      </c>
      <c r="Q128">
        <v>17406</v>
      </c>
      <c r="R128">
        <v>7736</v>
      </c>
    </row>
    <row r="129" spans="10:18" x14ac:dyDescent="0.3">
      <c r="J129" t="str">
        <v>USA</v>
      </c>
      <c r="K129" t="str">
        <v>Utah</v>
      </c>
      <c r="L129">
        <v>3</v>
      </c>
      <c r="M129">
        <v>275096</v>
      </c>
      <c r="N129" t="str">
        <v>Chocolate Chip</v>
      </c>
      <c r="O129">
        <v>2993</v>
      </c>
      <c r="P129">
        <v>44075</v>
      </c>
      <c r="Q129">
        <v>26937</v>
      </c>
      <c r="R129">
        <v>11972</v>
      </c>
    </row>
    <row r="130" spans="10:18" x14ac:dyDescent="0.3">
      <c r="J130" t="str">
        <v>USA</v>
      </c>
      <c r="K130" t="str">
        <v>Utah</v>
      </c>
      <c r="L130">
        <v>3</v>
      </c>
      <c r="M130">
        <v>729527</v>
      </c>
      <c r="N130" t="str">
        <v>Chocolate Chip</v>
      </c>
      <c r="O130">
        <v>2146</v>
      </c>
      <c r="P130">
        <v>43770</v>
      </c>
      <c r="Q130">
        <v>19314</v>
      </c>
      <c r="R130">
        <v>8584</v>
      </c>
    </row>
    <row r="131" spans="10:18" x14ac:dyDescent="0.3">
      <c r="J131" t="str">
        <v>USA</v>
      </c>
      <c r="K131" t="str">
        <v>Utah</v>
      </c>
      <c r="L131">
        <v>3</v>
      </c>
      <c r="M131">
        <v>824037</v>
      </c>
      <c r="N131" t="str">
        <v>Chocolate Chip</v>
      </c>
      <c r="O131">
        <v>1946</v>
      </c>
      <c r="P131">
        <v>43800</v>
      </c>
      <c r="Q131">
        <v>17514</v>
      </c>
      <c r="R131">
        <v>7784</v>
      </c>
    </row>
    <row r="132" spans="10:18" x14ac:dyDescent="0.3">
      <c r="J132" t="str">
        <v>USA</v>
      </c>
      <c r="K132" t="str">
        <v>Colorado</v>
      </c>
      <c r="L132">
        <v>5</v>
      </c>
      <c r="M132">
        <v>213226</v>
      </c>
      <c r="N132" t="str">
        <v>Chocolate Chip</v>
      </c>
      <c r="O132">
        <v>1362</v>
      </c>
      <c r="P132">
        <v>44166</v>
      </c>
      <c r="Q132">
        <v>12258</v>
      </c>
      <c r="R132">
        <v>5448</v>
      </c>
    </row>
    <row r="133" spans="10:18" x14ac:dyDescent="0.3">
      <c r="J133" t="str">
        <v>USA</v>
      </c>
      <c r="K133" t="str">
        <v>Utah</v>
      </c>
      <c r="L133">
        <v>2</v>
      </c>
      <c r="M133">
        <v>667775</v>
      </c>
      <c r="N133" t="str">
        <v>Chocolate Chip</v>
      </c>
      <c r="O133">
        <v>2565</v>
      </c>
      <c r="P133">
        <v>43831</v>
      </c>
      <c r="Q133">
        <v>23085</v>
      </c>
      <c r="R133">
        <v>10260</v>
      </c>
    </row>
    <row r="134" spans="10:18" x14ac:dyDescent="0.3">
      <c r="J134" t="str">
        <v>USA</v>
      </c>
      <c r="K134" t="str">
        <v>Colorado</v>
      </c>
      <c r="L134">
        <v>5</v>
      </c>
      <c r="M134">
        <v>608401</v>
      </c>
      <c r="N134" t="str">
        <v>Chocolate Chip</v>
      </c>
      <c r="O134">
        <v>2417</v>
      </c>
      <c r="P134">
        <v>43831</v>
      </c>
      <c r="Q134">
        <v>21753</v>
      </c>
      <c r="R134">
        <v>9668</v>
      </c>
    </row>
    <row r="135" spans="10:18" x14ac:dyDescent="0.3">
      <c r="J135" t="str">
        <v>USA</v>
      </c>
      <c r="K135" t="str">
        <v>Utah</v>
      </c>
      <c r="L135">
        <v>2</v>
      </c>
      <c r="M135">
        <v>374899</v>
      </c>
      <c r="N135" t="str">
        <v>Chocolate Chip</v>
      </c>
      <c r="O135">
        <v>3675</v>
      </c>
      <c r="P135">
        <v>43922</v>
      </c>
      <c r="Q135">
        <v>33075</v>
      </c>
      <c r="R135">
        <v>14700</v>
      </c>
    </row>
    <row r="136" spans="10:18" x14ac:dyDescent="0.3">
      <c r="J136" t="str">
        <v>USA</v>
      </c>
      <c r="K136" t="str">
        <v>Colorado</v>
      </c>
      <c r="L136">
        <v>5</v>
      </c>
      <c r="M136">
        <v>194234</v>
      </c>
      <c r="N136" t="str">
        <v>Chocolate Chip</v>
      </c>
      <c r="O136">
        <v>1094</v>
      </c>
      <c r="P136">
        <v>43983</v>
      </c>
      <c r="Q136">
        <v>9846</v>
      </c>
      <c r="R136">
        <v>4376</v>
      </c>
    </row>
    <row r="137" spans="10:18" x14ac:dyDescent="0.3">
      <c r="J137" t="str">
        <v>USA</v>
      </c>
      <c r="K137" t="str">
        <v>Utah</v>
      </c>
      <c r="L137">
        <v>3</v>
      </c>
      <c r="M137">
        <v>728677</v>
      </c>
      <c r="N137" t="str">
        <v>Chocolate Chip</v>
      </c>
      <c r="O137">
        <v>1227</v>
      </c>
      <c r="P137">
        <v>44105</v>
      </c>
      <c r="Q137">
        <v>11043</v>
      </c>
      <c r="R137">
        <v>4908</v>
      </c>
    </row>
    <row r="138" spans="10:18" x14ac:dyDescent="0.3">
      <c r="J138" t="str">
        <v>USA</v>
      </c>
      <c r="K138" t="str">
        <v>Utah</v>
      </c>
      <c r="L138">
        <v>2</v>
      </c>
      <c r="M138">
        <v>384398</v>
      </c>
      <c r="N138" t="str">
        <v>Chocolate Chip</v>
      </c>
      <c r="O138">
        <v>367</v>
      </c>
      <c r="P138">
        <v>43739</v>
      </c>
      <c r="Q138">
        <v>3303</v>
      </c>
      <c r="R138">
        <v>1468</v>
      </c>
    </row>
    <row r="139" spans="10:18" x14ac:dyDescent="0.3">
      <c r="J139" t="str">
        <v>USA</v>
      </c>
      <c r="K139" t="str">
        <v>Utah</v>
      </c>
      <c r="L139">
        <v>2</v>
      </c>
      <c r="M139">
        <v>174187</v>
      </c>
      <c r="N139" t="str">
        <v>Chocolate Chip</v>
      </c>
      <c r="O139">
        <v>1324</v>
      </c>
      <c r="P139">
        <v>44136</v>
      </c>
      <c r="Q139">
        <v>11916</v>
      </c>
      <c r="R139">
        <v>5296</v>
      </c>
    </row>
    <row r="140" spans="10:18" x14ac:dyDescent="0.3">
      <c r="J140" t="str">
        <v>USA</v>
      </c>
      <c r="K140" t="str">
        <v>Utah</v>
      </c>
      <c r="L140">
        <v>3</v>
      </c>
      <c r="M140">
        <v>840759</v>
      </c>
      <c r="N140" t="str">
        <v>Chocolate Chip</v>
      </c>
      <c r="O140">
        <v>1775</v>
      </c>
      <c r="P140">
        <v>43770</v>
      </c>
      <c r="Q140">
        <v>15975</v>
      </c>
      <c r="R140">
        <v>7100</v>
      </c>
    </row>
    <row r="141" spans="10:18" x14ac:dyDescent="0.3">
      <c r="J141" t="str">
        <v>USA</v>
      </c>
      <c r="K141" t="str">
        <v>New Jersey</v>
      </c>
      <c r="L141">
        <v>4</v>
      </c>
      <c r="M141">
        <v>973102</v>
      </c>
      <c r="N141" t="str">
        <v>Chocolate Chip</v>
      </c>
      <c r="O141">
        <v>2797</v>
      </c>
      <c r="P141">
        <v>44166</v>
      </c>
      <c r="Q141">
        <v>25173</v>
      </c>
      <c r="R141">
        <v>11188</v>
      </c>
    </row>
    <row r="142" spans="10:18" x14ac:dyDescent="0.3">
      <c r="J142" t="str">
        <v>USA</v>
      </c>
      <c r="K142" t="str">
        <v>Colorado</v>
      </c>
      <c r="L142">
        <v>5</v>
      </c>
      <c r="M142">
        <v>653538</v>
      </c>
      <c r="N142" t="str">
        <v>Chocolate Chip</v>
      </c>
      <c r="O142">
        <v>973</v>
      </c>
      <c r="P142">
        <v>43891</v>
      </c>
      <c r="Q142">
        <v>8757</v>
      </c>
      <c r="R142">
        <v>3892</v>
      </c>
    </row>
    <row r="143" spans="10:18" x14ac:dyDescent="0.3">
      <c r="J143" t="str">
        <v>USA</v>
      </c>
      <c r="K143" t="str">
        <v>New Jersey</v>
      </c>
      <c r="L143">
        <v>4</v>
      </c>
      <c r="M143">
        <v>445811</v>
      </c>
      <c r="N143" t="str">
        <v>Chocolate Chip</v>
      </c>
      <c r="O143">
        <v>1038</v>
      </c>
      <c r="P143">
        <v>43983</v>
      </c>
      <c r="Q143">
        <v>9342</v>
      </c>
      <c r="R143">
        <v>4152</v>
      </c>
    </row>
    <row r="144" spans="10:18" x14ac:dyDescent="0.3">
      <c r="J144" t="str">
        <v>USA</v>
      </c>
      <c r="K144" t="str">
        <v>Utah</v>
      </c>
      <c r="L144">
        <v>2</v>
      </c>
      <c r="M144">
        <v>652242</v>
      </c>
      <c r="N144" t="str">
        <v>Chocolate Chip</v>
      </c>
      <c r="O144">
        <v>360</v>
      </c>
      <c r="P144">
        <v>44105</v>
      </c>
      <c r="Q144">
        <v>3240</v>
      </c>
      <c r="R144">
        <v>1440</v>
      </c>
    </row>
    <row r="145" spans="10:18" x14ac:dyDescent="0.3">
      <c r="J145" t="str">
        <v>USA</v>
      </c>
      <c r="K145" t="str">
        <v>Utah</v>
      </c>
      <c r="L145">
        <v>3</v>
      </c>
      <c r="M145">
        <v>630835</v>
      </c>
      <c r="N145" t="str">
        <v>Chocolate Chip</v>
      </c>
      <c r="O145">
        <v>386</v>
      </c>
      <c r="P145">
        <v>43739</v>
      </c>
      <c r="Q145">
        <v>3474</v>
      </c>
      <c r="R145">
        <v>1544</v>
      </c>
    </row>
    <row r="146" spans="10:18" x14ac:dyDescent="0.3">
      <c r="J146" t="str">
        <v>USA</v>
      </c>
      <c r="K146" t="str">
        <v>Colorado</v>
      </c>
      <c r="L146">
        <v>5</v>
      </c>
      <c r="M146">
        <v>325587</v>
      </c>
      <c r="N146" t="str">
        <v>Chocolate Chip</v>
      </c>
      <c r="O146">
        <v>1954</v>
      </c>
      <c r="P146">
        <v>43891</v>
      </c>
      <c r="Q146">
        <v>17586</v>
      </c>
      <c r="R146">
        <v>7816</v>
      </c>
    </row>
    <row r="147" spans="10:18" x14ac:dyDescent="0.3">
      <c r="J147" t="str">
        <v>USA</v>
      </c>
      <c r="K147" t="str">
        <v>New Jersey</v>
      </c>
      <c r="L147">
        <v>4</v>
      </c>
      <c r="M147">
        <v>124730</v>
      </c>
      <c r="N147" t="str">
        <v>Chocolate Chip</v>
      </c>
      <c r="O147">
        <v>591</v>
      </c>
      <c r="P147">
        <v>43952</v>
      </c>
      <c r="Q147">
        <v>5319</v>
      </c>
      <c r="R147">
        <v>2364</v>
      </c>
    </row>
    <row r="148" spans="10:18" x14ac:dyDescent="0.3">
      <c r="J148" t="str">
        <v>USA</v>
      </c>
      <c r="K148" t="str">
        <v>Utah</v>
      </c>
      <c r="L148">
        <v>3</v>
      </c>
      <c r="M148">
        <v>820769</v>
      </c>
      <c r="N148" t="str">
        <v>Chocolate Chip</v>
      </c>
      <c r="O148">
        <v>2167</v>
      </c>
      <c r="P148">
        <v>43739</v>
      </c>
      <c r="Q148">
        <v>19503</v>
      </c>
      <c r="R148">
        <v>8668</v>
      </c>
    </row>
    <row r="149" spans="10:18" x14ac:dyDescent="0.3">
      <c r="J149" t="str">
        <v>USA</v>
      </c>
      <c r="K149" t="str">
        <v>Utah</v>
      </c>
      <c r="L149">
        <v>3</v>
      </c>
      <c r="M149">
        <v>716978</v>
      </c>
      <c r="N149" t="str">
        <v>Chocolate Chip</v>
      </c>
      <c r="O149">
        <v>241</v>
      </c>
      <c r="P149">
        <v>44105</v>
      </c>
      <c r="Q149">
        <v>2169</v>
      </c>
      <c r="R149">
        <v>964</v>
      </c>
    </row>
    <row r="150" spans="10:18" x14ac:dyDescent="0.3">
      <c r="J150" t="str">
        <v>USA</v>
      </c>
      <c r="K150" t="str">
        <v>Utah</v>
      </c>
      <c r="L150">
        <v>3</v>
      </c>
      <c r="M150">
        <v>979397</v>
      </c>
      <c r="N150" t="str">
        <v>Chocolate Chip</v>
      </c>
      <c r="O150">
        <v>2532</v>
      </c>
      <c r="P150">
        <v>43922</v>
      </c>
      <c r="Q150">
        <v>22788</v>
      </c>
      <c r="R150">
        <v>10128</v>
      </c>
    </row>
    <row r="151" spans="10:18" x14ac:dyDescent="0.3">
      <c r="J151" t="str">
        <v>USA</v>
      </c>
      <c r="K151" t="str">
        <v>Utah</v>
      </c>
      <c r="L151">
        <v>3</v>
      </c>
      <c r="M151">
        <v>587866</v>
      </c>
      <c r="N151" t="str">
        <v>Chocolate Chip</v>
      </c>
      <c r="O151">
        <v>1198</v>
      </c>
      <c r="P151">
        <v>43739</v>
      </c>
      <c r="Q151">
        <v>10782</v>
      </c>
      <c r="R151">
        <v>4792</v>
      </c>
    </row>
    <row r="152" spans="10:18" x14ac:dyDescent="0.3">
      <c r="J152" t="str">
        <v>USA</v>
      </c>
      <c r="K152" t="str">
        <v>Utah</v>
      </c>
      <c r="L152">
        <v>3</v>
      </c>
      <c r="M152">
        <v>166670</v>
      </c>
      <c r="N152" t="str">
        <v>Chocolate Chip</v>
      </c>
      <c r="O152">
        <v>873</v>
      </c>
      <c r="P152">
        <v>43831</v>
      </c>
      <c r="Q152">
        <v>7857</v>
      </c>
      <c r="R152">
        <v>3492</v>
      </c>
    </row>
    <row r="153" spans="10:18" x14ac:dyDescent="0.3">
      <c r="J153" t="str">
        <v>USA</v>
      </c>
      <c r="K153" t="str">
        <v>Utah</v>
      </c>
      <c r="L153">
        <v>3</v>
      </c>
      <c r="M153">
        <v>443539</v>
      </c>
      <c r="N153" t="str">
        <v>Chocolate Chip</v>
      </c>
      <c r="O153">
        <v>1122</v>
      </c>
      <c r="P153">
        <v>43891</v>
      </c>
      <c r="Q153">
        <v>10098</v>
      </c>
      <c r="R153">
        <v>4488</v>
      </c>
    </row>
    <row r="154" spans="10:18" x14ac:dyDescent="0.3">
      <c r="J154" t="str">
        <v>USA</v>
      </c>
      <c r="K154" t="str">
        <v>Utah</v>
      </c>
      <c r="L154">
        <v>3</v>
      </c>
      <c r="M154">
        <v>219500</v>
      </c>
      <c r="N154" t="str">
        <v>Chocolate Chip</v>
      </c>
      <c r="O154">
        <v>2104.5</v>
      </c>
      <c r="P154">
        <v>44013</v>
      </c>
      <c r="Q154">
        <v>18940.5</v>
      </c>
      <c r="R154">
        <v>8418</v>
      </c>
    </row>
    <row r="155" spans="10:18" x14ac:dyDescent="0.3">
      <c r="J155" t="str">
        <v>USA</v>
      </c>
      <c r="K155" t="str">
        <v>Utah</v>
      </c>
      <c r="L155">
        <v>3</v>
      </c>
      <c r="M155">
        <v>270711</v>
      </c>
      <c r="N155" t="str">
        <v>Chocolate Chip</v>
      </c>
      <c r="O155">
        <v>4026</v>
      </c>
      <c r="P155">
        <v>44013</v>
      </c>
      <c r="Q155">
        <v>36234</v>
      </c>
      <c r="R155">
        <v>16104</v>
      </c>
    </row>
    <row r="156" spans="10:18" x14ac:dyDescent="0.3">
      <c r="J156" t="str">
        <v>USA</v>
      </c>
      <c r="K156" t="str">
        <v>Utah</v>
      </c>
      <c r="L156">
        <v>2</v>
      </c>
      <c r="M156">
        <v>768512</v>
      </c>
      <c r="N156" t="str">
        <v>Chocolate Chip</v>
      </c>
      <c r="O156">
        <v>2425.5</v>
      </c>
      <c r="P156">
        <v>44013</v>
      </c>
      <c r="Q156">
        <v>21829.5</v>
      </c>
      <c r="R156">
        <v>9702</v>
      </c>
    </row>
    <row r="157" spans="10:18" x14ac:dyDescent="0.3">
      <c r="J157" t="str">
        <v>USA</v>
      </c>
      <c r="K157" t="str">
        <v>New Jersey</v>
      </c>
      <c r="L157">
        <v>4</v>
      </c>
      <c r="M157">
        <v>272681</v>
      </c>
      <c r="N157" t="str">
        <v>Chocolate Chip</v>
      </c>
      <c r="O157">
        <v>2394</v>
      </c>
      <c r="P157">
        <v>44044</v>
      </c>
      <c r="Q157">
        <v>21546</v>
      </c>
      <c r="R157">
        <v>9576</v>
      </c>
    </row>
    <row r="158" spans="10:18" x14ac:dyDescent="0.3">
      <c r="J158" t="str">
        <v>USA</v>
      </c>
      <c r="K158" t="str">
        <v>Utah</v>
      </c>
      <c r="L158">
        <v>3</v>
      </c>
      <c r="M158">
        <v>285386</v>
      </c>
      <c r="N158" t="str">
        <v>Chocolate Chip</v>
      </c>
      <c r="O158">
        <v>1984</v>
      </c>
      <c r="P158">
        <v>44044</v>
      </c>
      <c r="Q158">
        <v>17856</v>
      </c>
      <c r="R158">
        <v>7936</v>
      </c>
    </row>
    <row r="159" spans="10:18" x14ac:dyDescent="0.3">
      <c r="J159" t="str">
        <v>USA</v>
      </c>
      <c r="K159" t="str">
        <v>Utah</v>
      </c>
      <c r="L159">
        <v>3</v>
      </c>
      <c r="M159">
        <v>318413</v>
      </c>
      <c r="N159" t="str">
        <v>Chocolate Chip</v>
      </c>
      <c r="O159">
        <v>2441</v>
      </c>
      <c r="P159">
        <v>44105</v>
      </c>
      <c r="Q159">
        <v>21969</v>
      </c>
      <c r="R159">
        <v>9764</v>
      </c>
    </row>
    <row r="160" spans="10:18" x14ac:dyDescent="0.3">
      <c r="J160" t="str">
        <v>USA</v>
      </c>
      <c r="K160" t="str">
        <v>Utah</v>
      </c>
      <c r="L160">
        <v>2</v>
      </c>
      <c r="M160">
        <v>158984</v>
      </c>
      <c r="N160" t="str">
        <v>Chocolate Chip</v>
      </c>
      <c r="O160">
        <v>2992</v>
      </c>
      <c r="P160">
        <v>43739</v>
      </c>
      <c r="Q160">
        <v>26928</v>
      </c>
      <c r="R160">
        <v>11968</v>
      </c>
    </row>
    <row r="161" spans="10:18" x14ac:dyDescent="0.3">
      <c r="J161" t="str">
        <v>USA</v>
      </c>
      <c r="K161" t="str">
        <v>Utah</v>
      </c>
      <c r="L161">
        <v>3</v>
      </c>
      <c r="M161">
        <v>995701</v>
      </c>
      <c r="N161" t="str">
        <v>Chocolate Chip</v>
      </c>
      <c r="O161">
        <v>1366</v>
      </c>
      <c r="P161">
        <v>44136</v>
      </c>
      <c r="Q161">
        <v>12294</v>
      </c>
      <c r="R161">
        <v>5464</v>
      </c>
    </row>
    <row r="162" spans="10:18" x14ac:dyDescent="0.3">
      <c r="J162" t="str">
        <v>USA</v>
      </c>
      <c r="K162" t="str">
        <v>Utah</v>
      </c>
      <c r="L162">
        <v>3</v>
      </c>
      <c r="M162">
        <v>414282</v>
      </c>
      <c r="N162" t="str">
        <v>Chocolate Chip</v>
      </c>
      <c r="O162">
        <v>380</v>
      </c>
      <c r="P162">
        <v>43709</v>
      </c>
      <c r="Q162">
        <v>3420</v>
      </c>
      <c r="R162">
        <v>1520</v>
      </c>
    </row>
    <row r="163" spans="10:18" x14ac:dyDescent="0.3">
      <c r="J163" t="str">
        <v>USA</v>
      </c>
      <c r="K163" t="str">
        <v>Utah</v>
      </c>
      <c r="L163">
        <v>2</v>
      </c>
      <c r="M163">
        <v>787045</v>
      </c>
      <c r="N163" t="str">
        <v>Chocolate Chip</v>
      </c>
      <c r="O163">
        <v>3495</v>
      </c>
      <c r="P163">
        <v>43831</v>
      </c>
      <c r="Q163">
        <v>31455</v>
      </c>
      <c r="R163">
        <v>13980</v>
      </c>
    </row>
    <row r="164" spans="10:18" x14ac:dyDescent="0.3">
      <c r="J164" t="str">
        <v>USA</v>
      </c>
      <c r="K164" t="str">
        <v>Colorado</v>
      </c>
      <c r="L164">
        <v>5</v>
      </c>
      <c r="M164">
        <v>776392</v>
      </c>
      <c r="N164" t="str">
        <v>Chocolate Chip</v>
      </c>
      <c r="O164">
        <v>886</v>
      </c>
      <c r="P164">
        <v>43983</v>
      </c>
      <c r="Q164">
        <v>7974</v>
      </c>
      <c r="R164">
        <v>3544</v>
      </c>
    </row>
    <row r="165" spans="10:18" x14ac:dyDescent="0.3">
      <c r="J165" t="str">
        <v>USA</v>
      </c>
      <c r="K165" t="str">
        <v>Colorado</v>
      </c>
      <c r="L165">
        <v>5</v>
      </c>
      <c r="M165">
        <v>930347</v>
      </c>
      <c r="N165" t="str">
        <v>Chocolate Chip</v>
      </c>
      <c r="O165">
        <v>2156</v>
      </c>
      <c r="P165">
        <v>44105</v>
      </c>
      <c r="Q165">
        <v>19404</v>
      </c>
      <c r="R165">
        <v>8624</v>
      </c>
    </row>
    <row r="166" spans="10:18" x14ac:dyDescent="0.3">
      <c r="J166" t="str">
        <v>USA</v>
      </c>
      <c r="K166" t="str">
        <v>Utah</v>
      </c>
      <c r="L166">
        <v>3</v>
      </c>
      <c r="M166">
        <v>461863</v>
      </c>
      <c r="N166" t="str">
        <v>Chocolate Chip</v>
      </c>
      <c r="O166">
        <v>905</v>
      </c>
      <c r="P166">
        <v>44105</v>
      </c>
      <c r="Q166">
        <v>8145</v>
      </c>
      <c r="R166">
        <v>3620</v>
      </c>
    </row>
    <row r="167" spans="10:18" x14ac:dyDescent="0.3">
      <c r="J167" t="str">
        <v>USA</v>
      </c>
      <c r="K167" t="str">
        <v>Utah</v>
      </c>
      <c r="L167">
        <v>2</v>
      </c>
      <c r="M167">
        <v>234379</v>
      </c>
      <c r="N167" t="str">
        <v>Chocolate Chip</v>
      </c>
      <c r="O167">
        <v>1715</v>
      </c>
      <c r="P167">
        <v>43739</v>
      </c>
      <c r="Q167">
        <v>15435</v>
      </c>
      <c r="R167">
        <v>6860</v>
      </c>
    </row>
    <row r="168" spans="10:18" x14ac:dyDescent="0.3">
      <c r="J168" t="str">
        <v>USA</v>
      </c>
      <c r="K168" t="str">
        <v>Colorado</v>
      </c>
      <c r="L168">
        <v>5</v>
      </c>
      <c r="M168">
        <v>732030</v>
      </c>
      <c r="N168" t="str">
        <v>Chocolate Chip</v>
      </c>
      <c r="O168">
        <v>1594</v>
      </c>
      <c r="P168">
        <v>44136</v>
      </c>
      <c r="Q168">
        <v>14346</v>
      </c>
      <c r="R168">
        <v>6376</v>
      </c>
    </row>
    <row r="169" spans="10:18" x14ac:dyDescent="0.3">
      <c r="J169" t="str">
        <v>USA</v>
      </c>
      <c r="K169" t="str">
        <v>Utah</v>
      </c>
      <c r="L169">
        <v>2</v>
      </c>
      <c r="M169">
        <v>719281</v>
      </c>
      <c r="N169" t="str">
        <v>Chocolate Chip</v>
      </c>
      <c r="O169">
        <v>1359</v>
      </c>
      <c r="P169">
        <v>44136</v>
      </c>
      <c r="Q169">
        <v>12231</v>
      </c>
      <c r="R169">
        <v>5436</v>
      </c>
    </row>
    <row r="170" spans="10:18" x14ac:dyDescent="0.3">
      <c r="J170" t="str">
        <v>USA</v>
      </c>
      <c r="K170" t="str">
        <v>Utah</v>
      </c>
      <c r="L170">
        <v>2</v>
      </c>
      <c r="M170">
        <v>653743</v>
      </c>
      <c r="N170" t="str">
        <v>Chocolate Chip</v>
      </c>
      <c r="O170">
        <v>2150</v>
      </c>
      <c r="P170">
        <v>44136</v>
      </c>
      <c r="Q170">
        <v>19350</v>
      </c>
      <c r="R170">
        <v>8600</v>
      </c>
    </row>
    <row r="171" spans="10:18" x14ac:dyDescent="0.3">
      <c r="J171" t="str">
        <v>USA</v>
      </c>
      <c r="K171" t="str">
        <v>Utah</v>
      </c>
      <c r="L171">
        <v>3</v>
      </c>
      <c r="M171">
        <v>403631</v>
      </c>
      <c r="N171" t="str">
        <v>Chocolate Chip</v>
      </c>
      <c r="O171">
        <v>1197</v>
      </c>
      <c r="P171">
        <v>44136</v>
      </c>
      <c r="Q171">
        <v>10773</v>
      </c>
      <c r="R171">
        <v>4788</v>
      </c>
    </row>
    <row r="172" spans="10:18" x14ac:dyDescent="0.3">
      <c r="J172" t="str">
        <v>USA</v>
      </c>
      <c r="K172" t="str">
        <v>New Jersey</v>
      </c>
      <c r="L172">
        <v>4</v>
      </c>
      <c r="M172">
        <v>829518</v>
      </c>
      <c r="N172" t="str">
        <v>Chocolate Chip</v>
      </c>
      <c r="O172">
        <v>380</v>
      </c>
      <c r="P172">
        <v>43800</v>
      </c>
      <c r="Q172">
        <v>3420</v>
      </c>
      <c r="R172">
        <v>1520</v>
      </c>
    </row>
    <row r="173" spans="10:18" x14ac:dyDescent="0.3">
      <c r="J173" t="str">
        <v>USA</v>
      </c>
      <c r="K173" t="str">
        <v>Colorado</v>
      </c>
      <c r="L173">
        <v>5</v>
      </c>
      <c r="M173">
        <v>910636</v>
      </c>
      <c r="N173" t="str">
        <v>Chocolate Chip</v>
      </c>
      <c r="O173">
        <v>1233</v>
      </c>
      <c r="P173">
        <v>44166</v>
      </c>
      <c r="Q173">
        <v>11097</v>
      </c>
      <c r="R173">
        <v>4932</v>
      </c>
    </row>
    <row r="174" spans="10:18" x14ac:dyDescent="0.3">
      <c r="J174" t="str">
        <v>USA</v>
      </c>
      <c r="K174" t="str">
        <v>Utah</v>
      </c>
      <c r="L174">
        <v>3</v>
      </c>
      <c r="M174">
        <v>608472</v>
      </c>
      <c r="N174" t="str">
        <v>Chocolate Chip</v>
      </c>
      <c r="O174">
        <v>1531</v>
      </c>
      <c r="P174">
        <v>44166</v>
      </c>
      <c r="Q174">
        <v>13779</v>
      </c>
      <c r="R174">
        <v>6124</v>
      </c>
    </row>
    <row r="175" spans="10:18" x14ac:dyDescent="0.3">
      <c r="J175" t="str">
        <v>USA</v>
      </c>
      <c r="K175" t="str">
        <v>Utah</v>
      </c>
      <c r="L175">
        <v>3</v>
      </c>
      <c r="M175">
        <v>679419</v>
      </c>
      <c r="N175" t="str">
        <v>Chocolate Chip</v>
      </c>
      <c r="O175">
        <v>1438.5</v>
      </c>
      <c r="P175">
        <v>43831</v>
      </c>
      <c r="Q175">
        <v>12946.5</v>
      </c>
      <c r="R175">
        <v>5754</v>
      </c>
    </row>
    <row r="176" spans="10:18" x14ac:dyDescent="0.3">
      <c r="J176" t="str">
        <v>USA</v>
      </c>
      <c r="K176" t="str">
        <v>Colorado</v>
      </c>
      <c r="L176">
        <v>5</v>
      </c>
      <c r="M176">
        <v>533139</v>
      </c>
      <c r="N176" t="str">
        <v>Chocolate Chip</v>
      </c>
      <c r="O176">
        <v>807</v>
      </c>
      <c r="P176">
        <v>43831</v>
      </c>
      <c r="Q176">
        <v>7263</v>
      </c>
      <c r="R176">
        <v>3228</v>
      </c>
    </row>
    <row r="177" spans="10:18" x14ac:dyDescent="0.3">
      <c r="J177" t="str">
        <v>USA</v>
      </c>
      <c r="K177" t="str">
        <v>Utah</v>
      </c>
      <c r="L177">
        <v>3</v>
      </c>
      <c r="M177">
        <v>136258</v>
      </c>
      <c r="N177" t="str">
        <v>Chocolate Chip</v>
      </c>
      <c r="O177">
        <v>2641</v>
      </c>
      <c r="P177">
        <v>43862</v>
      </c>
      <c r="Q177">
        <v>23769</v>
      </c>
      <c r="R177">
        <v>10564</v>
      </c>
    </row>
    <row r="178" spans="10:18" x14ac:dyDescent="0.3">
      <c r="J178" t="str">
        <v>USA</v>
      </c>
      <c r="K178" t="str">
        <v>Utah</v>
      </c>
      <c r="L178">
        <v>2</v>
      </c>
      <c r="M178">
        <v>670368</v>
      </c>
      <c r="N178" t="str">
        <v>Chocolate Chip</v>
      </c>
      <c r="O178">
        <v>2708</v>
      </c>
      <c r="P178">
        <v>43862</v>
      </c>
      <c r="Q178">
        <v>24372</v>
      </c>
      <c r="R178">
        <v>10832</v>
      </c>
    </row>
    <row r="179" spans="10:18" x14ac:dyDescent="0.3">
      <c r="J179" t="str">
        <v>USA</v>
      </c>
      <c r="K179" t="str">
        <v>Utah</v>
      </c>
      <c r="L179">
        <v>2</v>
      </c>
      <c r="M179">
        <v>689996</v>
      </c>
      <c r="N179" t="str">
        <v>Chocolate Chip</v>
      </c>
      <c r="O179">
        <v>2632</v>
      </c>
      <c r="P179">
        <v>43983</v>
      </c>
      <c r="Q179">
        <v>23688</v>
      </c>
      <c r="R179">
        <v>10528</v>
      </c>
    </row>
    <row r="180" spans="10:18" x14ac:dyDescent="0.3">
      <c r="J180" t="str">
        <v>USA</v>
      </c>
      <c r="K180" t="str">
        <v>New Jersey</v>
      </c>
      <c r="L180">
        <v>4</v>
      </c>
      <c r="M180">
        <v>486395</v>
      </c>
      <c r="N180" t="str">
        <v>Chocolate Chip</v>
      </c>
      <c r="O180">
        <v>1583</v>
      </c>
      <c r="P180">
        <v>43983</v>
      </c>
      <c r="Q180">
        <v>14247</v>
      </c>
      <c r="R180">
        <v>6332</v>
      </c>
    </row>
    <row r="181" spans="10:18" x14ac:dyDescent="0.3">
      <c r="J181" t="str">
        <v>USA</v>
      </c>
      <c r="K181" t="str">
        <v>New Jersey</v>
      </c>
      <c r="L181">
        <v>4</v>
      </c>
      <c r="M181">
        <v>667676</v>
      </c>
      <c r="N181" t="str">
        <v>Chocolate Chip</v>
      </c>
      <c r="O181">
        <v>571</v>
      </c>
      <c r="P181">
        <v>44013</v>
      </c>
      <c r="Q181">
        <v>5139</v>
      </c>
      <c r="R181">
        <v>2284</v>
      </c>
    </row>
    <row r="182" spans="10:18" x14ac:dyDescent="0.3">
      <c r="J182" t="str">
        <v>USA</v>
      </c>
      <c r="K182" t="str">
        <v>Utah</v>
      </c>
      <c r="L182">
        <v>3</v>
      </c>
      <c r="M182">
        <v>348682</v>
      </c>
      <c r="N182" t="str">
        <v>Chocolate Chip</v>
      </c>
      <c r="O182">
        <v>2696</v>
      </c>
      <c r="P182">
        <v>44044</v>
      </c>
      <c r="Q182">
        <v>24264</v>
      </c>
      <c r="R182">
        <v>10784</v>
      </c>
    </row>
    <row r="183" spans="10:18" x14ac:dyDescent="0.3">
      <c r="J183" t="str">
        <v>USA</v>
      </c>
      <c r="K183" t="str">
        <v>Colorado</v>
      </c>
      <c r="L183">
        <v>5</v>
      </c>
      <c r="M183">
        <v>561618</v>
      </c>
      <c r="N183" t="str">
        <v>Chocolate Chip</v>
      </c>
      <c r="O183">
        <v>1565</v>
      </c>
      <c r="P183">
        <v>44105</v>
      </c>
      <c r="Q183">
        <v>14085</v>
      </c>
      <c r="R183">
        <v>6260</v>
      </c>
    </row>
    <row r="184" spans="10:18" x14ac:dyDescent="0.3">
      <c r="J184" t="str">
        <v>USA</v>
      </c>
      <c r="K184" t="str">
        <v>Utah</v>
      </c>
      <c r="L184">
        <v>3</v>
      </c>
      <c r="M184">
        <v>551984</v>
      </c>
      <c r="N184" t="str">
        <v>Chocolate Chip</v>
      </c>
      <c r="O184">
        <v>1249</v>
      </c>
      <c r="P184">
        <v>44105</v>
      </c>
      <c r="Q184">
        <v>11241</v>
      </c>
      <c r="R184">
        <v>4996</v>
      </c>
    </row>
    <row r="185" spans="10:18" x14ac:dyDescent="0.3">
      <c r="J185" t="str">
        <v>USA</v>
      </c>
      <c r="K185" t="str">
        <v>Utah</v>
      </c>
      <c r="L185">
        <v>3</v>
      </c>
      <c r="M185">
        <v>999228</v>
      </c>
      <c r="N185" t="str">
        <v>Chocolate Chip</v>
      </c>
      <c r="O185">
        <v>357</v>
      </c>
      <c r="P185">
        <v>44136</v>
      </c>
      <c r="Q185">
        <v>3213</v>
      </c>
      <c r="R185">
        <v>1428</v>
      </c>
    </row>
    <row r="186" spans="10:18" x14ac:dyDescent="0.3">
      <c r="J186" t="str">
        <v>USA</v>
      </c>
      <c r="K186" t="str">
        <v>New Jersey</v>
      </c>
      <c r="L186">
        <v>4</v>
      </c>
      <c r="M186">
        <v>337151</v>
      </c>
      <c r="N186" t="str">
        <v>Chocolate Chip</v>
      </c>
      <c r="O186">
        <v>1013</v>
      </c>
      <c r="P186">
        <v>44166</v>
      </c>
      <c r="Q186">
        <v>9117</v>
      </c>
      <c r="R186">
        <v>4052</v>
      </c>
    </row>
    <row r="187" spans="10:18" x14ac:dyDescent="0.3">
      <c r="J187" t="str">
        <v>USA</v>
      </c>
      <c r="K187" t="str">
        <v>Utah</v>
      </c>
      <c r="L187">
        <v>3</v>
      </c>
      <c r="M187">
        <v>977678</v>
      </c>
      <c r="N187" t="str">
        <v>Chocolate Chip</v>
      </c>
      <c r="O187">
        <v>278</v>
      </c>
      <c r="P187">
        <v>43862</v>
      </c>
      <c r="Q187">
        <v>2502</v>
      </c>
      <c r="R187">
        <v>1112</v>
      </c>
    </row>
    <row r="188" spans="10:18" x14ac:dyDescent="0.3">
      <c r="J188" t="str">
        <v>USA</v>
      </c>
      <c r="K188" t="str">
        <v>New Jersey</v>
      </c>
      <c r="L188">
        <v>4</v>
      </c>
      <c r="M188">
        <v>841290</v>
      </c>
      <c r="N188" t="str">
        <v>Chocolate Chip</v>
      </c>
      <c r="O188">
        <v>2428</v>
      </c>
      <c r="P188">
        <v>43891</v>
      </c>
      <c r="Q188">
        <v>21852</v>
      </c>
      <c r="R188">
        <v>9712</v>
      </c>
    </row>
    <row r="189" spans="10:18" x14ac:dyDescent="0.3">
      <c r="J189" t="str">
        <v>USA</v>
      </c>
      <c r="K189" t="str">
        <v>New Jersey</v>
      </c>
      <c r="L189">
        <v>4</v>
      </c>
      <c r="M189">
        <v>455307</v>
      </c>
      <c r="N189" t="str">
        <v>Chocolate Chip</v>
      </c>
      <c r="O189">
        <v>1767</v>
      </c>
      <c r="P189">
        <v>44075</v>
      </c>
      <c r="Q189">
        <v>15903</v>
      </c>
      <c r="R189">
        <v>7068</v>
      </c>
    </row>
    <row r="190" spans="10:18" x14ac:dyDescent="0.3">
      <c r="J190" t="str">
        <v>USA</v>
      </c>
      <c r="K190" t="str">
        <v>Utah</v>
      </c>
      <c r="L190">
        <v>2</v>
      </c>
      <c r="M190">
        <v>139906</v>
      </c>
      <c r="N190" t="str">
        <v>Chocolate Chip</v>
      </c>
      <c r="O190">
        <v>1393</v>
      </c>
      <c r="P190">
        <v>44105</v>
      </c>
      <c r="Q190">
        <v>12537</v>
      </c>
      <c r="R190">
        <v>5572</v>
      </c>
    </row>
    <row r="191" spans="10:18" x14ac:dyDescent="0.3">
      <c r="J191" t="str">
        <v>USA</v>
      </c>
      <c r="K191" t="str">
        <v>Utah</v>
      </c>
      <c r="L191">
        <v>3</v>
      </c>
      <c r="M191">
        <v>381247</v>
      </c>
      <c r="N191" t="str">
        <v>Chocolate Chip</v>
      </c>
      <c r="O191">
        <v>260</v>
      </c>
      <c r="P191">
        <v>43862</v>
      </c>
      <c r="Q191">
        <v>2340</v>
      </c>
      <c r="R191">
        <v>1040</v>
      </c>
    </row>
    <row r="192" spans="10:18" x14ac:dyDescent="0.3">
      <c r="J192" t="str">
        <v>USA</v>
      </c>
      <c r="K192" t="str">
        <v>Utah</v>
      </c>
      <c r="L192">
        <v>3</v>
      </c>
      <c r="M192">
        <v>808262</v>
      </c>
      <c r="N192" t="str">
        <v>Chocolate Chip</v>
      </c>
      <c r="O192">
        <v>2470</v>
      </c>
      <c r="P192">
        <v>43709</v>
      </c>
      <c r="Q192">
        <v>22230</v>
      </c>
      <c r="R192">
        <v>9880</v>
      </c>
    </row>
    <row r="193" spans="10:18" x14ac:dyDescent="0.3">
      <c r="J193" t="str">
        <v>USA</v>
      </c>
      <c r="K193" t="str">
        <v>Utah</v>
      </c>
      <c r="L193">
        <v>2</v>
      </c>
      <c r="M193">
        <v>110252</v>
      </c>
      <c r="N193" t="str">
        <v>Chocolate Chip</v>
      </c>
      <c r="O193">
        <v>1743</v>
      </c>
      <c r="P193">
        <v>43739</v>
      </c>
      <c r="Q193">
        <v>15687</v>
      </c>
      <c r="R193">
        <v>6972</v>
      </c>
    </row>
    <row r="194" spans="10:18" x14ac:dyDescent="0.3">
      <c r="J194" t="str">
        <v>USA</v>
      </c>
      <c r="K194" t="str">
        <v>Utah</v>
      </c>
      <c r="L194">
        <v>3</v>
      </c>
      <c r="M194">
        <v>527380</v>
      </c>
      <c r="N194" t="str">
        <v>Chocolate Chip</v>
      </c>
      <c r="O194">
        <v>2914</v>
      </c>
      <c r="P194">
        <v>44105</v>
      </c>
      <c r="Q194">
        <v>26226</v>
      </c>
      <c r="R194">
        <v>11656</v>
      </c>
    </row>
    <row r="195" spans="10:18" x14ac:dyDescent="0.3">
      <c r="J195" t="str">
        <v>USA</v>
      </c>
      <c r="K195" t="str">
        <v>Utah</v>
      </c>
      <c r="L195">
        <v>2</v>
      </c>
      <c r="M195">
        <v>105698</v>
      </c>
      <c r="N195" t="str">
        <v>Chocolate Chip</v>
      </c>
      <c r="O195">
        <v>1731</v>
      </c>
      <c r="P195">
        <v>44105</v>
      </c>
      <c r="Q195">
        <v>15579</v>
      </c>
      <c r="R195">
        <v>6924</v>
      </c>
    </row>
    <row r="196" spans="10:18" x14ac:dyDescent="0.3">
      <c r="J196" t="str">
        <v>USA</v>
      </c>
      <c r="K196" t="str">
        <v>Colorado</v>
      </c>
      <c r="L196">
        <v>5</v>
      </c>
      <c r="M196">
        <v>553139</v>
      </c>
      <c r="N196" t="str">
        <v>Chocolate Chip</v>
      </c>
      <c r="O196">
        <v>700</v>
      </c>
      <c r="P196">
        <v>44136</v>
      </c>
      <c r="Q196">
        <v>6300</v>
      </c>
      <c r="R196">
        <v>2800</v>
      </c>
    </row>
    <row r="197" spans="10:18" x14ac:dyDescent="0.3">
      <c r="J197" t="str">
        <v>USA</v>
      </c>
      <c r="K197" t="str">
        <v>New Jersey</v>
      </c>
      <c r="L197">
        <v>4</v>
      </c>
      <c r="M197">
        <v>959418</v>
      </c>
      <c r="N197" t="str">
        <v>Chocolate Chip</v>
      </c>
      <c r="O197">
        <v>2222</v>
      </c>
      <c r="P197">
        <v>43770</v>
      </c>
      <c r="Q197">
        <v>19998</v>
      </c>
      <c r="R197">
        <v>8888</v>
      </c>
    </row>
    <row r="198" spans="10:18" x14ac:dyDescent="0.3">
      <c r="J198" t="str">
        <v>USA</v>
      </c>
      <c r="K198" t="str">
        <v>Utah</v>
      </c>
      <c r="L198">
        <v>3</v>
      </c>
      <c r="M198">
        <v>293477</v>
      </c>
      <c r="N198" t="str">
        <v>Chocolate Chip</v>
      </c>
      <c r="O198">
        <v>1177</v>
      </c>
      <c r="P198">
        <v>44136</v>
      </c>
      <c r="Q198">
        <v>10593</v>
      </c>
      <c r="R198">
        <v>4708</v>
      </c>
    </row>
    <row r="199" spans="10:18" x14ac:dyDescent="0.3">
      <c r="J199" t="str">
        <v>USA</v>
      </c>
      <c r="K199" t="str">
        <v>Colorado</v>
      </c>
      <c r="L199">
        <v>5</v>
      </c>
      <c r="M199">
        <v>201740</v>
      </c>
      <c r="N199" t="str">
        <v>Chocolate Chip</v>
      </c>
      <c r="O199">
        <v>1922</v>
      </c>
      <c r="P199">
        <v>43770</v>
      </c>
      <c r="Q199">
        <v>17298</v>
      </c>
      <c r="R199">
        <v>7688</v>
      </c>
    </row>
    <row r="200" spans="10:18" x14ac:dyDescent="0.3">
      <c r="J200" t="str">
        <v>USA</v>
      </c>
      <c r="K200" t="str">
        <v>New Jersey</v>
      </c>
      <c r="L200">
        <v>4</v>
      </c>
      <c r="M200">
        <v>397351</v>
      </c>
      <c r="N200" t="str">
        <v>Chocolate Chip</v>
      </c>
      <c r="O200">
        <v>1158</v>
      </c>
      <c r="P200">
        <v>43891</v>
      </c>
      <c r="Q200">
        <v>10422</v>
      </c>
      <c r="R200">
        <v>4632</v>
      </c>
    </row>
    <row r="201" spans="10:18" x14ac:dyDescent="0.3">
      <c r="J201" t="str">
        <v>USA</v>
      </c>
      <c r="K201" t="str">
        <v>Utah</v>
      </c>
      <c r="L201">
        <v>3</v>
      </c>
      <c r="M201">
        <v>185916</v>
      </c>
      <c r="N201" t="str">
        <v>Chocolate Chip</v>
      </c>
      <c r="O201">
        <v>1614</v>
      </c>
      <c r="P201">
        <v>43922</v>
      </c>
      <c r="Q201">
        <v>14526</v>
      </c>
      <c r="R201">
        <v>6456</v>
      </c>
    </row>
    <row r="202" spans="10:18" x14ac:dyDescent="0.3">
      <c r="J202" t="str">
        <v>USA</v>
      </c>
      <c r="K202" t="str">
        <v>Utah</v>
      </c>
      <c r="L202">
        <v>3</v>
      </c>
      <c r="M202">
        <v>375093</v>
      </c>
      <c r="N202" t="str">
        <v>Chocolate Chip</v>
      </c>
      <c r="O202">
        <v>2535</v>
      </c>
      <c r="P202">
        <v>43922</v>
      </c>
      <c r="Q202">
        <v>22815</v>
      </c>
      <c r="R202">
        <v>10140</v>
      </c>
    </row>
    <row r="203" spans="10:18" x14ac:dyDescent="0.3">
      <c r="J203" t="str">
        <v>USA</v>
      </c>
      <c r="K203" t="str">
        <v>New Jersey</v>
      </c>
      <c r="L203">
        <v>4</v>
      </c>
      <c r="M203">
        <v>572411</v>
      </c>
      <c r="N203" t="str">
        <v>Chocolate Chip</v>
      </c>
      <c r="O203">
        <v>2851</v>
      </c>
      <c r="P203">
        <v>43952</v>
      </c>
      <c r="Q203">
        <v>25659</v>
      </c>
      <c r="R203">
        <v>11404</v>
      </c>
    </row>
    <row r="204" spans="10:18" x14ac:dyDescent="0.3">
      <c r="J204" t="str">
        <v>USA</v>
      </c>
      <c r="K204" t="str">
        <v>Utah</v>
      </c>
      <c r="L204">
        <v>3</v>
      </c>
      <c r="M204">
        <v>844283</v>
      </c>
      <c r="N204" t="str">
        <v>Chocolate Chip</v>
      </c>
      <c r="O204">
        <v>2559</v>
      </c>
      <c r="P204">
        <v>44044</v>
      </c>
      <c r="Q204">
        <v>23031</v>
      </c>
      <c r="R204">
        <v>10236</v>
      </c>
    </row>
    <row r="205" spans="10:18" x14ac:dyDescent="0.3">
      <c r="J205" t="str">
        <v>USA</v>
      </c>
      <c r="K205" t="str">
        <v>Utah</v>
      </c>
      <c r="L205">
        <v>3</v>
      </c>
      <c r="M205">
        <v>928743</v>
      </c>
      <c r="N205" t="str">
        <v>Chocolate Chip</v>
      </c>
      <c r="O205">
        <v>267</v>
      </c>
      <c r="P205">
        <v>43739</v>
      </c>
      <c r="Q205">
        <v>2403</v>
      </c>
      <c r="R205">
        <v>1068</v>
      </c>
    </row>
    <row r="206" spans="10:18" x14ac:dyDescent="0.3">
      <c r="J206" t="str">
        <v>USA</v>
      </c>
      <c r="K206" t="str">
        <v>Utah</v>
      </c>
      <c r="L206">
        <v>2</v>
      </c>
      <c r="M206">
        <v>705405</v>
      </c>
      <c r="N206" t="str">
        <v>Chocolate Chip</v>
      </c>
      <c r="O206">
        <v>1085</v>
      </c>
      <c r="P206">
        <v>44105</v>
      </c>
      <c r="Q206">
        <v>9765</v>
      </c>
      <c r="R206">
        <v>4340</v>
      </c>
    </row>
    <row r="207" spans="10:18" x14ac:dyDescent="0.3">
      <c r="J207" t="str">
        <v>USA</v>
      </c>
      <c r="K207" t="str">
        <v>Utah</v>
      </c>
      <c r="L207">
        <v>2</v>
      </c>
      <c r="M207">
        <v>149298</v>
      </c>
      <c r="N207" t="str">
        <v>Chocolate Chip</v>
      </c>
      <c r="O207">
        <v>1175</v>
      </c>
      <c r="P207">
        <v>44105</v>
      </c>
      <c r="Q207">
        <v>10575</v>
      </c>
      <c r="R207">
        <v>4700</v>
      </c>
    </row>
    <row r="208" spans="10:18" x14ac:dyDescent="0.3">
      <c r="J208" t="str">
        <v>USA</v>
      </c>
      <c r="K208" t="str">
        <v>Colorado</v>
      </c>
      <c r="L208">
        <v>5</v>
      </c>
      <c r="M208">
        <v>872808</v>
      </c>
      <c r="N208" t="str">
        <v>Chocolate Chip</v>
      </c>
      <c r="O208">
        <v>2007</v>
      </c>
      <c r="P208">
        <v>43770</v>
      </c>
      <c r="Q208">
        <v>18063</v>
      </c>
      <c r="R208">
        <v>8028</v>
      </c>
    </row>
    <row r="209" spans="10:18" x14ac:dyDescent="0.3">
      <c r="J209" t="str">
        <v>USA</v>
      </c>
      <c r="K209" t="str">
        <v>Utah</v>
      </c>
      <c r="L209">
        <v>3</v>
      </c>
      <c r="M209">
        <v>771808</v>
      </c>
      <c r="N209" t="str">
        <v>Chocolate Chip</v>
      </c>
      <c r="O209">
        <v>2151</v>
      </c>
      <c r="P209">
        <v>43770</v>
      </c>
      <c r="Q209">
        <v>19359</v>
      </c>
      <c r="R209">
        <v>8604</v>
      </c>
    </row>
    <row r="210" spans="10:18" x14ac:dyDescent="0.3">
      <c r="J210" t="str">
        <v>USA</v>
      </c>
      <c r="K210" t="str">
        <v>Colorado</v>
      </c>
      <c r="L210">
        <v>5</v>
      </c>
      <c r="M210">
        <v>674115</v>
      </c>
      <c r="N210" t="str">
        <v>Chocolate Chip</v>
      </c>
      <c r="O210">
        <v>914</v>
      </c>
      <c r="P210">
        <v>44166</v>
      </c>
      <c r="Q210">
        <v>8226</v>
      </c>
      <c r="R210">
        <v>3656</v>
      </c>
    </row>
    <row r="211" spans="10:18" x14ac:dyDescent="0.3">
      <c r="J211" t="str">
        <v>USA</v>
      </c>
      <c r="K211" t="str">
        <v>New Jersey</v>
      </c>
      <c r="L211">
        <v>4</v>
      </c>
      <c r="M211">
        <v>284267</v>
      </c>
      <c r="N211" t="str">
        <v>Chocolate Chip</v>
      </c>
      <c r="O211">
        <v>293</v>
      </c>
      <c r="P211">
        <v>44166</v>
      </c>
      <c r="Q211">
        <v>2637</v>
      </c>
      <c r="R211">
        <v>1172</v>
      </c>
    </row>
    <row r="212" spans="10:18" x14ac:dyDescent="0.3">
      <c r="J212" t="str">
        <v>USA</v>
      </c>
      <c r="K212" t="str">
        <v>New Jersey</v>
      </c>
      <c r="L212">
        <v>4</v>
      </c>
      <c r="M212">
        <v>807740</v>
      </c>
      <c r="N212" t="str">
        <v>Chocolate Chip</v>
      </c>
      <c r="O212">
        <v>723</v>
      </c>
      <c r="P212">
        <v>43922</v>
      </c>
      <c r="Q212">
        <v>6507</v>
      </c>
      <c r="R212">
        <v>2892</v>
      </c>
    </row>
  </sheetData>
  <mergeCells count="1">
    <mergeCell ref="B4:E7"/>
  </mergeCells>
  <conditionalFormatting sqref="J7">
    <cfRule type="expression" dxfId="1" priority="2">
      <formula>#REF!&gt;=10000</formula>
    </cfRule>
  </conditionalFormatting>
  <conditionalFormatting sqref="Q9:R9">
    <cfRule type="cellIs" dxfId="0" priority="1" operator="greaterThan">
      <formula>10000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913-6ED0-49DA-80A3-CB8A94569667}">
  <dimension ref="B2:H18"/>
  <sheetViews>
    <sheetView workbookViewId="0">
      <selection activeCell="H4" sqref="H4"/>
    </sheetView>
  </sheetViews>
  <sheetFormatPr defaultColWidth="8.77734375" defaultRowHeight="14.4" x14ac:dyDescent="0.3"/>
  <cols>
    <col min="1" max="1" width="8.77734375" style="24"/>
    <col min="2" max="2" width="9.33203125" style="24" bestFit="1" customWidth="1"/>
    <col min="3" max="3" width="8.77734375" style="24"/>
    <col min="4" max="4" width="9.21875" style="24" bestFit="1" customWidth="1"/>
    <col min="5" max="6" width="8.77734375" style="24"/>
    <col min="7" max="7" width="11.33203125" style="24" customWidth="1"/>
    <col min="8" max="8" width="23.109375" style="24" bestFit="1" customWidth="1"/>
    <col min="9" max="16384" width="8.77734375" style="24"/>
  </cols>
  <sheetData>
    <row r="2" spans="2:8" ht="15" thickBot="1" x14ac:dyDescent="0.35"/>
    <row r="3" spans="2:8" ht="15.6" thickTop="1" thickBot="1" x14ac:dyDescent="0.35">
      <c r="B3" s="25" t="s">
        <v>1</v>
      </c>
      <c r="C3" s="25" t="s">
        <v>2</v>
      </c>
      <c r="D3" s="25" t="s">
        <v>3</v>
      </c>
      <c r="E3" s="25" t="s">
        <v>5</v>
      </c>
      <c r="F3" s="25" t="s">
        <v>6</v>
      </c>
      <c r="G3" s="24" t="s">
        <v>67</v>
      </c>
      <c r="H3" s="24" t="s">
        <v>68</v>
      </c>
    </row>
    <row r="4" spans="2:8" ht="15.6" thickTop="1" thickBot="1" x14ac:dyDescent="0.35">
      <c r="B4" s="26">
        <v>233264</v>
      </c>
      <c r="C4" s="26" t="str">
        <f>VLOOKUP(B4,Orders!$E$1:$J$708,2,FALSE)</f>
        <v>Chocolate Chip</v>
      </c>
      <c r="D4" s="26">
        <f>VLOOKUP(B4,Orders!$E$1:$J$708,3,FALSE)</f>
        <v>2518</v>
      </c>
      <c r="E4" s="26">
        <f>VLOOKUP(B4,Orders!$E$1:$J$708,5,FALSE)</f>
        <v>22662</v>
      </c>
      <c r="F4" s="26">
        <f>VLOOKUP(B4,Orders!$E$1:$J$708,6,FALSE)</f>
        <v>10072</v>
      </c>
      <c r="G4" s="34">
        <f>E4-F4</f>
        <v>12590</v>
      </c>
      <c r="H4" s="35">
        <f>(G4/E4)*100</f>
        <v>55.555555555555557</v>
      </c>
    </row>
    <row r="5" spans="2:8" ht="15.6" thickTop="1" thickBot="1" x14ac:dyDescent="0.35">
      <c r="B5" s="26">
        <v>404255</v>
      </c>
      <c r="C5" s="26" t="str">
        <f>VLOOKUP(B5,Orders!$E$1:$J$708,2,FALSE)</f>
        <v>Fortune Cookie</v>
      </c>
      <c r="D5" s="26">
        <f>VLOOKUP(B5,Orders!$E$1:$J$708,3,FALSE)</f>
        <v>2498</v>
      </c>
      <c r="E5" s="26">
        <f>VLOOKUP(B5,Orders!$E$1:$J$708,5,FALSE)</f>
        <v>18735</v>
      </c>
      <c r="F5" s="26">
        <f>VLOOKUP(B5,Orders!$E$1:$J$708,6,FALSE)</f>
        <v>7494</v>
      </c>
      <c r="G5" s="34">
        <f t="shared" ref="G5:G17" si="0">E5-F5</f>
        <v>11241</v>
      </c>
      <c r="H5" s="35">
        <f t="shared" ref="H5:H17" si="1">(G5/E5)*100</f>
        <v>60</v>
      </c>
    </row>
    <row r="6" spans="2:8" ht="15.6" thickTop="1" thickBot="1" x14ac:dyDescent="0.35">
      <c r="B6" s="26">
        <v>251477</v>
      </c>
      <c r="C6" s="26" t="str">
        <f>VLOOKUP(B6,Orders!$E$1:$J$708,2,FALSE)</f>
        <v>Fortune Cookie</v>
      </c>
      <c r="D6" s="26">
        <f>VLOOKUP(B6,Orders!$E$1:$J$708,3,FALSE)</f>
        <v>1287</v>
      </c>
      <c r="E6" s="26">
        <f>VLOOKUP(B6,Orders!$E$1:$J$708,5,FALSE)</f>
        <v>9652.5</v>
      </c>
      <c r="F6" s="26">
        <f>VLOOKUP(B6,Orders!$E$1:$J$708,6,FALSE)</f>
        <v>3861</v>
      </c>
      <c r="G6" s="34">
        <f t="shared" si="0"/>
        <v>5791.5</v>
      </c>
      <c r="H6" s="35">
        <f t="shared" si="1"/>
        <v>60</v>
      </c>
    </row>
    <row r="7" spans="2:8" ht="15.6" thickTop="1" thickBot="1" x14ac:dyDescent="0.35">
      <c r="B7" s="26">
        <v>110252</v>
      </c>
      <c r="C7" s="26" t="str">
        <f>VLOOKUP(B7,Orders!$E$1:$J$708,2,FALSE)</f>
        <v>Chocolate Chip</v>
      </c>
      <c r="D7" s="26">
        <f>VLOOKUP(B7,Orders!$E$1:$J$708,3,FALSE)</f>
        <v>1743</v>
      </c>
      <c r="E7" s="26">
        <f>VLOOKUP(B7,Orders!$E$1:$J$708,5,FALSE)</f>
        <v>15687</v>
      </c>
      <c r="F7" s="26">
        <f>VLOOKUP(B7,Orders!$E$1:$J$708,6,FALSE)</f>
        <v>6972</v>
      </c>
      <c r="G7" s="34">
        <f t="shared" si="0"/>
        <v>8715</v>
      </c>
      <c r="H7" s="35">
        <f t="shared" si="1"/>
        <v>55.555555555555557</v>
      </c>
    </row>
    <row r="8" spans="2:8" ht="15.6" thickTop="1" thickBot="1" x14ac:dyDescent="0.35">
      <c r="B8" s="26">
        <v>720099</v>
      </c>
      <c r="C8" s="26" t="str">
        <f>VLOOKUP(B8,Orders!$E$1:$J$708,2,FALSE)</f>
        <v>Oatmeal Raisin</v>
      </c>
      <c r="D8" s="26">
        <f>VLOOKUP(B8,Orders!$E$1:$J$708,3,FALSE)</f>
        <v>2734</v>
      </c>
      <c r="E8" s="26">
        <f>VLOOKUP(B8,Orders!$E$1:$J$708,5,FALSE)</f>
        <v>30074</v>
      </c>
      <c r="F8" s="26">
        <f>VLOOKUP(B8,Orders!$E$1:$J$708,6,FALSE)</f>
        <v>15037</v>
      </c>
      <c r="G8" s="34">
        <f t="shared" si="0"/>
        <v>15037</v>
      </c>
      <c r="H8" s="35">
        <f t="shared" si="1"/>
        <v>50</v>
      </c>
    </row>
    <row r="9" spans="2:8" ht="15.6" thickTop="1" thickBot="1" x14ac:dyDescent="0.35">
      <c r="B9" s="26">
        <v>215861</v>
      </c>
      <c r="C9" s="26" t="str">
        <f>VLOOKUP(B9,Orders!$E$1:$J$708,2,FALSE)</f>
        <v>Oatmeal Raisin</v>
      </c>
      <c r="D9" s="26">
        <f>VLOOKUP(B9,Orders!$E$1:$J$708,3,FALSE)</f>
        <v>1743</v>
      </c>
      <c r="E9" s="26">
        <f>VLOOKUP(B9,Orders!$E$1:$J$708,5,FALSE)</f>
        <v>32054</v>
      </c>
      <c r="F9" s="26">
        <f>VLOOKUP(B9,Orders!$E$1:$J$708,6,FALSE)</f>
        <v>16027</v>
      </c>
      <c r="G9" s="34">
        <f t="shared" si="0"/>
        <v>16027</v>
      </c>
      <c r="H9" s="35">
        <f t="shared" si="1"/>
        <v>50</v>
      </c>
    </row>
    <row r="10" spans="2:8" ht="15.6" thickTop="1" thickBot="1" x14ac:dyDescent="0.35">
      <c r="B10" s="26">
        <v>565876</v>
      </c>
      <c r="C10" s="26" t="str">
        <f>VLOOKUP(B10,Orders!$E$1:$J$708,2,FALSE)</f>
        <v>Snickerdoodle</v>
      </c>
      <c r="D10" s="26">
        <f>VLOOKUP(B10,Orders!$E$1:$J$708,3,FALSE)</f>
        <v>1858</v>
      </c>
      <c r="E10" s="26">
        <f>VLOOKUP(B10,Orders!$E$1:$J$708,5,FALSE)</f>
        <v>14864</v>
      </c>
      <c r="F10" s="26">
        <f>VLOOKUP(B10,Orders!$E$1:$J$708,6,FALSE)</f>
        <v>6503</v>
      </c>
      <c r="G10" s="34">
        <f t="shared" si="0"/>
        <v>8361</v>
      </c>
      <c r="H10" s="35">
        <f t="shared" si="1"/>
        <v>56.25</v>
      </c>
    </row>
    <row r="11" spans="2:8" ht="15.6" thickTop="1" thickBot="1" x14ac:dyDescent="0.35">
      <c r="B11" s="26">
        <v>800822</v>
      </c>
      <c r="C11" s="26" t="str">
        <f>VLOOKUP(B11,Orders!$E$1:$J$708,2,FALSE)</f>
        <v>Snickerdoodle</v>
      </c>
      <c r="D11" s="26">
        <f>VLOOKUP(B11,Orders!$E$1:$J$708,3,FALSE)</f>
        <v>742.5</v>
      </c>
      <c r="E11" s="26">
        <f>VLOOKUP(B11,Orders!$E$1:$J$708,5,FALSE)</f>
        <v>5940</v>
      </c>
      <c r="F11" s="26">
        <f>VLOOKUP(B11,Orders!$E$1:$J$708,6,FALSE)</f>
        <v>2598.75</v>
      </c>
      <c r="G11" s="34">
        <f t="shared" si="0"/>
        <v>3341.25</v>
      </c>
      <c r="H11" s="35">
        <f t="shared" si="1"/>
        <v>56.25</v>
      </c>
    </row>
    <row r="12" spans="2:8" ht="15.6" thickTop="1" thickBot="1" x14ac:dyDescent="0.35">
      <c r="B12" s="26">
        <v>304097</v>
      </c>
      <c r="C12" s="26" t="str">
        <f>VLOOKUP(B12,Orders!$E$1:$J$708,2,FALSE)</f>
        <v>Sugar</v>
      </c>
      <c r="D12" s="26">
        <f>VLOOKUP(B12,Orders!$E$1:$J$708,3,FALSE)</f>
        <v>2729</v>
      </c>
      <c r="E12" s="26">
        <f>VLOOKUP(B12,Orders!$E$1:$J$708,5,FALSE)</f>
        <v>17738.5</v>
      </c>
      <c r="F12" s="26">
        <f>VLOOKUP(B12,Orders!$E$1:$J$708,6,FALSE)</f>
        <v>6822.5</v>
      </c>
      <c r="G12" s="34">
        <f t="shared" si="0"/>
        <v>10916</v>
      </c>
      <c r="H12" s="35">
        <f t="shared" si="1"/>
        <v>61.53846153846154</v>
      </c>
    </row>
    <row r="13" spans="2:8" ht="15.6" thickTop="1" thickBot="1" x14ac:dyDescent="0.35">
      <c r="B13" s="26">
        <v>866308</v>
      </c>
      <c r="C13" s="26" t="str">
        <f>VLOOKUP(B13,Orders!$E$1:$J$708,2,FALSE)</f>
        <v>Sugar</v>
      </c>
      <c r="D13" s="26">
        <f>VLOOKUP(B13,Orders!$E$1:$J$708,3,FALSE)</f>
        <v>1514</v>
      </c>
      <c r="E13" s="26">
        <f>VLOOKUP(B13,Orders!$E$1:$J$708,5,FALSE)</f>
        <v>9841</v>
      </c>
      <c r="F13" s="26">
        <f>VLOOKUP(B13,Orders!$E$1:$J$708,6,FALSE)</f>
        <v>3785</v>
      </c>
      <c r="G13" s="34">
        <f t="shared" si="0"/>
        <v>6056</v>
      </c>
      <c r="H13" s="35">
        <f t="shared" si="1"/>
        <v>61.53846153846154</v>
      </c>
    </row>
    <row r="14" spans="2:8" ht="15.6" thickTop="1" thickBot="1" x14ac:dyDescent="0.35">
      <c r="B14" s="26">
        <v>522608</v>
      </c>
      <c r="C14" s="26" t="str">
        <f>VLOOKUP(B14,Orders!$E$1:$J$708,2,FALSE)</f>
        <v>Macadamia Nut</v>
      </c>
      <c r="D14" s="26">
        <f>VLOOKUP(B14,Orders!$E$1:$J$708,3,FALSE)</f>
        <v>1465</v>
      </c>
      <c r="E14" s="26">
        <f>VLOOKUP(B14,Orders!$E$1:$J$708,5,FALSE)</f>
        <v>11720</v>
      </c>
      <c r="F14" s="26">
        <f>VLOOKUP(B14,Orders!$E$1:$J$708,6,FALSE)</f>
        <v>5127.5</v>
      </c>
      <c r="G14" s="34">
        <f t="shared" si="0"/>
        <v>6592.5</v>
      </c>
      <c r="H14" s="35">
        <f t="shared" si="1"/>
        <v>56.25</v>
      </c>
    </row>
    <row r="15" spans="2:8" ht="15.6" thickTop="1" thickBot="1" x14ac:dyDescent="0.35">
      <c r="B15" s="26">
        <v>451218</v>
      </c>
      <c r="C15" s="26" t="str">
        <f>VLOOKUP(B15,Orders!$E$1:$J$708,2,FALSE)</f>
        <v>Macadamia Nut</v>
      </c>
      <c r="D15" s="26">
        <f>VLOOKUP(B15,Orders!$E$1:$J$708,3,FALSE)</f>
        <v>2832</v>
      </c>
      <c r="E15" s="26">
        <f>VLOOKUP(B15,Orders!$E$1:$J$708,5,FALSE)</f>
        <v>22656</v>
      </c>
      <c r="F15" s="26">
        <f>VLOOKUP(B15,Orders!$E$1:$J$708,6,FALSE)</f>
        <v>9912</v>
      </c>
      <c r="G15" s="34">
        <f t="shared" si="0"/>
        <v>12744</v>
      </c>
      <c r="H15" s="35">
        <f t="shared" si="1"/>
        <v>56.25</v>
      </c>
    </row>
    <row r="16" spans="2:8" ht="15.6" thickTop="1" thickBot="1" x14ac:dyDescent="0.35">
      <c r="B16" s="26">
        <v>324621</v>
      </c>
      <c r="C16" s="26" t="str">
        <f>VLOOKUP(B16,Orders!$E$1:$J$708,2,FALSE)</f>
        <v>White Chocolate</v>
      </c>
      <c r="D16" s="26">
        <f>VLOOKUP(B16,Orders!$E$1:$J$708,3,FALSE)</f>
        <v>2294</v>
      </c>
      <c r="E16" s="26">
        <f>VLOOKUP(B16,Orders!$E$1:$J$708,5,FALSE)</f>
        <v>29822</v>
      </c>
      <c r="F16" s="26">
        <f>VLOOKUP(B16,Orders!$E$1:$J$708,6,FALSE)</f>
        <v>13764</v>
      </c>
      <c r="G16" s="34">
        <f t="shared" si="0"/>
        <v>16058</v>
      </c>
      <c r="H16" s="35">
        <f t="shared" si="1"/>
        <v>53.846153846153847</v>
      </c>
    </row>
    <row r="17" spans="2:8" ht="15.6" thickTop="1" thickBot="1" x14ac:dyDescent="0.35">
      <c r="B17" s="26">
        <v>508853</v>
      </c>
      <c r="C17" s="26" t="str">
        <f>VLOOKUP(B17,Orders!$E$1:$J$708,2,FALSE)</f>
        <v>White Chocolate</v>
      </c>
      <c r="D17" s="26">
        <f>VLOOKUP(B17,Orders!$E$1:$J$708,3,FALSE)</f>
        <v>2805</v>
      </c>
      <c r="E17" s="26">
        <f>VLOOKUP(B17,Orders!$E$1:$J$708,5,FALSE)</f>
        <v>36465</v>
      </c>
      <c r="F17" s="26">
        <f>VLOOKUP(B17,Orders!$E$1:$J$708,6,FALSE)</f>
        <v>16830</v>
      </c>
      <c r="G17" s="34">
        <f t="shared" si="0"/>
        <v>19635</v>
      </c>
      <c r="H17" s="35">
        <f t="shared" si="1"/>
        <v>53.846153846153847</v>
      </c>
    </row>
    <row r="18" spans="2:8" ht="15" thickTop="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42B6-BD5E-4600-812E-F43ADBC741C0}">
  <dimension ref="B2:H21"/>
  <sheetViews>
    <sheetView workbookViewId="0">
      <selection activeCell="F17" sqref="F17"/>
    </sheetView>
  </sheetViews>
  <sheetFormatPr defaultColWidth="8.77734375" defaultRowHeight="14.4" x14ac:dyDescent="0.3"/>
  <cols>
    <col min="1" max="1" width="8.77734375" style="24"/>
    <col min="2" max="2" width="29.5546875" style="24" bestFit="1" customWidth="1"/>
    <col min="3" max="3" width="22.77734375" style="24" customWidth="1"/>
    <col min="4" max="4" width="19.88671875" style="24" bestFit="1" customWidth="1"/>
    <col min="5" max="5" width="12.6640625" style="24" bestFit="1" customWidth="1"/>
    <col min="6" max="6" width="13.77734375" style="24" bestFit="1" customWidth="1"/>
    <col min="7" max="7" width="13.77734375" style="24" customWidth="1"/>
    <col min="8" max="8" width="16.33203125" style="24" bestFit="1" customWidth="1"/>
    <col min="9" max="16384" width="8.77734375" style="24"/>
  </cols>
  <sheetData>
    <row r="2" spans="2:8" ht="15" thickBot="1" x14ac:dyDescent="0.35"/>
    <row r="3" spans="2:8" ht="15.6" thickTop="1" thickBot="1" x14ac:dyDescent="0.35">
      <c r="B3" s="27" t="s">
        <v>58</v>
      </c>
      <c r="C3" s="27" t="s">
        <v>3</v>
      </c>
      <c r="D3" s="27" t="s">
        <v>12</v>
      </c>
      <c r="E3" s="27" t="s">
        <v>56</v>
      </c>
      <c r="F3" s="27" t="s">
        <v>13</v>
      </c>
      <c r="G3" s="27" t="s">
        <v>57</v>
      </c>
      <c r="H3" s="27" t="s">
        <v>59</v>
      </c>
    </row>
    <row r="4" spans="2:8" ht="15.6" thickTop="1" thickBot="1" x14ac:dyDescent="0.35">
      <c r="B4" s="27" t="s">
        <v>7</v>
      </c>
      <c r="C4" s="27">
        <f ca="1">SUMIF(Orders!F:F,'Specific Data'!B4,Orders!G1:G708)</f>
        <v>340623.5</v>
      </c>
      <c r="D4" s="27">
        <f ca="1">E4/C4</f>
        <v>9</v>
      </c>
      <c r="E4" s="27">
        <f>SUMIF(Orders!F2:F708,'Specific Data'!B4,Orders!I2:I708)</f>
        <v>3065611.5</v>
      </c>
      <c r="F4" s="27">
        <f ca="1">G4/C4</f>
        <v>4</v>
      </c>
      <c r="G4" s="27">
        <f>SUMIF(Orders!F2:F708,'Specific Data'!B4,Orders!J2:J708)</f>
        <v>1362494</v>
      </c>
      <c r="H4" s="27">
        <f>(E4-G4)/E4*100</f>
        <v>55.555555555555557</v>
      </c>
    </row>
    <row r="5" spans="2:8" ht="15.6" thickTop="1" thickBot="1" x14ac:dyDescent="0.35">
      <c r="B5" s="27" t="s">
        <v>8</v>
      </c>
      <c r="C5" s="27">
        <f ca="1">SUMIF(Orders!F:F,'Specific Data'!B5,Orders!G2:G708)</f>
        <v>156915</v>
      </c>
      <c r="D5" s="27">
        <f t="shared" ref="D5:D10" ca="1" si="0">E5/C5</f>
        <v>7.4323869610935853</v>
      </c>
      <c r="E5" s="27">
        <f>SUMIF(Orders!F3:F709,'Specific Data'!B5,Orders!I3:I709)</f>
        <v>1166253</v>
      </c>
      <c r="F5" s="27">
        <f t="shared" ref="F5:F10" ca="1" si="1">G5/C5</f>
        <v>2.9791798107255523</v>
      </c>
      <c r="G5" s="27">
        <f>SUMIF(Orders!F3:F709,'Specific Data'!B5,Orders!J3:J709)</f>
        <v>467478</v>
      </c>
      <c r="H5" s="27">
        <f t="shared" ref="H5:H10" si="2">(E5-G5)/E5*100</f>
        <v>59.91624458843836</v>
      </c>
    </row>
    <row r="6" spans="2:8" ht="15.6" thickTop="1" thickBot="1" x14ac:dyDescent="0.35">
      <c r="B6" s="27" t="s">
        <v>51</v>
      </c>
      <c r="C6" s="27">
        <f ca="1">SUMIF(Orders!F:F,'Specific Data'!B6,Orders!G3:G710)</f>
        <v>57865.5</v>
      </c>
      <c r="D6" s="27">
        <f t="shared" ca="1" si="0"/>
        <v>8.14018715815123</v>
      </c>
      <c r="E6" s="27">
        <f ca="1">SUMIF(Orders!F4:F710,'Specific Data'!B6,Orders!I4:I709)</f>
        <v>471036</v>
      </c>
      <c r="F6" s="27">
        <f t="shared" ca="1" si="1"/>
        <v>3.5613318816911632</v>
      </c>
      <c r="G6" s="27">
        <f>SUMIF(Orders!F4:F710,'Specific Data'!B6,Orders!J4:J710)</f>
        <v>206078.25</v>
      </c>
      <c r="H6" s="27">
        <f t="shared" ca="1" si="2"/>
        <v>56.25</v>
      </c>
    </row>
    <row r="7" spans="2:8" ht="15.6" thickTop="1" thickBot="1" x14ac:dyDescent="0.35">
      <c r="B7" s="27" t="s">
        <v>9</v>
      </c>
      <c r="C7" s="27">
        <f ca="1">SUMIF(Orders!F:F,'Specific Data'!B7,Orders!G4:G711)</f>
        <v>151769</v>
      </c>
      <c r="D7" s="27">
        <f t="shared" ca="1" si="0"/>
        <v>11.225026191119399</v>
      </c>
      <c r="E7" s="27">
        <f>SUMIF(Orders!F5:F711,'Specific Data'!B7,Orders!I5:I711)</f>
        <v>1703611</v>
      </c>
      <c r="F7" s="27">
        <f t="shared" ca="1" si="1"/>
        <v>5.6107143092462888</v>
      </c>
      <c r="G7" s="27">
        <f>SUMIF(Orders!F5:F711,'Specific Data'!B7,Orders!J5:J711)</f>
        <v>851532.5</v>
      </c>
      <c r="H7" s="27">
        <f t="shared" si="2"/>
        <v>50.016024785000802</v>
      </c>
    </row>
    <row r="8" spans="2:8" ht="15.6" thickTop="1" thickBot="1" x14ac:dyDescent="0.35">
      <c r="B8" s="27" t="s">
        <v>10</v>
      </c>
      <c r="C8" s="27">
        <f ca="1">SUMIF(Orders!F:F,'Specific Data'!B8,Orders!G5:G712)</f>
        <v>149488</v>
      </c>
      <c r="D8" s="27">
        <f t="shared" ca="1" si="0"/>
        <v>7.8983463555603128</v>
      </c>
      <c r="E8" s="27">
        <f>SUMIF(Orders!F6:F712,'Specific Data'!B8,Orders!I6:I712)</f>
        <v>1180708</v>
      </c>
      <c r="F8" s="27">
        <f t="shared" ca="1" si="1"/>
        <v>3.4555265305576368</v>
      </c>
      <c r="G8" s="27">
        <f>SUMIF(Orders!F6:F712,'Specific Data'!B8,Orders!J6:J712)</f>
        <v>516559.75</v>
      </c>
      <c r="H8" s="27">
        <f t="shared" si="2"/>
        <v>56.25</v>
      </c>
    </row>
    <row r="9" spans="2:8" ht="15.6" thickTop="1" thickBot="1" x14ac:dyDescent="0.35">
      <c r="B9" s="27" t="s">
        <v>11</v>
      </c>
      <c r="C9" s="27">
        <f ca="1">SUMIF(Orders!F:F,'Specific Data'!B9,Orders!G6:G713)</f>
        <v>168752</v>
      </c>
      <c r="D9" s="27">
        <f t="shared" ca="1" si="0"/>
        <v>6.5548112022376035</v>
      </c>
      <c r="E9" s="27">
        <f>SUMIF(Orders!F7:F713,'Specific Data'!B9,Orders!I7:I713)</f>
        <v>1106137.5</v>
      </c>
      <c r="F9" s="27">
        <f t="shared" ca="1" si="1"/>
        <v>2.5210812316298474</v>
      </c>
      <c r="G9" s="27">
        <f>SUMIF(Orders!F7:F713,'Specific Data'!B9,Orders!J7:J713)</f>
        <v>425437.5</v>
      </c>
      <c r="H9" s="27">
        <f t="shared" si="2"/>
        <v>61.53846153846154</v>
      </c>
    </row>
    <row r="10" spans="2:8" ht="15.6" thickTop="1" thickBot="1" x14ac:dyDescent="0.35">
      <c r="B10" s="27" t="s">
        <v>52</v>
      </c>
      <c r="C10" s="27">
        <f>SUM(Orders!G635:G708)</f>
        <v>103931</v>
      </c>
      <c r="D10" s="27">
        <f t="shared" si="0"/>
        <v>13</v>
      </c>
      <c r="E10" s="27">
        <f>SUM(Orders!I635:I708)</f>
        <v>1351103</v>
      </c>
      <c r="F10" s="27">
        <f t="shared" si="1"/>
        <v>6</v>
      </c>
      <c r="G10" s="27">
        <f>SUM(Orders!J635:J708)</f>
        <v>623586</v>
      </c>
      <c r="H10" s="27">
        <f t="shared" si="2"/>
        <v>53.846153846153847</v>
      </c>
    </row>
    <row r="11" spans="2:8" ht="15.6" thickTop="1" thickBot="1" x14ac:dyDescent="0.35">
      <c r="B11" s="27" t="s">
        <v>61</v>
      </c>
      <c r="C11" s="27">
        <f ca="1">SUM(C4:C10)</f>
        <v>1129344</v>
      </c>
      <c r="D11" s="27">
        <f ca="1">SUM(D4:D10)</f>
        <v>63.250757868162125</v>
      </c>
      <c r="E11" s="27">
        <f ca="1">SUM(E4:E10)</f>
        <v>10044460</v>
      </c>
      <c r="F11" s="27">
        <f ca="1">SUM(F4:F9)</f>
        <v>22.127833763850489</v>
      </c>
      <c r="G11" s="27">
        <f>SUM(G4:G10)</f>
        <v>4453166</v>
      </c>
      <c r="H11" s="27">
        <f ca="1">SUM(H4:H10)</f>
        <v>393.37244031361013</v>
      </c>
    </row>
    <row r="12" spans="2:8" ht="15.6" thickTop="1" thickBot="1" x14ac:dyDescent="0.35">
      <c r="B12" s="27" t="s">
        <v>62</v>
      </c>
      <c r="C12" s="27">
        <f ca="1">AVERAGE(C4:C10)</f>
        <v>161334.85714285713</v>
      </c>
      <c r="D12" s="27">
        <f ca="1">AVERAGE(D4:D10)</f>
        <v>9.0358225525945901</v>
      </c>
      <c r="E12" s="27">
        <f ca="1">AVERAGE(E4:E10)</f>
        <v>1434922.857142857</v>
      </c>
      <c r="F12" s="27">
        <f ca="1">AVERAGE(F4:F9)</f>
        <v>3.6879722939750814</v>
      </c>
      <c r="G12" s="27">
        <f>AVERAGE(G4:G10)</f>
        <v>636166.57142857148</v>
      </c>
      <c r="H12" s="27">
        <f ca="1">AVERAGE(H4:H10)</f>
        <v>56.196062901944302</v>
      </c>
    </row>
    <row r="13" spans="2:8" ht="15" thickTop="1" x14ac:dyDescent="0.3"/>
    <row r="14" spans="2:8" ht="15" thickBot="1" x14ac:dyDescent="0.35"/>
    <row r="15" spans="2:8" ht="15.6" thickTop="1" thickBot="1" x14ac:dyDescent="0.35">
      <c r="B15" s="28" t="s">
        <v>0</v>
      </c>
      <c r="C15" s="28" t="s">
        <v>14</v>
      </c>
      <c r="D15" s="28" t="s">
        <v>56</v>
      </c>
      <c r="E15" s="28" t="s">
        <v>64</v>
      </c>
      <c r="F15" s="28" t="s">
        <v>60</v>
      </c>
      <c r="G15" s="24" t="s">
        <v>63</v>
      </c>
    </row>
    <row r="16" spans="2:8" ht="15.6" thickTop="1" thickBot="1" x14ac:dyDescent="0.35">
      <c r="B16" s="29">
        <f>'Customer Data'!A2</f>
        <v>1</v>
      </c>
      <c r="C16" s="30" t="str">
        <f>VLOOKUP(B16,'Customer Data'!A1:B6,2,FALSE)</f>
        <v>Terra Delicious</v>
      </c>
      <c r="D16" s="30">
        <f>SUMIF(Orders!$D$2:$D$708,'Specific Data'!B16,Orders!I2:I708)</f>
        <v>1120205.5</v>
      </c>
      <c r="E16" s="30">
        <f>(D16/(COUNTIF(Orders!$D$2:$D$708,'Specific Data'!B16)))</f>
        <v>12045.220430107527</v>
      </c>
      <c r="F16" s="30" cm="1">
        <f t="array" aca="1" ref="F16:F20" ca="1">RANK($E$16:$E$20,$E$16:$E$20)</f>
        <v>5</v>
      </c>
      <c r="G16" s="30"/>
    </row>
    <row r="17" spans="2:7" ht="15.6" thickTop="1" thickBot="1" x14ac:dyDescent="0.35">
      <c r="B17" s="29">
        <f>'Customer Data'!A3</f>
        <v>2</v>
      </c>
      <c r="C17" s="30" t="str">
        <f>VLOOKUP(B17,'Customer Data'!A2:B7,2,FALSE)</f>
        <v>Boudin Bakery</v>
      </c>
      <c r="D17" s="30">
        <f>SUMIF(Orders!$D$2:$D$708,'Specific Data'!B17,Orders!I3:I709)</f>
        <v>1863932.75</v>
      </c>
      <c r="E17" s="30">
        <f>(D17/(COUNTIF(Orders!$D$2:$D$708,'Specific Data'!B17)))</f>
        <v>13909.945895522387</v>
      </c>
      <c r="F17" s="31">
        <f ca="1"/>
        <v>3</v>
      </c>
      <c r="G17" s="30"/>
    </row>
    <row r="18" spans="2:7" ht="15.6" thickTop="1" thickBot="1" x14ac:dyDescent="0.35">
      <c r="B18" s="29">
        <f>'Customer Data'!A4</f>
        <v>3</v>
      </c>
      <c r="C18" s="30" t="str">
        <f>VLOOKUP(B18,'Customer Data'!A3:B8,2,FALSE)</f>
        <v>Ansel Bakes</v>
      </c>
      <c r="D18" s="30">
        <f ca="1">SUMIF(Orders!$D$2:$D$708,'Specific Data'!B18,Orders!I4:I709)</f>
        <v>3155349.75</v>
      </c>
      <c r="E18" s="30">
        <f ca="1">(D18/(COUNTIF(Orders!$D$2:$D$708,'Specific Data'!B18)))</f>
        <v>15317.231796116504</v>
      </c>
      <c r="F18" s="30">
        <f ca="1"/>
        <v>1</v>
      </c>
      <c r="G18" s="30"/>
    </row>
    <row r="19" spans="2:7" ht="15.6" thickTop="1" thickBot="1" x14ac:dyDescent="0.35">
      <c r="B19" s="29">
        <f>'Customer Data'!A5</f>
        <v>4</v>
      </c>
      <c r="C19" s="30" t="str">
        <f>VLOOKUP(B19,'Customer Data'!A4:B9,2,FALSE)</f>
        <v>Joe's Delicacies</v>
      </c>
      <c r="D19" s="30">
        <f>SUMIF(Orders!$D$2:$D$708,'Specific Data'!B19,Orders!I5:I711)</f>
        <v>2257344</v>
      </c>
      <c r="E19" s="30">
        <f>(D19/(COUNTIF(Orders!$D$2:$D$708,'Specific Data'!B19)))</f>
        <v>14286.987341772152</v>
      </c>
      <c r="F19" s="30">
        <f ca="1"/>
        <v>2</v>
      </c>
      <c r="G19" s="30"/>
    </row>
    <row r="20" spans="2:7" ht="15.6" thickTop="1" thickBot="1" x14ac:dyDescent="0.35">
      <c r="B20" s="29">
        <f>'Customer Data'!A6</f>
        <v>5</v>
      </c>
      <c r="C20" s="30" t="str">
        <f>VLOOKUP(B20,'Customer Data'!A5:B10,2,FALSE)</f>
        <v>Candy's Confectionery</v>
      </c>
      <c r="D20" s="30">
        <f>SUMIF(Orders!$D$2:$D$708,'Specific Data'!B20,Orders!I6:I712)</f>
        <v>1592429.75</v>
      </c>
      <c r="E20" s="30">
        <f>(D20/(COUNTIF(Orders!$D$2:$D$708,'Specific Data'!B20)))</f>
        <v>13727.842672413793</v>
      </c>
      <c r="F20" s="30">
        <f ca="1"/>
        <v>4</v>
      </c>
      <c r="G20" s="30"/>
    </row>
    <row r="21" spans="2:7"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48AA-9220-4EF0-8DB3-29FAC506DAB5}">
  <dimension ref="A1:I6"/>
  <sheetViews>
    <sheetView workbookViewId="0">
      <selection activeCell="J1" sqref="J1"/>
    </sheetView>
  </sheetViews>
  <sheetFormatPr defaultRowHeight="14.4" x14ac:dyDescent="0.3"/>
  <cols>
    <col min="1" max="1" width="14" customWidth="1"/>
    <col min="2" max="2" width="35" customWidth="1"/>
    <col min="3" max="3" width="28.21875" customWidth="1"/>
    <col min="4" max="4" width="24.21875" customWidth="1"/>
    <col min="5" max="5" width="13.5546875" customWidth="1"/>
    <col min="6" max="6" width="7.77734375" customWidth="1"/>
    <col min="7" max="7" width="19.77734375" customWidth="1"/>
    <col min="8" max="8" width="19.44140625" customWidth="1"/>
    <col min="9" max="9" width="22.21875" customWidth="1"/>
  </cols>
  <sheetData>
    <row r="1" spans="1:9" x14ac:dyDescent="0.3">
      <c r="A1" s="2" t="s">
        <v>0</v>
      </c>
      <c r="B1" s="2" t="s">
        <v>14</v>
      </c>
      <c r="C1" s="2" t="s">
        <v>15</v>
      </c>
      <c r="D1" s="2" t="s">
        <v>16</v>
      </c>
      <c r="E1" s="2" t="s">
        <v>17</v>
      </c>
      <c r="F1" s="2" t="s">
        <v>18</v>
      </c>
      <c r="G1" s="2" t="s">
        <v>19</v>
      </c>
      <c r="H1" s="2" t="s">
        <v>20</v>
      </c>
      <c r="I1" s="3" t="s">
        <v>21</v>
      </c>
    </row>
    <row r="2" spans="1:9" ht="86.4" x14ac:dyDescent="0.3">
      <c r="A2" s="4">
        <v>1</v>
      </c>
      <c r="B2" s="5" t="s">
        <v>22</v>
      </c>
      <c r="C2" s="6" t="s">
        <v>23</v>
      </c>
      <c r="D2" s="5" t="s">
        <v>24</v>
      </c>
      <c r="E2" s="5" t="s">
        <v>25</v>
      </c>
      <c r="F2" s="5" t="s">
        <v>26</v>
      </c>
      <c r="G2" s="7">
        <v>11373</v>
      </c>
      <c r="H2" s="5" t="s">
        <v>27</v>
      </c>
      <c r="I2" s="8" t="s">
        <v>28</v>
      </c>
    </row>
    <row r="3" spans="1:9" ht="101.4" x14ac:dyDescent="0.35">
      <c r="A3" s="9">
        <v>2</v>
      </c>
      <c r="B3" t="s">
        <v>29</v>
      </c>
      <c r="C3" s="10" t="s">
        <v>30</v>
      </c>
      <c r="D3" s="11" t="s">
        <v>31</v>
      </c>
      <c r="E3" s="12" t="s">
        <v>32</v>
      </c>
      <c r="F3" s="12" t="s">
        <v>33</v>
      </c>
      <c r="G3" s="13">
        <v>84604</v>
      </c>
      <c r="H3" s="12" t="s">
        <v>27</v>
      </c>
      <c r="I3" s="14" t="s">
        <v>34</v>
      </c>
    </row>
    <row r="4" spans="1:9" ht="43.8" x14ac:dyDescent="0.35">
      <c r="A4" s="9">
        <v>3</v>
      </c>
      <c r="B4" s="12" t="s">
        <v>35</v>
      </c>
      <c r="C4" s="10" t="s">
        <v>36</v>
      </c>
      <c r="D4" s="15" t="s">
        <v>37</v>
      </c>
      <c r="E4" s="12" t="s">
        <v>32</v>
      </c>
      <c r="F4" s="12" t="s">
        <v>33</v>
      </c>
      <c r="G4" s="13">
        <v>84115</v>
      </c>
      <c r="H4" s="12" t="s">
        <v>27</v>
      </c>
      <c r="I4" s="16" t="s">
        <v>38</v>
      </c>
    </row>
    <row r="5" spans="1:9" ht="115.8" x14ac:dyDescent="0.35">
      <c r="A5" s="9">
        <v>4</v>
      </c>
      <c r="B5" s="12" t="s">
        <v>39</v>
      </c>
      <c r="C5" s="12" t="s">
        <v>40</v>
      </c>
      <c r="D5" s="17" t="s">
        <v>41</v>
      </c>
      <c r="E5" s="12" t="s">
        <v>42</v>
      </c>
      <c r="F5" s="12" t="s">
        <v>43</v>
      </c>
      <c r="G5" s="13">
        <v>8540</v>
      </c>
      <c r="H5" s="12" t="s">
        <v>27</v>
      </c>
      <c r="I5" s="16" t="s">
        <v>44</v>
      </c>
    </row>
    <row r="6" spans="1:9" ht="58.2" x14ac:dyDescent="0.35">
      <c r="A6" s="18">
        <v>5</v>
      </c>
      <c r="B6" s="19" t="s">
        <v>45</v>
      </c>
      <c r="C6" s="20" t="s">
        <v>46</v>
      </c>
      <c r="D6" s="21" t="s">
        <v>47</v>
      </c>
      <c r="E6" s="19" t="s">
        <v>48</v>
      </c>
      <c r="F6" s="19" t="s">
        <v>49</v>
      </c>
      <c r="G6" s="22">
        <v>80134</v>
      </c>
      <c r="H6" s="19" t="s">
        <v>27</v>
      </c>
      <c r="I6" s="23"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C46A-A1DF-4641-BF56-80D8D084934A}">
  <dimension ref="B3:K184"/>
  <sheetViews>
    <sheetView zoomScale="50" zoomScaleNormal="22" workbookViewId="0">
      <selection activeCell="C167" sqref="C167"/>
    </sheetView>
  </sheetViews>
  <sheetFormatPr defaultRowHeight="14.4" x14ac:dyDescent="0.3"/>
  <cols>
    <col min="2" max="2" width="19.21875" bestFit="1" customWidth="1"/>
    <col min="3" max="3" width="20.77734375" bestFit="1" customWidth="1"/>
    <col min="4" max="4" width="16.33203125" bestFit="1" customWidth="1"/>
    <col min="5" max="5" width="15.44140625" bestFit="1" customWidth="1"/>
    <col min="6" max="6" width="18.33203125" bestFit="1" customWidth="1"/>
    <col min="7" max="7" width="20.109375" bestFit="1" customWidth="1"/>
    <col min="8" max="8" width="13.88671875" bestFit="1" customWidth="1"/>
    <col min="9" max="9" width="19.88671875" bestFit="1" customWidth="1"/>
    <col min="10" max="10" width="18.33203125" bestFit="1" customWidth="1"/>
    <col min="11" max="11" width="15.44140625" bestFit="1" customWidth="1"/>
    <col min="12" max="12" width="13.109375" bestFit="1" customWidth="1"/>
    <col min="13" max="13" width="15" bestFit="1" customWidth="1"/>
    <col min="14" max="15" width="13.77734375" bestFit="1" customWidth="1"/>
    <col min="16" max="16" width="13.5546875" bestFit="1" customWidth="1"/>
    <col min="17" max="17" width="15" bestFit="1" customWidth="1"/>
    <col min="18" max="18" width="9.77734375" bestFit="1" customWidth="1"/>
    <col min="19" max="19" width="10.77734375" bestFit="1" customWidth="1"/>
  </cols>
  <sheetData>
    <row r="3" spans="2:3" x14ac:dyDescent="0.3">
      <c r="B3" s="36" t="s">
        <v>69</v>
      </c>
      <c r="C3" t="s">
        <v>70</v>
      </c>
    </row>
    <row r="4" spans="2:3" x14ac:dyDescent="0.3">
      <c r="B4" s="37" t="s">
        <v>7</v>
      </c>
      <c r="C4">
        <v>3065611.5</v>
      </c>
    </row>
    <row r="5" spans="2:3" x14ac:dyDescent="0.3">
      <c r="B5" s="37" t="s">
        <v>9</v>
      </c>
      <c r="C5">
        <v>1703611</v>
      </c>
    </row>
    <row r="6" spans="2:3" x14ac:dyDescent="0.3">
      <c r="B6" s="37" t="s">
        <v>53</v>
      </c>
      <c r="C6">
        <v>1351103</v>
      </c>
    </row>
    <row r="7" spans="2:3" x14ac:dyDescent="0.3">
      <c r="B7" s="37" t="s">
        <v>10</v>
      </c>
      <c r="C7">
        <v>1180708</v>
      </c>
    </row>
    <row r="8" spans="2:3" x14ac:dyDescent="0.3">
      <c r="B8" s="37" t="s">
        <v>8</v>
      </c>
      <c r="C8">
        <v>1166253</v>
      </c>
    </row>
    <row r="9" spans="2:3" x14ac:dyDescent="0.3">
      <c r="B9" s="37" t="s">
        <v>11</v>
      </c>
      <c r="C9">
        <v>1106137.5</v>
      </c>
    </row>
    <row r="10" spans="2:3" x14ac:dyDescent="0.3">
      <c r="B10" s="37" t="s">
        <v>51</v>
      </c>
      <c r="C10">
        <v>471036</v>
      </c>
    </row>
    <row r="11" spans="2:3" x14ac:dyDescent="0.3">
      <c r="B11" s="37" t="s">
        <v>65</v>
      </c>
      <c r="C11">
        <v>22248</v>
      </c>
    </row>
    <row r="12" spans="2:3" x14ac:dyDescent="0.3">
      <c r="B12" s="37" t="s">
        <v>61</v>
      </c>
      <c r="C12">
        <v>10066708</v>
      </c>
    </row>
    <row r="15" spans="2:3" x14ac:dyDescent="0.3">
      <c r="B15" s="36" t="s">
        <v>69</v>
      </c>
      <c r="C15" t="s">
        <v>71</v>
      </c>
    </row>
    <row r="16" spans="2:3" x14ac:dyDescent="0.3">
      <c r="B16" s="37" t="s">
        <v>7</v>
      </c>
      <c r="C16">
        <v>1362494</v>
      </c>
    </row>
    <row r="17" spans="2:3" x14ac:dyDescent="0.3">
      <c r="B17" s="37" t="s">
        <v>9</v>
      </c>
      <c r="C17">
        <v>851532.5</v>
      </c>
    </row>
    <row r="18" spans="2:3" x14ac:dyDescent="0.3">
      <c r="B18" s="37" t="s">
        <v>53</v>
      </c>
      <c r="C18">
        <v>623586</v>
      </c>
    </row>
    <row r="19" spans="2:3" x14ac:dyDescent="0.3">
      <c r="B19" s="37" t="s">
        <v>10</v>
      </c>
      <c r="C19">
        <v>516559.75</v>
      </c>
    </row>
    <row r="20" spans="2:3" x14ac:dyDescent="0.3">
      <c r="B20" s="37" t="s">
        <v>8</v>
      </c>
      <c r="C20">
        <v>467478</v>
      </c>
    </row>
    <row r="21" spans="2:3" x14ac:dyDescent="0.3">
      <c r="B21" s="37" t="s">
        <v>11</v>
      </c>
      <c r="C21">
        <v>425437.5</v>
      </c>
    </row>
    <row r="22" spans="2:3" x14ac:dyDescent="0.3">
      <c r="B22" s="37" t="s">
        <v>51</v>
      </c>
      <c r="C22">
        <v>206078.25</v>
      </c>
    </row>
    <row r="23" spans="2:3" x14ac:dyDescent="0.3">
      <c r="B23" s="37" t="s">
        <v>65</v>
      </c>
      <c r="C23">
        <v>9888</v>
      </c>
    </row>
    <row r="24" spans="2:3" x14ac:dyDescent="0.3">
      <c r="B24" s="37" t="s">
        <v>61</v>
      </c>
      <c r="C24">
        <v>4463054</v>
      </c>
    </row>
    <row r="27" spans="2:3" x14ac:dyDescent="0.3">
      <c r="B27" s="36" t="s">
        <v>69</v>
      </c>
    </row>
    <row r="28" spans="2:3" x14ac:dyDescent="0.3">
      <c r="B28" s="37" t="s">
        <v>48</v>
      </c>
    </row>
    <row r="29" spans="2:3" x14ac:dyDescent="0.3">
      <c r="B29" s="37" t="s">
        <v>42</v>
      </c>
    </row>
    <row r="30" spans="2:3" x14ac:dyDescent="0.3">
      <c r="B30" s="37" t="s">
        <v>25</v>
      </c>
    </row>
    <row r="31" spans="2:3" x14ac:dyDescent="0.3">
      <c r="B31" s="37" t="s">
        <v>32</v>
      </c>
    </row>
    <row r="32" spans="2:3" x14ac:dyDescent="0.3">
      <c r="B32" s="37" t="s">
        <v>61</v>
      </c>
    </row>
    <row r="39" spans="2:2" x14ac:dyDescent="0.3">
      <c r="B39" s="36" t="s">
        <v>69</v>
      </c>
    </row>
    <row r="56" spans="2:3" x14ac:dyDescent="0.3">
      <c r="B56" s="36" t="s">
        <v>73</v>
      </c>
      <c r="C56" s="36" t="s">
        <v>74</v>
      </c>
    </row>
    <row r="57" spans="2:3" x14ac:dyDescent="0.3">
      <c r="B57" s="36" t="s">
        <v>69</v>
      </c>
    </row>
    <row r="69" spans="2:11" x14ac:dyDescent="0.3">
      <c r="K69" t="e">
        <f>Orders!#REF!</f>
        <v>#REF!</v>
      </c>
    </row>
    <row r="75" spans="2:11" x14ac:dyDescent="0.3">
      <c r="B75" s="36" t="s">
        <v>69</v>
      </c>
      <c r="C75" t="s">
        <v>73</v>
      </c>
    </row>
    <row r="76" spans="2:11" x14ac:dyDescent="0.3">
      <c r="B76" s="37" t="s">
        <v>54</v>
      </c>
      <c r="C76">
        <v>1135916.5</v>
      </c>
    </row>
    <row r="77" spans="2:11" x14ac:dyDescent="0.3">
      <c r="B77" s="38" t="s">
        <v>48</v>
      </c>
      <c r="C77">
        <v>181625.5</v>
      </c>
    </row>
    <row r="78" spans="2:11" x14ac:dyDescent="0.3">
      <c r="B78" s="38" t="s">
        <v>42</v>
      </c>
      <c r="C78">
        <v>267545</v>
      </c>
    </row>
    <row r="79" spans="2:11" x14ac:dyDescent="0.3">
      <c r="B79" s="38" t="s">
        <v>25</v>
      </c>
      <c r="C79">
        <v>129511.5</v>
      </c>
    </row>
    <row r="80" spans="2:11" x14ac:dyDescent="0.3">
      <c r="B80" s="38" t="s">
        <v>32</v>
      </c>
      <c r="C80">
        <v>557234.5</v>
      </c>
    </row>
    <row r="81" spans="2:3" x14ac:dyDescent="0.3">
      <c r="B81" s="37" t="s">
        <v>61</v>
      </c>
      <c r="C81">
        <v>1135916.5</v>
      </c>
    </row>
    <row r="105" spans="2:5" x14ac:dyDescent="0.3">
      <c r="B105" s="36" t="s">
        <v>73</v>
      </c>
      <c r="C105" s="36" t="s">
        <v>74</v>
      </c>
    </row>
    <row r="106" spans="2:5" x14ac:dyDescent="0.3">
      <c r="B106" s="36" t="s">
        <v>69</v>
      </c>
      <c r="C106" t="s">
        <v>75</v>
      </c>
      <c r="D106" t="s">
        <v>76</v>
      </c>
      <c r="E106" t="s">
        <v>61</v>
      </c>
    </row>
    <row r="107" spans="2:5" x14ac:dyDescent="0.3">
      <c r="B107" s="37" t="s">
        <v>48</v>
      </c>
      <c r="C107">
        <v>47305</v>
      </c>
      <c r="D107">
        <v>134320.5</v>
      </c>
      <c r="E107">
        <v>181625.5</v>
      </c>
    </row>
    <row r="108" spans="2:5" x14ac:dyDescent="0.3">
      <c r="B108" s="38" t="s">
        <v>7</v>
      </c>
      <c r="C108">
        <v>15981</v>
      </c>
      <c r="D108">
        <v>45461.5</v>
      </c>
      <c r="E108">
        <v>61442.5</v>
      </c>
    </row>
    <row r="109" spans="2:5" x14ac:dyDescent="0.3">
      <c r="B109" s="38" t="s">
        <v>65</v>
      </c>
      <c r="D109">
        <v>2472</v>
      </c>
      <c r="E109">
        <v>2472</v>
      </c>
    </row>
    <row r="110" spans="2:5" x14ac:dyDescent="0.3">
      <c r="B110" s="38" t="s">
        <v>8</v>
      </c>
      <c r="C110">
        <v>7935</v>
      </c>
      <c r="D110">
        <v>15355.5</v>
      </c>
      <c r="E110">
        <v>23290.5</v>
      </c>
    </row>
    <row r="111" spans="2:5" x14ac:dyDescent="0.3">
      <c r="B111" s="38" t="s">
        <v>51</v>
      </c>
      <c r="C111">
        <v>1911</v>
      </c>
      <c r="D111">
        <v>9557</v>
      </c>
      <c r="E111">
        <v>11468</v>
      </c>
    </row>
    <row r="112" spans="2:5" x14ac:dyDescent="0.3">
      <c r="B112" s="38" t="s">
        <v>9</v>
      </c>
      <c r="C112">
        <v>1743</v>
      </c>
      <c r="D112">
        <v>13612</v>
      </c>
      <c r="E112">
        <v>15355</v>
      </c>
    </row>
    <row r="113" spans="2:5" x14ac:dyDescent="0.3">
      <c r="B113" s="38" t="s">
        <v>10</v>
      </c>
      <c r="C113">
        <v>3567</v>
      </c>
      <c r="D113">
        <v>16827</v>
      </c>
      <c r="E113">
        <v>20394</v>
      </c>
    </row>
    <row r="114" spans="2:5" x14ac:dyDescent="0.3">
      <c r="B114" s="38" t="s">
        <v>11</v>
      </c>
      <c r="C114">
        <v>13219</v>
      </c>
      <c r="D114">
        <v>26394.5</v>
      </c>
      <c r="E114">
        <v>39613.5</v>
      </c>
    </row>
    <row r="115" spans="2:5" x14ac:dyDescent="0.3">
      <c r="B115" s="38" t="s">
        <v>53</v>
      </c>
      <c r="C115">
        <v>2949</v>
      </c>
      <c r="D115">
        <v>4641</v>
      </c>
      <c r="E115">
        <v>7590</v>
      </c>
    </row>
    <row r="116" spans="2:5" x14ac:dyDescent="0.3">
      <c r="B116" s="37" t="s">
        <v>42</v>
      </c>
      <c r="C116">
        <v>62694</v>
      </c>
      <c r="D116">
        <v>204851</v>
      </c>
      <c r="E116">
        <v>267545</v>
      </c>
    </row>
    <row r="117" spans="2:5" x14ac:dyDescent="0.3">
      <c r="B117" s="38" t="s">
        <v>7</v>
      </c>
      <c r="C117">
        <v>10831</v>
      </c>
      <c r="D117">
        <v>54608</v>
      </c>
      <c r="E117">
        <v>65439</v>
      </c>
    </row>
    <row r="118" spans="2:5" x14ac:dyDescent="0.3">
      <c r="B118" s="38" t="s">
        <v>8</v>
      </c>
      <c r="C118">
        <v>8010</v>
      </c>
      <c r="D118">
        <v>36708.5</v>
      </c>
      <c r="E118">
        <v>44718.5</v>
      </c>
    </row>
    <row r="119" spans="2:5" x14ac:dyDescent="0.3">
      <c r="B119" s="38" t="s">
        <v>51</v>
      </c>
      <c r="C119">
        <v>6348</v>
      </c>
      <c r="D119">
        <v>12563.5</v>
      </c>
      <c r="E119">
        <v>18911.5</v>
      </c>
    </row>
    <row r="120" spans="2:5" x14ac:dyDescent="0.3">
      <c r="B120" s="38" t="s">
        <v>9</v>
      </c>
      <c r="C120">
        <v>10635</v>
      </c>
      <c r="D120">
        <v>29353.5</v>
      </c>
      <c r="E120">
        <v>39988.5</v>
      </c>
    </row>
    <row r="121" spans="2:5" x14ac:dyDescent="0.3">
      <c r="B121" s="38" t="s">
        <v>10</v>
      </c>
      <c r="C121">
        <v>10656</v>
      </c>
      <c r="D121">
        <v>35148</v>
      </c>
      <c r="E121">
        <v>45804</v>
      </c>
    </row>
    <row r="122" spans="2:5" x14ac:dyDescent="0.3">
      <c r="B122" s="38" t="s">
        <v>11</v>
      </c>
      <c r="C122">
        <v>8742</v>
      </c>
      <c r="D122">
        <v>15550</v>
      </c>
      <c r="E122">
        <v>24292</v>
      </c>
    </row>
    <row r="123" spans="2:5" x14ac:dyDescent="0.3">
      <c r="B123" s="38" t="s">
        <v>53</v>
      </c>
      <c r="C123">
        <v>7472</v>
      </c>
      <c r="D123">
        <v>20919.5</v>
      </c>
      <c r="E123">
        <v>28391.5</v>
      </c>
    </row>
    <row r="124" spans="2:5" x14ac:dyDescent="0.3">
      <c r="B124" s="37" t="s">
        <v>25</v>
      </c>
      <c r="C124">
        <v>36455</v>
      </c>
      <c r="D124">
        <v>93056.5</v>
      </c>
      <c r="E124">
        <v>129511.5</v>
      </c>
    </row>
    <row r="125" spans="2:5" x14ac:dyDescent="0.3">
      <c r="B125" s="38" t="s">
        <v>7</v>
      </c>
      <c r="C125">
        <v>13486</v>
      </c>
      <c r="D125">
        <v>15507</v>
      </c>
      <c r="E125">
        <v>28993</v>
      </c>
    </row>
    <row r="126" spans="2:5" x14ac:dyDescent="0.3">
      <c r="B126" s="38" t="s">
        <v>8</v>
      </c>
      <c r="C126">
        <v>2286</v>
      </c>
      <c r="D126">
        <v>16182.5</v>
      </c>
      <c r="E126">
        <v>18468.5</v>
      </c>
    </row>
    <row r="127" spans="2:5" x14ac:dyDescent="0.3">
      <c r="B127" s="38" t="s">
        <v>51</v>
      </c>
      <c r="C127">
        <v>809</v>
      </c>
      <c r="D127">
        <v>8367</v>
      </c>
      <c r="E127">
        <v>9176</v>
      </c>
    </row>
    <row r="128" spans="2:5" x14ac:dyDescent="0.3">
      <c r="B128" s="38" t="s">
        <v>9</v>
      </c>
      <c r="C128">
        <v>4086</v>
      </c>
      <c r="D128">
        <v>2069</v>
      </c>
      <c r="E128">
        <v>6155</v>
      </c>
    </row>
    <row r="129" spans="2:5" x14ac:dyDescent="0.3">
      <c r="B129" s="38" t="s">
        <v>10</v>
      </c>
      <c r="C129">
        <v>4233</v>
      </c>
      <c r="D129">
        <v>22272.5</v>
      </c>
      <c r="E129">
        <v>26505.5</v>
      </c>
    </row>
    <row r="130" spans="2:5" x14ac:dyDescent="0.3">
      <c r="B130" s="38" t="s">
        <v>11</v>
      </c>
      <c r="C130">
        <v>6674</v>
      </c>
      <c r="D130">
        <v>17441.5</v>
      </c>
      <c r="E130">
        <v>24115.5</v>
      </c>
    </row>
    <row r="131" spans="2:5" x14ac:dyDescent="0.3">
      <c r="B131" s="38" t="s">
        <v>53</v>
      </c>
      <c r="C131">
        <v>4881</v>
      </c>
      <c r="D131">
        <v>11217</v>
      </c>
      <c r="E131">
        <v>16098</v>
      </c>
    </row>
    <row r="132" spans="2:5" x14ac:dyDescent="0.3">
      <c r="B132" s="37" t="s">
        <v>32</v>
      </c>
      <c r="C132">
        <v>119998</v>
      </c>
      <c r="D132">
        <v>437236.5</v>
      </c>
      <c r="E132">
        <v>557234.5</v>
      </c>
    </row>
    <row r="133" spans="2:5" x14ac:dyDescent="0.3">
      <c r="B133" s="38" t="s">
        <v>7</v>
      </c>
      <c r="C133">
        <v>41949</v>
      </c>
      <c r="D133">
        <v>142800</v>
      </c>
      <c r="E133">
        <v>184749</v>
      </c>
    </row>
    <row r="134" spans="2:5" x14ac:dyDescent="0.3">
      <c r="B134" s="38" t="s">
        <v>8</v>
      </c>
      <c r="C134">
        <v>18049</v>
      </c>
      <c r="D134">
        <v>52405.5</v>
      </c>
      <c r="E134">
        <v>70454.5</v>
      </c>
    </row>
    <row r="135" spans="2:5" x14ac:dyDescent="0.3">
      <c r="B135" s="38" t="s">
        <v>51</v>
      </c>
      <c r="C135">
        <v>4582</v>
      </c>
      <c r="D135">
        <v>14742</v>
      </c>
      <c r="E135">
        <v>19324</v>
      </c>
    </row>
    <row r="136" spans="2:5" x14ac:dyDescent="0.3">
      <c r="B136" s="38" t="s">
        <v>9</v>
      </c>
      <c r="C136">
        <v>17224</v>
      </c>
      <c r="D136">
        <v>76592.5</v>
      </c>
      <c r="E136">
        <v>93816.5</v>
      </c>
    </row>
    <row r="137" spans="2:5" x14ac:dyDescent="0.3">
      <c r="B137" s="38" t="s">
        <v>10</v>
      </c>
      <c r="C137">
        <v>12948</v>
      </c>
      <c r="D137">
        <v>41937</v>
      </c>
      <c r="E137">
        <v>54885</v>
      </c>
    </row>
    <row r="138" spans="2:5" x14ac:dyDescent="0.3">
      <c r="B138" s="38" t="s">
        <v>11</v>
      </c>
      <c r="C138">
        <v>14341</v>
      </c>
      <c r="D138">
        <v>67813</v>
      </c>
      <c r="E138">
        <v>82154</v>
      </c>
    </row>
    <row r="139" spans="2:5" x14ac:dyDescent="0.3">
      <c r="B139" s="38" t="s">
        <v>53</v>
      </c>
      <c r="C139">
        <v>10905</v>
      </c>
      <c r="D139">
        <v>40946.5</v>
      </c>
      <c r="E139">
        <v>51851.5</v>
      </c>
    </row>
    <row r="140" spans="2:5" x14ac:dyDescent="0.3">
      <c r="B140" s="37" t="s">
        <v>61</v>
      </c>
      <c r="C140">
        <v>266452</v>
      </c>
      <c r="D140">
        <v>869464.5</v>
      </c>
      <c r="E140">
        <v>1135916.5</v>
      </c>
    </row>
    <row r="143" spans="2:5" x14ac:dyDescent="0.3">
      <c r="B143" s="36" t="s">
        <v>69</v>
      </c>
      <c r="C143" t="s">
        <v>70</v>
      </c>
    </row>
    <row r="144" spans="2:5" x14ac:dyDescent="0.3">
      <c r="B144" s="37" t="s">
        <v>48</v>
      </c>
      <c r="C144">
        <v>1529692</v>
      </c>
    </row>
    <row r="145" spans="2:3" x14ac:dyDescent="0.3">
      <c r="B145" s="37" t="s">
        <v>42</v>
      </c>
      <c r="C145">
        <v>2400872.75</v>
      </c>
    </row>
    <row r="146" spans="2:3" x14ac:dyDescent="0.3">
      <c r="B146" s="37" t="s">
        <v>25</v>
      </c>
      <c r="C146">
        <v>1120205.5</v>
      </c>
    </row>
    <row r="147" spans="2:3" x14ac:dyDescent="0.3">
      <c r="B147" s="37" t="s">
        <v>32</v>
      </c>
      <c r="C147">
        <v>5015937.75</v>
      </c>
    </row>
    <row r="148" spans="2:3" x14ac:dyDescent="0.3">
      <c r="B148" s="37" t="s">
        <v>61</v>
      </c>
      <c r="C148">
        <v>10066708</v>
      </c>
    </row>
    <row r="167" spans="2:4" x14ac:dyDescent="0.3">
      <c r="B167" s="36" t="s">
        <v>69</v>
      </c>
      <c r="C167" t="s">
        <v>70</v>
      </c>
      <c r="D167" t="s">
        <v>71</v>
      </c>
    </row>
    <row r="168" spans="2:4" x14ac:dyDescent="0.3">
      <c r="B168" s="37" t="s">
        <v>42</v>
      </c>
      <c r="C168">
        <v>2400872.75</v>
      </c>
      <c r="D168">
        <v>1069405.5</v>
      </c>
    </row>
    <row r="169" spans="2:4" x14ac:dyDescent="0.3">
      <c r="B169" s="38" t="s">
        <v>7</v>
      </c>
      <c r="C169">
        <v>588951</v>
      </c>
      <c r="D169">
        <v>261756</v>
      </c>
    </row>
    <row r="170" spans="2:4" x14ac:dyDescent="0.3">
      <c r="B170" s="38" t="s">
        <v>8</v>
      </c>
      <c r="C170">
        <v>335388.75</v>
      </c>
      <c r="D170">
        <v>134155.5</v>
      </c>
    </row>
    <row r="171" spans="2:4" x14ac:dyDescent="0.3">
      <c r="B171" s="38" t="s">
        <v>51</v>
      </c>
      <c r="C171">
        <v>151292</v>
      </c>
      <c r="D171">
        <v>66190.25</v>
      </c>
    </row>
    <row r="172" spans="2:4" x14ac:dyDescent="0.3">
      <c r="B172" s="38" t="s">
        <v>9</v>
      </c>
      <c r="C172">
        <v>431821.5</v>
      </c>
      <c r="D172">
        <v>215910.75</v>
      </c>
    </row>
    <row r="173" spans="2:4" x14ac:dyDescent="0.3">
      <c r="B173" s="38" t="s">
        <v>10</v>
      </c>
      <c r="C173">
        <v>366432</v>
      </c>
      <c r="D173">
        <v>160314</v>
      </c>
    </row>
    <row r="174" spans="2:4" x14ac:dyDescent="0.3">
      <c r="B174" s="38" t="s">
        <v>11</v>
      </c>
      <c r="C174">
        <v>157898</v>
      </c>
      <c r="D174">
        <v>60730</v>
      </c>
    </row>
    <row r="175" spans="2:4" x14ac:dyDescent="0.3">
      <c r="B175" s="38" t="s">
        <v>53</v>
      </c>
      <c r="C175">
        <v>369089.5</v>
      </c>
      <c r="D175">
        <v>170349</v>
      </c>
    </row>
    <row r="176" spans="2:4" x14ac:dyDescent="0.3">
      <c r="B176" s="37" t="s">
        <v>32</v>
      </c>
      <c r="C176">
        <v>5015937.75</v>
      </c>
      <c r="D176">
        <v>2239885.25</v>
      </c>
    </row>
    <row r="177" spans="2:4" x14ac:dyDescent="0.3">
      <c r="B177" s="38" t="s">
        <v>7</v>
      </c>
      <c r="C177">
        <v>1662741</v>
      </c>
      <c r="D177">
        <v>738996</v>
      </c>
    </row>
    <row r="178" spans="2:4" x14ac:dyDescent="0.3">
      <c r="B178" s="38" t="s">
        <v>8</v>
      </c>
      <c r="C178">
        <v>517671.75</v>
      </c>
      <c r="D178">
        <v>208045.5</v>
      </c>
    </row>
    <row r="179" spans="2:4" x14ac:dyDescent="0.3">
      <c r="B179" s="38" t="s">
        <v>51</v>
      </c>
      <c r="C179">
        <v>154592</v>
      </c>
      <c r="D179">
        <v>67634</v>
      </c>
    </row>
    <row r="180" spans="2:4" x14ac:dyDescent="0.3">
      <c r="B180" s="38" t="s">
        <v>9</v>
      </c>
      <c r="C180">
        <v>1033782.5</v>
      </c>
      <c r="D180">
        <v>516618.25</v>
      </c>
    </row>
    <row r="181" spans="2:4" x14ac:dyDescent="0.3">
      <c r="B181" s="38" t="s">
        <v>10</v>
      </c>
      <c r="C181">
        <v>439080</v>
      </c>
      <c r="D181">
        <v>192097.5</v>
      </c>
    </row>
    <row r="182" spans="2:4" x14ac:dyDescent="0.3">
      <c r="B182" s="38" t="s">
        <v>11</v>
      </c>
      <c r="C182">
        <v>534001</v>
      </c>
      <c r="D182">
        <v>205385</v>
      </c>
    </row>
    <row r="183" spans="2:4" x14ac:dyDescent="0.3">
      <c r="B183" s="38" t="s">
        <v>53</v>
      </c>
      <c r="C183">
        <v>674069.5</v>
      </c>
      <c r="D183">
        <v>311109</v>
      </c>
    </row>
    <row r="184" spans="2:4" x14ac:dyDescent="0.3">
      <c r="B184" s="37" t="s">
        <v>61</v>
      </c>
      <c r="C184">
        <v>7416810.5</v>
      </c>
      <c r="D184">
        <v>3309290.75</v>
      </c>
    </row>
  </sheetData>
  <pageMargins left="0.7" right="0.7" top="0.75" bottom="0.75" header="0.3" footer="0.3"/>
  <pageSetup orientation="portrait" r:id="rId10"/>
  <drawing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6C86-CFEE-4B2A-8CAB-F23553A7469E}">
  <dimension ref="A1"/>
  <sheetViews>
    <sheetView zoomScale="48" zoomScaleNormal="67" workbookViewId="0">
      <selection activeCell="S46" sqref="S46"/>
    </sheetView>
  </sheetViews>
  <sheetFormatPr defaultRowHeight="14.4" x14ac:dyDescent="0.3"/>
  <cols>
    <col min="1" max="15" width="8.88671875" style="39"/>
    <col min="16" max="16" width="18.77734375" style="39" customWidth="1"/>
    <col min="17" max="24" width="8.88671875" style="39"/>
    <col min="25" max="25" width="9.6640625" style="39" bestFit="1" customWidth="1"/>
    <col min="26" max="16384" width="8.88671875" style="3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Data Transfer</vt:lpstr>
      <vt:lpstr>Find Data</vt:lpstr>
      <vt:lpstr>Specific Data</vt:lpstr>
      <vt:lpstr>Customer Data</vt:lpstr>
      <vt:lpstr>pivotchat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dheerajramisetty123@gmail.com</cp:lastModifiedBy>
  <cp:revision/>
  <dcterms:created xsi:type="dcterms:W3CDTF">2021-03-04T22:35:42Z</dcterms:created>
  <dcterms:modified xsi:type="dcterms:W3CDTF">2024-06-14T15:01:23Z</dcterms:modified>
  <cp:category/>
  <cp:contentStatus/>
</cp:coreProperties>
</file>