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Dheeraj\Desktop\"/>
    </mc:Choice>
  </mc:AlternateContent>
  <xr:revisionPtr revIDLastSave="0" documentId="8_{B6010739-F8D4-468F-9E4F-F5493D39F0C5}" xr6:coauthVersionLast="47" xr6:coauthVersionMax="47" xr10:uidLastSave="{00000000-0000-0000-0000-000000000000}"/>
  <bookViews>
    <workbookView xWindow="-108" yWindow="-108" windowWidth="23256" windowHeight="12456" activeTab="1" xr2:uid="{30484135-C3F6-4EA1-AB6C-FA71C53E08E8}"/>
  </bookViews>
  <sheets>
    <sheet name="Sheet5" sheetId="12" r:id="rId1"/>
    <sheet name="Sheet6" sheetId="13" r:id="rId2"/>
    <sheet name="Orders" sheetId="3" r:id="rId3"/>
    <sheet name="Find Data" sheetId="6" r:id="rId4"/>
    <sheet name="Data Transfer" sheetId="7" r:id="rId5"/>
    <sheet name="Specific Data" sheetId="4" r:id="rId6"/>
    <sheet name="Customer Data" sheetId="5" r:id="rId7"/>
  </sheets>
  <definedNames>
    <definedName name="_xlnm._FilterDatabase" localSheetId="2" hidden="1">Orders!$B$1:$K$708</definedName>
    <definedName name="_xlcn.WorksheetConnection_cookies_sales.xlsxTable31" hidden="1">Table3[]</definedName>
    <definedName name="_xlcn.WorksheetConnection_cookies_sales.xlsxTable41" hidden="1">Table4[]</definedName>
    <definedName name="Slicer_Product">#N/A</definedName>
    <definedName name="Slicer_State">#N/A</definedName>
  </definedNames>
  <calcPr calcId="191029"/>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cookies_sales.xlsx!Table4"/>
          <x15:modelTable id="Table3" name="Table3" connection="WorksheetConnection_cookies_sales.xlsx!Table3"/>
        </x15:modelTables>
        <x15:modelRelationships>
          <x15:modelRelationship fromTable="Table4" fromColumn="Customer ID" toTable="Table3"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4" l="1"/>
  <c r="D16" i="4"/>
  <c r="E16" i="4"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I12" i="12"/>
  <c r="J13" i="12"/>
  <c r="J12" i="12"/>
  <c r="I15" i="12"/>
  <c r="I14" i="12"/>
  <c r="I13" i="12"/>
  <c r="P51" i="12" l="1"/>
  <c r="N51" i="12"/>
  <c r="K2" i="3"/>
  <c r="G5" i="4"/>
  <c r="G6" i="4"/>
  <c r="G7" i="4"/>
  <c r="G8" i="4"/>
  <c r="G9" i="4"/>
  <c r="G4" i="4"/>
  <c r="C5" i="4"/>
  <c r="C6" i="4"/>
  <c r="C7" i="4"/>
  <c r="C8" i="4"/>
  <c r="C9" i="4"/>
  <c r="C4" i="4"/>
  <c r="E5" i="4"/>
  <c r="E6" i="4"/>
  <c r="E7" i="4"/>
  <c r="E8" i="4"/>
  <c r="E9" i="4"/>
  <c r="E10" i="4"/>
  <c r="E4" i="4"/>
  <c r="D17" i="4"/>
  <c r="E17" i="4" s="1"/>
  <c r="D18" i="4"/>
  <c r="E18" i="4" s="1"/>
  <c r="D19" i="4"/>
  <c r="E19" i="4" s="1"/>
  <c r="D20" i="4"/>
  <c r="E20" i="4" s="1"/>
  <c r="C17" i="4"/>
  <c r="C18" i="4"/>
  <c r="C19" i="4"/>
  <c r="C20" i="4"/>
  <c r="G10" i="4"/>
  <c r="C10" i="4"/>
  <c r="F5" i="6"/>
  <c r="F6" i="6"/>
  <c r="F7" i="6"/>
  <c r="F8" i="6"/>
  <c r="F9" i="6"/>
  <c r="F10" i="6"/>
  <c r="F11" i="6"/>
  <c r="F12" i="6"/>
  <c r="F13" i="6"/>
  <c r="F14" i="6"/>
  <c r="F15" i="6"/>
  <c r="F16" i="6"/>
  <c r="F17" i="6"/>
  <c r="F4" i="6"/>
  <c r="E5" i="6"/>
  <c r="E6" i="6"/>
  <c r="E7" i="6"/>
  <c r="E8" i="6"/>
  <c r="E9" i="6"/>
  <c r="E10" i="6"/>
  <c r="E11" i="6"/>
  <c r="E12" i="6"/>
  <c r="E13" i="6"/>
  <c r="E14" i="6"/>
  <c r="E15" i="6"/>
  <c r="E16" i="6"/>
  <c r="E17" i="6"/>
  <c r="E4" i="6"/>
  <c r="D5" i="6"/>
  <c r="D6" i="6"/>
  <c r="D7" i="6"/>
  <c r="D8" i="6"/>
  <c r="D9" i="6"/>
  <c r="D10" i="6"/>
  <c r="D11" i="6"/>
  <c r="D12" i="6"/>
  <c r="D13" i="6"/>
  <c r="D14" i="6"/>
  <c r="D15" i="6"/>
  <c r="D16" i="6"/>
  <c r="D17" i="6"/>
  <c r="D4" i="6"/>
  <c r="C5" i="6"/>
  <c r="C6" i="6"/>
  <c r="C7" i="6"/>
  <c r="C8" i="6"/>
  <c r="C9" i="6"/>
  <c r="C10" i="6"/>
  <c r="C11" i="6"/>
  <c r="C12" i="6"/>
  <c r="C13" i="6"/>
  <c r="C14" i="6"/>
  <c r="C15" i="6"/>
  <c r="C16" i="6"/>
  <c r="C17" i="6"/>
  <c r="C4" i="6"/>
  <c r="F16" i="4" l="1" a="1"/>
  <c r="F16" i="4" s="1"/>
  <c r="F10" i="4"/>
  <c r="D10" i="4"/>
  <c r="F9" i="4"/>
  <c r="F8" i="4"/>
  <c r="F7" i="4"/>
  <c r="D5" i="4"/>
  <c r="F5" i="4"/>
  <c r="F6" i="4"/>
  <c r="D6" i="4"/>
  <c r="H10" i="4"/>
  <c r="D7" i="4"/>
  <c r="D8" i="4"/>
  <c r="H5" i="4"/>
  <c r="D9" i="4"/>
  <c r="H6" i="4"/>
  <c r="E12" i="4"/>
  <c r="H4" i="4"/>
  <c r="H7" i="4"/>
  <c r="H9" i="4"/>
  <c r="H8" i="4"/>
  <c r="E11" i="4"/>
  <c r="D4" i="4"/>
  <c r="G12" i="4"/>
  <c r="G11" i="4"/>
  <c r="C12" i="4"/>
  <c r="C11" i="4"/>
  <c r="F4" i="4"/>
  <c r="D12" i="4" l="1"/>
  <c r="D11" i="4"/>
  <c r="F11" i="4"/>
  <c r="F1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4CF7B-4B02-423F-9BDD-E694DACD97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6C05C0-B158-481E-A6AA-6A489C2B8ACB}" name="WorksheetConnection_cookies_sales.xlsx!Table3" type="102" refreshedVersion="8" minRefreshableVersion="5">
    <extLst>
      <ext xmlns:x15="http://schemas.microsoft.com/office/spreadsheetml/2010/11/main" uri="{DE250136-89BD-433C-8126-D09CA5730AF9}">
        <x15:connection id="Table3">
          <x15:rangePr sourceName="_xlcn.WorksheetConnection_cookies_sales.xlsxTable31"/>
        </x15:connection>
      </ext>
    </extLst>
  </connection>
  <connection id="3" xr16:uid="{774E602A-6710-464A-B96D-AF8267619851}" name="WorksheetConnection_cookies_sales.xlsx!Table4" type="102" refreshedVersion="8" minRefreshableVersion="5">
    <extLst>
      <ext xmlns:x15="http://schemas.microsoft.com/office/spreadsheetml/2010/11/main" uri="{DE250136-89BD-433C-8126-D09CA5730AF9}">
        <x15:connection id="Table4">
          <x15:rangePr sourceName="_xlcn.WorksheetConnection_cookies_sales.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<sst xmlns="http://schemas.openxmlformats.org/spreadsheetml/2006/main" count="2272" uniqueCount="86">
  <si>
    <t>Customer ID</t>
  </si>
  <si>
    <t>Order ID</t>
  </si>
  <si>
    <t>Product</t>
  </si>
  <si>
    <t>Units Sold</t>
  </si>
  <si>
    <t>Date</t>
  </si>
  <si>
    <t>Revenue</t>
  </si>
  <si>
    <t>Cost</t>
  </si>
  <si>
    <t>Chocolate Chip</t>
  </si>
  <si>
    <t>Fortune Cookie</t>
  </si>
  <si>
    <t>Oatmeal Raisin</t>
  </si>
  <si>
    <t>Snickerdoodle</t>
  </si>
  <si>
    <t>Sugar</t>
  </si>
  <si>
    <t>Revenue Per Cookie</t>
  </si>
  <si>
    <t>Cost Per Cookie</t>
  </si>
  <si>
    <t>Name</t>
  </si>
  <si>
    <t>Phone</t>
  </si>
  <si>
    <t>Address</t>
  </si>
  <si>
    <t>City</t>
  </si>
  <si>
    <t>State</t>
  </si>
  <si>
    <t>Zip</t>
  </si>
  <si>
    <t>Country</t>
  </si>
  <si>
    <t>Notes</t>
  </si>
  <si>
    <t>Terra Delicious</t>
  </si>
  <si>
    <t>929-328-1235</t>
  </si>
  <si>
    <t>1st Main Street</t>
  </si>
  <si>
    <t>New York</t>
  </si>
  <si>
    <t>NY</t>
  </si>
  <si>
    <t>United States</t>
  </si>
  <si>
    <t>It seems this client requires a lot of attention, and I'm unsure if their needs align with our resources, but I won't let them know that!</t>
  </si>
  <si>
    <t>Boudin Bakery</t>
  </si>
  <si>
    <t>303-465-4435</t>
  </si>
  <si>
    <t>876 N 300th W</t>
  </si>
  <si>
    <t>Utah</t>
  </si>
  <si>
    <t>UT</t>
  </si>
  <si>
    <t>They're quite sociable, though they tend to have a traditional approach. To manage time effectively, it might be beneficial to set a time limit on our calls.</t>
  </si>
  <si>
    <t>Ansel Bakes</t>
  </si>
  <si>
    <t>385-478-6182</t>
  </si>
  <si>
    <t>Salt Lake City</t>
  </si>
  <si>
    <t>A valued customer who has a passion for sports discussions!</t>
  </si>
  <si>
    <t>Joe's Delicacies</t>
  </si>
  <si>
    <t>617-444-1835</t>
  </si>
  <si>
    <t>29 Emmons Dr </t>
  </si>
  <si>
    <t>New Jersey</t>
  </si>
  <si>
    <t>NJ</t>
  </si>
  <si>
    <t>The company's top executive, John, is a loving father of three children. Although we're not familiar with the names of the other two children, John prioritizes Benher. All seems well.</t>
  </si>
  <si>
    <t>Candy's Confectionery</t>
  </si>
  <si>
    <t>722-328-6169</t>
  </si>
  <si>
    <t>12193 Skywalk S</t>
  </si>
  <si>
    <t>Colorado</t>
  </si>
  <si>
    <t>CO</t>
  </si>
  <si>
    <t>We have a new customer on board, and it's crucial to ensure their satisfaction!</t>
  </si>
  <si>
    <t>Macadamia Nut</t>
  </si>
  <si>
    <t xml:space="preserve">White Chocolate </t>
  </si>
  <si>
    <t>White Chocolate</t>
  </si>
  <si>
    <t>Also prepare profit margin</t>
  </si>
  <si>
    <t>USA</t>
  </si>
  <si>
    <t>NEW JERSEY</t>
  </si>
  <si>
    <t>Transfer customer specific data Example Only Chocolate Chip Data</t>
  </si>
  <si>
    <t>get the missing values</t>
  </si>
  <si>
    <t>Total Revenue</t>
  </si>
  <si>
    <t>Total Cost</t>
  </si>
  <si>
    <t xml:space="preserve">Type of Cookie </t>
  </si>
  <si>
    <t>Progit Margin</t>
  </si>
  <si>
    <t>Rank</t>
  </si>
  <si>
    <t>Grand Total</t>
  </si>
  <si>
    <t>Average Value</t>
  </si>
  <si>
    <t>Generate Rank based on average Value</t>
  </si>
  <si>
    <t>Average</t>
  </si>
  <si>
    <t>White chocolate</t>
  </si>
  <si>
    <t>Row Labels</t>
  </si>
  <si>
    <t>Sum of Revenue</t>
  </si>
  <si>
    <t>Profit</t>
  </si>
  <si>
    <t>Sum of Units Sold</t>
  </si>
  <si>
    <t>Column Labels</t>
  </si>
  <si>
    <t>Sum of Profit</t>
  </si>
  <si>
    <t>Sum of Total Revenue</t>
  </si>
  <si>
    <t>Qtr2</t>
  </si>
  <si>
    <t>Qtr3</t>
  </si>
  <si>
    <t>total profit</t>
  </si>
  <si>
    <t>total units sold</t>
  </si>
  <si>
    <t>profit margin</t>
  </si>
  <si>
    <t>ID wise units sold</t>
  </si>
  <si>
    <t>ID wise profit margin</t>
  </si>
  <si>
    <t>profit</t>
  </si>
  <si>
    <t>Qtr1</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</si>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</sst>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1" x14ac:knownFonts="1">
    <font>
      <sz val="11"/>
      <color theme="1"/>
      <name val="Candara"/>
      <family val="2"/>
      <scheme val="minor"/>
    </font>
    <font>
      <b/>
      <sz val="11"/>
      <color theme="1"/>
      <name val="Candara"/>
      <family val="2"/>
      <scheme val="minor"/>
    </font>
    <font>
      <sz val="10"/>
      <color indexed="8"/>
      <name val="Arial"/>
      <family val="2"/>
    </font>
    <font>
      <sz val="11"/>
      <color indexed="8"/>
      <name val="Calibri"/>
      <family val="2"/>
    </font>
    <font>
      <b/>
      <sz val="9"/>
      <color rgb="FF333333"/>
      <name val="Open Sans"/>
      <family val="2"/>
    </font>
    <font>
      <b/>
      <sz val="10"/>
      <color rgb="FF333333"/>
      <name val="Open Sans"/>
      <family val="2"/>
    </font>
    <font>
      <sz val="11"/>
      <color rgb="FF333333"/>
      <name val="Open Sans"/>
      <family val="2"/>
    </font>
    <font>
      <sz val="11"/>
      <color rgb="FF6E7072"/>
      <name val="Open Sans"/>
      <family val="2"/>
    </font>
    <font>
      <b/>
      <sz val="11"/>
      <color indexed="8"/>
      <name val="Calibri"/>
      <family val="2"/>
    </font>
    <font>
      <sz val="11"/>
      <color theme="1"/>
      <name val="Candara"/>
      <family val="2"/>
      <scheme val="minor"/>
    </font>
    <font>
      <sz val="11"/>
      <color theme="1" tint="0.499984740745262"/>
      <name val="Candara"/>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style="thin">
        <color theme="4" tint="0.39997558519241921"/>
      </top>
      <bottom style="thin">
        <color indexed="22"/>
      </bottom>
      <diagonal/>
    </border>
    <border>
      <left/>
      <right/>
      <top style="thin">
        <color theme="4" tint="0.39997558519241921"/>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22"/>
      </left>
      <right/>
      <top style="thin">
        <color indexed="8"/>
      </top>
      <bottom/>
      <diagonal/>
    </border>
    <border>
      <left style="thin">
        <color indexed="22"/>
      </left>
      <right style="thin">
        <color theme="4" tint="0.39997558519241921"/>
      </right>
      <top style="thin">
        <color indexed="8"/>
      </top>
      <bottom/>
      <diagonal/>
    </border>
    <border>
      <left style="thin">
        <color indexed="22"/>
      </left>
      <right/>
      <top style="thin">
        <color indexed="22"/>
      </top>
      <bottom/>
      <diagonal/>
    </border>
    <border>
      <left style="thin">
        <color indexed="22"/>
      </left>
      <right/>
      <top style="thin">
        <color theme="4" tint="0.39997558519241921"/>
      </top>
      <bottom/>
      <diagonal/>
    </border>
    <border>
      <left/>
      <right/>
      <top style="thin">
        <color indexed="22"/>
      </top>
      <bottom/>
      <diagonal/>
    </border>
    <border>
      <left style="thin">
        <color indexed="22"/>
      </left>
      <right style="thin">
        <color theme="4" tint="0.39997558519241921"/>
      </right>
      <top style="thin">
        <color theme="4" tint="0.39997558519241921"/>
      </top>
      <bottom/>
      <diagonal/>
    </border>
    <border>
      <left style="thin">
        <color indexed="22"/>
      </left>
      <right/>
      <top style="thin">
        <color indexed="22"/>
      </top>
      <bottom style="thin">
        <color indexed="22"/>
      </bottom>
      <diagonal/>
    </border>
    <border>
      <left style="thick">
        <color indexed="64"/>
      </left>
      <right style="thick">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bottom style="thick">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bottom style="thick">
        <color indexed="8"/>
      </bottom>
      <diagonal/>
    </border>
    <border>
      <left style="thick">
        <color indexed="8"/>
      </left>
      <right style="thick">
        <color indexed="8"/>
      </right>
      <top/>
      <bottom style="thick">
        <color indexed="8"/>
      </bottom>
      <diagonal/>
    </border>
    <border>
      <left style="thick">
        <color indexed="8"/>
      </left>
      <right/>
      <top/>
      <bottom style="thick">
        <color indexed="8"/>
      </bottom>
      <diagonal/>
    </border>
    <border>
      <left/>
      <right style="thick">
        <color indexed="8"/>
      </right>
      <top style="thick">
        <color indexed="8"/>
      </top>
      <bottom/>
      <diagonal/>
    </border>
    <border>
      <left style="thick">
        <color indexed="8"/>
      </left>
      <right style="thick">
        <color indexed="8"/>
      </right>
      <top style="thick">
        <color indexed="8"/>
      </top>
      <bottom/>
      <diagonal/>
    </border>
    <border>
      <left style="thick">
        <color indexed="8"/>
      </left>
      <right/>
      <top style="thick">
        <color indexed="8"/>
      </top>
      <bottom/>
      <diagonal/>
    </border>
  </borders>
  <cellStyleXfs count="3">
    <xf numFmtId="0" fontId="0" fillId="0" borderId="0"/>
    <xf numFmtId="0" fontId="2" fillId="0" borderId="0"/>
    <xf numFmtId="9" fontId="9" fillId="0" borderId="0" applyFont="0" applyFill="0" applyBorder="0" applyAlignment="0" applyProtection="0"/>
  </cellStyleXfs>
  <cellXfs count="60">
    <xf numFmtId="0" fontId="0" fillId="0" borderId="0" xfId="0"/>
    <xf numFmtId="2" fontId="0" fillId="0" borderId="0" xfId="0" applyNumberFormat="1"/>
    <xf numFmtId="0" fontId="8" fillId="0" borderId="5" xfId="1" applyFont="1" applyBorder="1" applyAlignment="1">
      <alignment horizontal="center"/>
    </xf>
    <xf numFmtId="0" fontId="8" fillId="0" borderId="6" xfId="1" applyFont="1" applyBorder="1" applyAlignment="1">
      <alignment horizontal="center"/>
    </xf>
    <xf numFmtId="0" fontId="3" fillId="0" borderId="7" xfId="1" applyFont="1" applyBorder="1" applyAlignment="1">
      <alignment horizontal="right" wrapText="1"/>
    </xf>
    <xf numFmtId="0" fontId="3" fillId="0" borderId="7" xfId="1" applyFont="1" applyBorder="1" applyAlignment="1">
      <alignment wrapText="1"/>
    </xf>
    <xf numFmtId="0" fontId="4" fillId="0" borderId="7" xfId="0" applyFont="1" applyBorder="1"/>
    <xf numFmtId="0" fontId="3" fillId="0" borderId="7" xfId="1" applyFont="1" applyBorder="1" applyAlignment="1">
      <alignment horizontal="left" wrapText="1"/>
    </xf>
    <xf numFmtId="0" fontId="0" fillId="0" borderId="8" xfId="0" applyBorder="1" applyAlignment="1">
      <alignment wrapText="1"/>
    </xf>
    <xf numFmtId="0" fontId="3" fillId="0" borderId="9" xfId="1" applyFont="1" applyBorder="1" applyAlignment="1">
      <alignment horizontal="right" wrapText="1"/>
    </xf>
    <xf numFmtId="0" fontId="5" fillId="0" borderId="10" xfId="0" applyFont="1" applyBorder="1"/>
    <xf numFmtId="0" fontId="6" fillId="0" borderId="11" xfId="0" applyFont="1" applyBorder="1"/>
    <xf numFmtId="0" fontId="3" fillId="0" borderId="9" xfId="1" applyFont="1" applyBorder="1" applyAlignment="1">
      <alignment wrapText="1"/>
    </xf>
    <xf numFmtId="0" fontId="3" fillId="0" borderId="9" xfId="1" applyFont="1" applyBorder="1" applyAlignment="1">
      <alignment horizontal="left" wrapText="1"/>
    </xf>
    <xf numFmtId="0" fontId="0" fillId="0" borderId="12" xfId="0" applyBorder="1" applyAlignment="1">
      <alignment wrapText="1"/>
    </xf>
    <xf numFmtId="0" fontId="7" fillId="0" borderId="4" xfId="0" applyFont="1" applyBorder="1"/>
    <xf numFmtId="0" fontId="3" fillId="0" borderId="2" xfId="1" applyFont="1" applyBorder="1" applyAlignment="1">
      <alignment wrapText="1"/>
    </xf>
    <xf numFmtId="0" fontId="6" fillId="0" borderId="10" xfId="0" applyFont="1" applyBorder="1"/>
    <xf numFmtId="0" fontId="3" fillId="0" borderId="13" xfId="1" applyFont="1" applyBorder="1" applyAlignment="1">
      <alignment horizontal="right" wrapText="1"/>
    </xf>
    <xf numFmtId="0" fontId="3" fillId="0" borderId="13" xfId="1" applyFont="1" applyBorder="1" applyAlignment="1">
      <alignment wrapText="1"/>
    </xf>
    <xf numFmtId="0" fontId="4" fillId="0" borderId="13" xfId="0" applyFont="1" applyBorder="1"/>
    <xf numFmtId="0" fontId="6" fillId="0" borderId="3" xfId="0" applyFont="1" applyBorder="1"/>
    <xf numFmtId="0" fontId="3" fillId="0" borderId="13" xfId="1" applyFont="1" applyBorder="1" applyAlignment="1">
      <alignment horizontal="left" wrapText="1"/>
    </xf>
    <xf numFmtId="0" fontId="3" fillId="0" borderId="1" xfId="1" applyFont="1" applyBorder="1" applyAlignment="1">
      <alignment wrapText="1"/>
    </xf>
    <xf numFmtId="0" fontId="0" fillId="2" borderId="0" xfId="0" applyFill="1"/>
    <xf numFmtId="1" fontId="1" fillId="2" borderId="14" xfId="0" applyNumberFormat="1" applyFont="1" applyFill="1" applyBorder="1"/>
    <xf numFmtId="1" fontId="0" fillId="2" borderId="14" xfId="0" applyNumberFormat="1" applyFill="1" applyBorder="1"/>
    <xf numFmtId="0" fontId="0" fillId="2" borderId="14" xfId="0" applyFill="1" applyBorder="1"/>
    <xf numFmtId="0" fontId="3" fillId="0" borderId="15" xfId="1" applyFont="1" applyBorder="1" applyAlignment="1">
      <alignment wrapText="1"/>
    </xf>
    <xf numFmtId="164" fontId="0" fillId="2" borderId="14" xfId="0" applyNumberFormat="1" applyFill="1" applyBorder="1"/>
    <xf numFmtId="164" fontId="3" fillId="0" borderId="15" xfId="1" applyNumberFormat="1" applyFont="1" applyBorder="1" applyAlignment="1">
      <alignment wrapText="1"/>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xf numFmtId="0" fontId="0" fillId="2" borderId="16" xfId="0" applyFill="1" applyBorder="1"/>
    <xf numFmtId="0" fontId="0" fillId="2" borderId="17" xfId="0" applyFill="1" applyBorder="1"/>
    <xf numFmtId="9" fontId="0" fillId="2" borderId="17" xfId="2" applyFont="1" applyFill="1" applyBorder="1"/>
    <xf numFmtId="0" fontId="0" fillId="2" borderId="21" xfId="0" applyFill="1" applyBorder="1"/>
    <xf numFmtId="0" fontId="0" fillId="2" borderId="22" xfId="0" applyFill="1" applyBorder="1"/>
    <xf numFmtId="164" fontId="0" fillId="2" borderId="22" xfId="0" applyNumberFormat="1" applyFill="1" applyBorder="1"/>
    <xf numFmtId="0" fontId="0" fillId="2" borderId="23" xfId="0" applyFill="1" applyBorder="1"/>
    <xf numFmtId="0" fontId="3" fillId="0" borderId="24" xfId="1" applyFont="1" applyBorder="1" applyAlignment="1">
      <alignment horizontal="right" wrapText="1"/>
    </xf>
    <xf numFmtId="0" fontId="3" fillId="0" borderId="25" xfId="1" applyFont="1" applyBorder="1" applyAlignment="1">
      <alignment wrapText="1"/>
    </xf>
    <xf numFmtId="0" fontId="0" fillId="0" borderId="25" xfId="0" applyBorder="1"/>
    <xf numFmtId="0" fontId="3" fillId="0" borderId="29" xfId="1" applyFont="1" applyBorder="1" applyAlignment="1">
      <alignment horizontal="right" wrapText="1"/>
    </xf>
    <xf numFmtId="0" fontId="3" fillId="0" borderId="30" xfId="1" applyFont="1" applyBorder="1" applyAlignment="1">
      <alignment wrapText="1"/>
    </xf>
    <xf numFmtId="164" fontId="3" fillId="0" borderId="30" xfId="1" applyNumberFormat="1" applyFont="1" applyBorder="1" applyAlignment="1">
      <alignment wrapText="1"/>
    </xf>
    <xf numFmtId="0" fontId="3" fillId="0" borderId="31" xfId="1" applyFont="1" applyBorder="1" applyAlignment="1">
      <alignment wrapText="1"/>
    </xf>
    <xf numFmtId="0" fontId="8" fillId="0" borderId="26" xfId="1" applyFont="1" applyBorder="1" applyAlignment="1">
      <alignment horizontal="center"/>
    </xf>
    <xf numFmtId="0" fontId="8" fillId="0" borderId="27" xfId="1" applyFont="1" applyBorder="1" applyAlignment="1">
      <alignment horizontal="center"/>
    </xf>
    <xf numFmtId="0" fontId="8" fillId="0" borderId="28" xfId="1" applyFont="1" applyBorder="1" applyAlignment="1">
      <alignment horizontal="center"/>
    </xf>
    <xf numFmtId="0" fontId="10" fillId="2" borderId="18" xfId="0" applyFont="1" applyFill="1" applyBorder="1"/>
    <xf numFmtId="0" fontId="10" fillId="2" borderId="19" xfId="0" applyFont="1" applyFill="1" applyBorder="1"/>
    <xf numFmtId="0" fontId="10" fillId="2" borderId="20" xfId="0" applyFont="1" applyFill="1" applyBorder="1"/>
    <xf numFmtId="9" fontId="0" fillId="0" borderId="0" xfId="2" applyFont="1"/>
    <xf numFmtId="9" fontId="0" fillId="0" borderId="0" xfId="0" applyNumberFormat="1"/>
    <xf numFmtId="0" fontId="0" fillId="3" borderId="0" xfId="0" applyFill="1"/>
    <xf numFmtId="0" fontId="0" fillId="2" borderId="0" xfId="0" applyFill="1" applyAlignment="1">
      <alignment horizontal="center" vertical="center" wrapText="1"/>
    </xf>
    <xf numFmtId="0" fontId="0" fillId="0" borderId="0" xfId="0" applyNumberFormat="1"/>
  </cellXfs>
  <cellStyles count="3">
    <cellStyle name="Normal" xfId="0" builtinId="0"/>
    <cellStyle name="Normal_Sheet1" xfId="1" xr:uid="{A06EF3ED-40CD-4057-95B1-9696FDA3D8A0}"/>
    <cellStyle name="Percent" xfId="2" builtinId="5"/>
  </cellStyles>
  <dxfs count="25">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numFmt numFmtId="164" formatCode="&quot;₹&quot;\ #,##0.00"/>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ck">
          <color indexed="8"/>
        </left>
        <right style="thick">
          <color indexed="8"/>
        </right>
        <top style="thick">
          <color indexed="8"/>
        </top>
        <bottom style="thick">
          <color indexed="8"/>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right style="thick">
          <color indexed="8"/>
        </right>
        <top style="thick">
          <color indexed="8"/>
        </top>
        <bottom style="thick">
          <color indexed="8"/>
        </bottom>
        <vertical/>
        <horizontal/>
      </border>
    </dxf>
    <dxf>
      <border outline="0">
        <top style="thick">
          <color indexed="8"/>
        </top>
      </border>
    </dxf>
    <dxf>
      <border outline="0">
        <left style="thick">
          <color indexed="8"/>
        </left>
        <right style="thick">
          <color indexed="8"/>
        </right>
        <top style="thick">
          <color indexed="8"/>
        </top>
        <bottom style="thick">
          <color indexed="8"/>
        </bottom>
      </border>
    </dxf>
    <dxf>
      <border outline="0">
        <bottom style="thick">
          <color indexed="8"/>
        </bottom>
      </border>
    </dxf>
    <dxf>
      <font>
        <b/>
        <i val="0"/>
        <strike val="0"/>
        <condense val="0"/>
        <extend val="0"/>
        <outline val="0"/>
        <shadow val="0"/>
        <u val="none"/>
        <vertAlign val="baseline"/>
        <sz val="11"/>
        <color indexed="8"/>
        <name val="Calibri"/>
        <family val="2"/>
        <scheme val="none"/>
      </font>
      <alignment horizontal="center" vertical="bottom" textRotation="0" wrapText="0" indent="0" justifyLastLine="0" shrinkToFit="0" readingOrder="0"/>
      <border diagonalUp="0" diagonalDown="0" outline="0">
        <left style="thick">
          <color indexed="8"/>
        </left>
        <right style="thick">
          <color indexed="8"/>
        </right>
        <top/>
        <bottom/>
      </border>
    </dxf>
    <dxf>
      <font>
        <b val="0"/>
        <i val="0"/>
        <strike val="0"/>
        <condense val="0"/>
        <extend val="0"/>
        <outline val="0"/>
        <shadow val="0"/>
        <u val="none"/>
        <vertAlign val="baseline"/>
        <sz val="11"/>
        <color theme="1"/>
        <name val="Candara"/>
        <family val="2"/>
        <scheme val="minor"/>
      </font>
      <fill>
        <patternFill patternType="solid">
          <fgColor indexed="64"/>
          <bgColor theme="0"/>
        </patternFill>
      </fill>
      <border diagonalUp="0" diagonalDown="0">
        <left style="thick">
          <color indexed="64"/>
        </left>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numFmt numFmtId="164" formatCode="&quot;₹&quot;\ #,##0.00"/>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style="thick">
          <color indexed="64"/>
        </left>
        <right style="thick">
          <color indexed="64"/>
        </right>
        <top style="thick">
          <color indexed="64"/>
        </top>
        <bottom style="thick">
          <color indexed="64"/>
        </bottom>
        <vertical/>
        <horizontal/>
      </border>
    </dxf>
    <dxf>
      <fill>
        <patternFill patternType="solid">
          <fgColor indexed="64"/>
          <bgColor theme="0"/>
        </patternFill>
      </fill>
      <border diagonalUp="0" diagonalDown="0">
        <left/>
        <right style="thick">
          <color indexed="64"/>
        </right>
        <top style="thick">
          <color indexed="64"/>
        </top>
        <bottom style="thick">
          <color indexed="64"/>
        </bottom>
        <vertical/>
        <horizontal/>
      </border>
    </dxf>
    <dxf>
      <border outline="0">
        <top style="thick">
          <color indexed="64"/>
        </top>
      </border>
    </dxf>
    <dxf>
      <border outline="0">
        <left style="thick">
          <color indexed="64"/>
        </left>
        <right style="thick">
          <color indexed="64"/>
        </right>
        <top style="thick">
          <color indexed="64"/>
        </top>
        <bottom style="thick">
          <color indexed="64"/>
        </bottom>
      </border>
    </dxf>
    <dxf>
      <fill>
        <patternFill patternType="solid">
          <fgColor indexed="64"/>
          <bgColor theme="0"/>
        </patternFill>
      </fill>
    </dxf>
    <dxf>
      <border outline="0">
        <bottom style="thick">
          <color indexed="64"/>
        </bottom>
      </border>
    </dxf>
    <dxf>
      <fill>
        <patternFill patternType="solid">
          <fgColor indexed="64"/>
          <bgColor theme="0"/>
        </patternFill>
      </fill>
      <border diagonalUp="0" diagonalDown="0" outline="0">
        <left style="thick">
          <color indexed="64"/>
        </left>
        <right style="thick">
          <color indexed="64"/>
        </right>
        <top/>
        <bottom/>
      </border>
    </dxf>
    <dxf>
      <numFmt numFmtId="164" formatCode="&quot;₹&quot;\ #,##0.00"/>
    </dxf>
    <dxf>
      <numFmt numFmtId="164" formatCode="&quot;₹&quot;\ #,##0.00"/>
    </dxf>
    <dxf>
      <numFmt numFmtId="164" formatCode="&quot;₹&quot;\ #,##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1.xml"/><Relationship Id="rId10" Type="http://schemas.openxmlformats.org/officeDocument/2006/relationships/pivotCacheDefinition" Target="pivotCache/pivotCacheDefinition3.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 Id="rId22" Type="http://schemas.openxmlformats.org/officeDocument/2006/relationships/calcChain" Target="calcChain.xml"/><Relationship Id="rId27"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State Wise</a:t>
            </a:r>
            <a:r>
              <a:rPr lang="en-IN" b="1" baseline="0">
                <a:solidFill>
                  <a:schemeClr val="tx1"/>
                </a:solidFill>
              </a:rPr>
              <a:t> No Of Units Sold</a:t>
            </a:r>
            <a:endParaRPr lang="en-IN" b="1">
              <a:solidFill>
                <a:schemeClr val="tx1"/>
              </a:solidFill>
            </a:endParaRPr>
          </a:p>
        </c:rich>
      </c:tx>
      <c:layout>
        <c:manualLayout>
          <c:xMode val="edge"/>
          <c:yMode val="edge"/>
          <c:x val="0.2656734470691163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Sheet5!$B$3:$B$4</c:f>
              <c:strCache>
                <c:ptCount val="1"/>
                <c:pt idx="0">
                  <c:v>Colorado</c:v>
                </c:pt>
              </c:strCache>
            </c:strRef>
          </c:tx>
          <c:spPr>
            <a:solidFill>
              <a:schemeClr val="accent1"/>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84E5-483C-A152-E29067AFCB86}"/>
            </c:ext>
          </c:extLst>
        </c:ser>
        <c:ser>
          <c:idx val="1"/>
          <c:order val="1"/>
          <c:tx>
            <c:strRef>
              <c:f>Sheet5!$C$3:$C$4</c:f>
              <c:strCache>
                <c:ptCount val="1"/>
                <c:pt idx="0">
                  <c:v>NEW JERSEY</c:v>
                </c:pt>
              </c:strCache>
            </c:strRef>
          </c:tx>
          <c:spPr>
            <a:solidFill>
              <a:schemeClr val="accent2"/>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3-501D-421F-ADC0-17722ED4274D}"/>
            </c:ext>
          </c:extLst>
        </c:ser>
        <c:ser>
          <c:idx val="2"/>
          <c:order val="2"/>
          <c:tx>
            <c:strRef>
              <c:f>Sheet5!$D$3:$D$4</c:f>
              <c:strCache>
                <c:ptCount val="1"/>
                <c:pt idx="0">
                  <c:v>New York</c:v>
                </c:pt>
              </c:strCache>
            </c:strRef>
          </c:tx>
          <c:spPr>
            <a:solidFill>
              <a:schemeClr val="accent3"/>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4-501D-421F-ADC0-17722ED4274D}"/>
            </c:ext>
          </c:extLst>
        </c:ser>
        <c:ser>
          <c:idx val="3"/>
          <c:order val="3"/>
          <c:tx>
            <c:strRef>
              <c:f>Sheet5!$E$3:$E$4</c:f>
              <c:strCache>
                <c:ptCount val="1"/>
                <c:pt idx="0">
                  <c:v>Utah</c:v>
                </c:pt>
              </c:strCache>
            </c:strRef>
          </c:tx>
          <c:spPr>
            <a:solidFill>
              <a:schemeClr val="accent4"/>
            </a:solidFill>
            <a:ln>
              <a:noFill/>
            </a:ln>
            <a:effectLst/>
            <a:sp3d/>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5-501D-421F-ADC0-17722ED4274D}"/>
            </c:ext>
          </c:extLst>
        </c:ser>
        <c:dLbls>
          <c:showLegendKey val="0"/>
          <c:showVal val="0"/>
          <c:showCatName val="0"/>
          <c:showSerName val="0"/>
          <c:showPercent val="0"/>
          <c:showBubbleSize val="0"/>
        </c:dLbls>
        <c:gapWidth val="150"/>
        <c:shape val="box"/>
        <c:axId val="1240773727"/>
        <c:axId val="1240775647"/>
        <c:axId val="0"/>
      </c:bar3DChart>
      <c:catAx>
        <c:axId val="124077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[cookies_sales.xlsx]Sheet5!PivotTable25</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Quarter Wise Profits</a:t>
            </a:r>
          </a:p>
        </c:rich>
      </c:tx>
      <c:layout>
        <c:manualLayout>
          <c:xMode val="edge"/>
          <c:yMode val="edge"/>
          <c:x val="0.23446673945168622"/>
          <c:y val="4.9308499899051082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4">
                  <a:alpha val="0"/>
                </a:schemeClr>
              </a:gs>
              <a:gs pos="50000">
                <a:schemeClr val="accent4"/>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4">
                  <a:alpha val="0"/>
                </a:schemeClr>
              </a:gs>
              <a:gs pos="50000">
                <a:schemeClr val="accent4"/>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4">
                    <a:alpha val="0"/>
                  </a:schemeClr>
                </a:gs>
                <a:gs pos="50000">
                  <a:schemeClr val="accent4"/>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EABB-439E-A876-1A3F4E6FCCEC}"/>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4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PROFIT</a:t>
            </a:r>
            <a:r>
              <a:rPr lang="en-IN" b="1" baseline="0"/>
              <a:t> VS REVENUE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Sheet5!$B$16</c:f>
              <c:strCache>
                <c:ptCount val="1"/>
                <c:pt idx="0">
                  <c:v>Sum of Profit</c:v>
                </c:pt>
              </c:strCache>
            </c:strRef>
          </c:tx>
          <c:spPr>
            <a:solidFill>
              <a:schemeClr val="accent1"/>
            </a:solidFill>
            <a:ln>
              <a:noFill/>
            </a:ln>
            <a:effectLst/>
            <a:sp3d/>
          </c:spPr>
          <c:invertIfNegative val="0"/>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6918-4EC9-AD2B-6A91F086E7C5}"/>
            </c:ext>
          </c:extLst>
        </c:ser>
        <c:ser>
          <c:idx val="1"/>
          <c:order val="1"/>
          <c:tx>
            <c:strRef>
              <c:f>Sheet5!$C$16</c:f>
              <c:strCache>
                <c:ptCount val="1"/>
                <c:pt idx="0">
                  <c:v>Sum of Revenue</c:v>
                </c:pt>
              </c:strCache>
            </c:strRef>
          </c:tx>
          <c:spPr>
            <a:solidFill>
              <a:schemeClr val="accent2"/>
            </a:solidFill>
            <a:ln>
              <a:noFill/>
            </a:ln>
            <a:effectLst/>
            <a:sp3d/>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6918-4EC9-AD2B-6A91F086E7C5}"/>
            </c:ext>
          </c:extLst>
        </c:ser>
        <c:dLbls>
          <c:showLegendKey val="0"/>
          <c:showVal val="0"/>
          <c:showCatName val="0"/>
          <c:showSerName val="0"/>
          <c:showPercent val="0"/>
          <c:showBubbleSize val="0"/>
        </c:dLbls>
        <c:gapWidth val="150"/>
        <c:shape val="box"/>
        <c:axId val="147596624"/>
        <c:axId val="147605264"/>
        <c:axId val="0"/>
      </c:bar3DChart>
      <c:catAx>
        <c:axId val="147596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5"/>
  </c:pivotSource>
  <c:chart>
    <c:autoTitleDeleted val="1"/>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Sheet5!$B$23</c:f>
              <c:strCache>
                <c:ptCount val="1"/>
                <c:pt idx="0">
                  <c:v>Sum of Profit</c:v>
                </c:pt>
              </c:strCache>
            </c:strRef>
          </c:tx>
          <c:spPr>
            <a:solidFill>
              <a:schemeClr val="accent2"/>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01B2-4E32-BCCF-28CF764CC574}"/>
            </c:ext>
          </c:extLst>
        </c:ser>
        <c:ser>
          <c:idx val="1"/>
          <c:order val="1"/>
          <c:tx>
            <c:strRef>
              <c:f>Sheet5!$C$23</c:f>
              <c:strCache>
                <c:ptCount val="1"/>
                <c:pt idx="0">
                  <c:v>Sum of Revenue</c:v>
                </c:pt>
              </c:strCache>
            </c:strRef>
          </c:tx>
          <c:spPr>
            <a:solidFill>
              <a:schemeClr val="accent4"/>
            </a:solidFill>
            <a:ln>
              <a:noFill/>
            </a:ln>
            <a:effectLst/>
            <a:sp3d/>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extLst>
            <c:ext xmlns:c16="http://schemas.microsoft.com/office/drawing/2014/chart" uri="{C3380CC4-5D6E-409C-BE32-E72D297353CC}">
              <c16:uniqueId val="{00000001-01B2-4E32-BCCF-28CF764CC574}"/>
            </c:ext>
          </c:extLst>
        </c:ser>
        <c:dLbls>
          <c:showLegendKey val="0"/>
          <c:showVal val="0"/>
          <c:showCatName val="0"/>
          <c:showSerName val="0"/>
          <c:showPercent val="0"/>
          <c:showBubbleSize val="0"/>
        </c:dLbls>
        <c:gapWidth val="150"/>
        <c:shape val="box"/>
        <c:axId val="13672384"/>
        <c:axId val="13672864"/>
        <c:axId val="0"/>
      </c:bar3DChart>
      <c:catAx>
        <c:axId val="136723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12-4CC4-B0DE-801879E68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12-4CC4-B0DE-801879E680E0}"/>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1576-4BB6-A29D-888AA06062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7-4EB9-884E-5B7F386B7D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E7-4EB9-884E-5B7F386B7DAD}"/>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0-C983-40B3-9FE8-19D49A612D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90963238807145E-3"/>
          <c:y val="7.9333709768492397E-2"/>
          <c:w val="0.53888888888888886"/>
          <c:h val="0.898148148148148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9A-40DF-9085-5EA594B6CD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9A-40DF-9085-5EA594B6CD53}"/>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F9A-40DF-9085-5EA594B6CD53}"/>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055555555555557"/>
          <c:y val="6.4814814814814811E-2"/>
          <c:w val="0.53888888888888886"/>
          <c:h val="0.89814814814814814"/>
        </c:manualLayout>
      </c:layout>
      <c:doughnutChart>
        <c:varyColors val="1"/>
        <c:ser>
          <c:idx val="0"/>
          <c:order val="0"/>
          <c:dPt>
            <c:idx val="0"/>
            <c:bubble3D val="0"/>
            <c:explosion val="3"/>
            <c:spPr>
              <a:solidFill>
                <a:schemeClr val="accent1"/>
              </a:solidFill>
              <a:ln w="19050">
                <a:solidFill>
                  <a:schemeClr val="lt1"/>
                </a:solidFill>
              </a:ln>
              <a:effectLst/>
            </c:spPr>
            <c:extLst>
              <c:ext xmlns:c16="http://schemas.microsoft.com/office/drawing/2014/chart" uri="{C3380CC4-5D6E-409C-BE32-E72D297353CC}">
                <c16:uniqueId val="{00000001-4E99-4C4A-940C-0911186AAE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99-4C4A-940C-0911186AAE8C}"/>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4E99-4C4A-940C-0911186AAE8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7266274814241"/>
          <c:y val="6.2923168001524254E-2"/>
          <c:w val="0.83333333333333337"/>
          <c:h val="0.7199780708445578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59-4229-BC87-73FE373C3D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59-4229-BC87-73FE373C3D7A}"/>
              </c:ext>
            </c:extLst>
          </c:dPt>
          <c:val>
            <c:numRef>
              <c:f>Sheet5!$N$50:$N$51</c:f>
              <c:numCache>
                <c:formatCode>0%</c:formatCode>
                <c:ptCount val="2"/>
                <c:pt idx="0">
                  <c:v>1</c:v>
                </c:pt>
                <c:pt idx="1">
                  <c:v>1</c:v>
                </c:pt>
              </c:numCache>
            </c:numRef>
          </c:val>
          <c:extLst>
            <c:ext xmlns:c16="http://schemas.microsoft.com/office/drawing/2014/chart" uri="{C3380CC4-5D6E-409C-BE32-E72D297353CC}">
              <c16:uniqueId val="{00000004-5B59-4229-BC87-73FE373C3D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[cookies_sales.xlsx]Sheet5!PivotTable22</c:name>
    <c:fmtId val="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Colorado</c:v>
                </c:pt>
              </c:strCache>
            </c:strRef>
          </c:tx>
          <c:spPr>
            <a:solidFill>
              <a:schemeClr val="accent1"/>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Sheet5!$B$5:$B$12</c:f>
              <c:numCache>
                <c:formatCode>General</c:formatCode>
                <c:ptCount val="7"/>
                <c:pt idx="0">
                  <c:v>63914.5</c:v>
                </c:pt>
                <c:pt idx="1">
                  <c:v>23290.5</c:v>
                </c:pt>
                <c:pt idx="2">
                  <c:v>11468</c:v>
                </c:pt>
                <c:pt idx="3">
                  <c:v>15355</c:v>
                </c:pt>
                <c:pt idx="4">
                  <c:v>20394</c:v>
                </c:pt>
                <c:pt idx="5">
                  <c:v>39613.5</c:v>
                </c:pt>
                <c:pt idx="6">
                  <c:v>7590</c:v>
                </c:pt>
              </c:numCache>
            </c:numRef>
          </c:val>
          <c:extLst>
            <c:ext xmlns:c16="http://schemas.microsoft.com/office/drawing/2014/chart" uri="{C3380CC4-5D6E-409C-BE32-E72D297353CC}">
              <c16:uniqueId val="{00000000-A0BD-46E1-B172-B326CA78EDA2}"/>
            </c:ext>
          </c:extLst>
        </c:ser>
        <c:ser>
          <c:idx val="1"/>
          <c:order val="1"/>
          <c:tx>
            <c:strRef>
              <c:f>Sheet5!$C$3:$C$4</c:f>
              <c:strCache>
                <c:ptCount val="1"/>
                <c:pt idx="0">
                  <c:v>NEW JERSEY</c:v>
                </c:pt>
              </c:strCache>
            </c:strRef>
          </c:tx>
          <c:spPr>
            <a:solidFill>
              <a:schemeClr val="accent2"/>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Sheet5!$C$5:$C$12</c:f>
              <c:numCache>
                <c:formatCode>General</c:formatCode>
                <c:ptCount val="7"/>
                <c:pt idx="0">
                  <c:v>65439</c:v>
                </c:pt>
                <c:pt idx="1">
                  <c:v>44718.5</c:v>
                </c:pt>
                <c:pt idx="2">
                  <c:v>18911.5</c:v>
                </c:pt>
                <c:pt idx="3">
                  <c:v>39988.5</c:v>
                </c:pt>
                <c:pt idx="4">
                  <c:v>45804</c:v>
                </c:pt>
                <c:pt idx="5">
                  <c:v>24292</c:v>
                </c:pt>
                <c:pt idx="6">
                  <c:v>28391.5</c:v>
                </c:pt>
              </c:numCache>
            </c:numRef>
          </c:val>
          <c:extLst>
            <c:ext xmlns:c16="http://schemas.microsoft.com/office/drawing/2014/chart" uri="{C3380CC4-5D6E-409C-BE32-E72D297353CC}">
              <c16:uniqueId val="{00000004-C10C-4625-824A-D96FF4CEF8CF}"/>
            </c:ext>
          </c:extLst>
        </c:ser>
        <c:ser>
          <c:idx val="2"/>
          <c:order val="2"/>
          <c:tx>
            <c:strRef>
              <c:f>Sheet5!$D$3:$D$4</c:f>
              <c:strCache>
                <c:ptCount val="1"/>
                <c:pt idx="0">
                  <c:v>New York</c:v>
                </c:pt>
              </c:strCache>
            </c:strRef>
          </c:tx>
          <c:spPr>
            <a:solidFill>
              <a:schemeClr val="accent3"/>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Sheet5!$D$5:$D$12</c:f>
              <c:numCache>
                <c:formatCode>General</c:formatCode>
                <c:ptCount val="7"/>
                <c:pt idx="0">
                  <c:v>28993</c:v>
                </c:pt>
                <c:pt idx="1">
                  <c:v>18468.5</c:v>
                </c:pt>
                <c:pt idx="2">
                  <c:v>9176</c:v>
                </c:pt>
                <c:pt idx="3">
                  <c:v>6155</c:v>
                </c:pt>
                <c:pt idx="4">
                  <c:v>26505.5</c:v>
                </c:pt>
                <c:pt idx="5">
                  <c:v>24115.5</c:v>
                </c:pt>
                <c:pt idx="6">
                  <c:v>16098</c:v>
                </c:pt>
              </c:numCache>
            </c:numRef>
          </c:val>
          <c:extLst>
            <c:ext xmlns:c16="http://schemas.microsoft.com/office/drawing/2014/chart" uri="{C3380CC4-5D6E-409C-BE32-E72D297353CC}">
              <c16:uniqueId val="{00000005-C10C-4625-824A-D96FF4CEF8CF}"/>
            </c:ext>
          </c:extLst>
        </c:ser>
        <c:ser>
          <c:idx val="3"/>
          <c:order val="3"/>
          <c:tx>
            <c:strRef>
              <c:f>Sheet5!$E$3:$E$4</c:f>
              <c:strCache>
                <c:ptCount val="1"/>
                <c:pt idx="0">
                  <c:v>Utah</c:v>
                </c:pt>
              </c:strCache>
            </c:strRef>
          </c:tx>
          <c:spPr>
            <a:solidFill>
              <a:schemeClr val="accent4"/>
            </a:solidFill>
            <a:ln>
              <a:noFill/>
            </a:ln>
            <a:effectLst/>
          </c:spPr>
          <c:invertIfNegative val="0"/>
          <c:cat>
            <c:strRef>
              <c:f>Sheet5!$A$5:$A$12</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Sheet5!$E$5:$E$12</c:f>
              <c:numCache>
                <c:formatCode>General</c:formatCode>
                <c:ptCount val="7"/>
                <c:pt idx="0">
                  <c:v>184749</c:v>
                </c:pt>
                <c:pt idx="1">
                  <c:v>70454.5</c:v>
                </c:pt>
                <c:pt idx="2">
                  <c:v>19324</c:v>
                </c:pt>
                <c:pt idx="3">
                  <c:v>93816.5</c:v>
                </c:pt>
                <c:pt idx="4">
                  <c:v>54885</c:v>
                </c:pt>
                <c:pt idx="5">
                  <c:v>82154</c:v>
                </c:pt>
                <c:pt idx="6">
                  <c:v>51851.5</c:v>
                </c:pt>
              </c:numCache>
            </c:numRef>
          </c:val>
          <c:extLst>
            <c:ext xmlns:c16="http://schemas.microsoft.com/office/drawing/2014/chart" uri="{C3380CC4-5D6E-409C-BE32-E72D297353CC}">
              <c16:uniqueId val="{00000006-C10C-4625-824A-D96FF4CEF8CF}"/>
            </c:ext>
          </c:extLst>
        </c:ser>
        <c:dLbls>
          <c:showLegendKey val="0"/>
          <c:showVal val="0"/>
          <c:showCatName val="0"/>
          <c:showSerName val="0"/>
          <c:showPercent val="0"/>
          <c:showBubbleSize val="0"/>
        </c:dLbls>
        <c:gapWidth val="150"/>
        <c:axId val="1240773727"/>
        <c:axId val="1240775647"/>
      </c:barChart>
      <c:catAx>
        <c:axId val="124077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5647"/>
        <c:crosses val="autoZero"/>
        <c:auto val="1"/>
        <c:lblAlgn val="ctr"/>
        <c:lblOffset val="100"/>
        <c:noMultiLvlLbl val="0"/>
      </c:catAx>
      <c:valAx>
        <c:axId val="12407756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407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[cookies_sales.xlsx]Sheet5!PivotTable25</c:name>
    <c:fmtId val="21"/>
  </c:pivotSource>
  <c:chart>
    <c:autoTitleDeleted val="1"/>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Sheet5!$I$5</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Sheet5!$H$6:$H$10</c:f>
              <c:strCache>
                <c:ptCount val="4"/>
                <c:pt idx="0">
                  <c:v>Qtr1</c:v>
                </c:pt>
                <c:pt idx="1">
                  <c:v>Qtr2</c:v>
                </c:pt>
                <c:pt idx="2">
                  <c:v>Qtr3</c:v>
                </c:pt>
                <c:pt idx="3">
                  <c:v>Qtr4</c:v>
                </c:pt>
              </c:strCache>
            </c:strRef>
          </c:cat>
          <c:val>
            <c:numRef>
              <c:f>Sheet5!$I$6:$I$10</c:f>
              <c:numCache>
                <c:formatCode>General</c:formatCode>
                <c:ptCount val="4"/>
                <c:pt idx="0">
                  <c:v>1349734.75</c:v>
                </c:pt>
                <c:pt idx="1">
                  <c:v>1415237</c:v>
                </c:pt>
                <c:pt idx="2">
                  <c:v>1277925.25</c:v>
                </c:pt>
                <c:pt idx="3">
                  <c:v>1560757</c:v>
                </c:pt>
              </c:numCache>
            </c:numRef>
          </c:val>
          <c:extLst>
            <c:ext xmlns:c16="http://schemas.microsoft.com/office/drawing/2014/chart" uri="{C3380CC4-5D6E-409C-BE32-E72D297353CC}">
              <c16:uniqueId val="{00000000-7756-4F19-9ABE-9296C7EB6831}"/>
            </c:ext>
          </c:extLst>
        </c:ser>
        <c:dLbls>
          <c:showLegendKey val="0"/>
          <c:showVal val="0"/>
          <c:showCatName val="0"/>
          <c:showSerName val="0"/>
          <c:showPercent val="0"/>
          <c:showBubbleSize val="0"/>
        </c:dLbls>
        <c:gapWidth val="150"/>
        <c:gapDepth val="0"/>
        <c:shape val="box"/>
        <c:axId val="934646703"/>
        <c:axId val="934647183"/>
        <c:axId val="0"/>
      </c:bar3DChart>
      <c:catAx>
        <c:axId val="9346467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7183"/>
        <c:crosses val="autoZero"/>
        <c:auto val="1"/>
        <c:lblAlgn val="ctr"/>
        <c:lblOffset val="100"/>
        <c:noMultiLvlLbl val="0"/>
      </c:catAx>
      <c:valAx>
        <c:axId val="934647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3464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[cookies_sales.xlsx]Sheet5!PivotTable26</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02487418430496"/>
          <c:y val="4.9723756906077346E-2"/>
          <c:w val="0.55936959714898027"/>
          <c:h val="0.75036846913472832"/>
        </c:manualLayout>
      </c:layout>
      <c:areaChart>
        <c:grouping val="stacked"/>
        <c:varyColors val="0"/>
        <c:ser>
          <c:idx val="0"/>
          <c:order val="0"/>
          <c:tx>
            <c:strRef>
              <c:f>Sheet5!$B$16</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Sheet5!$A$17:$A$21</c:f>
              <c:strCache>
                <c:ptCount val="4"/>
                <c:pt idx="0">
                  <c:v>New York</c:v>
                </c:pt>
                <c:pt idx="1">
                  <c:v>Colorado</c:v>
                </c:pt>
                <c:pt idx="2">
                  <c:v>NEW JERSEY</c:v>
                </c:pt>
                <c:pt idx="3">
                  <c:v>Utah</c:v>
                </c:pt>
              </c:strCache>
            </c:strRef>
          </c:cat>
          <c:val>
            <c:numRef>
              <c:f>Sheet5!$B$17:$B$21</c:f>
              <c:numCache>
                <c:formatCode>General</c:formatCode>
                <c:ptCount val="4"/>
                <c:pt idx="0">
                  <c:v>632427</c:v>
                </c:pt>
                <c:pt idx="1">
                  <c:v>863707.25</c:v>
                </c:pt>
                <c:pt idx="2">
                  <c:v>1331467.25</c:v>
                </c:pt>
                <c:pt idx="3">
                  <c:v>2776052.5</c:v>
                </c:pt>
              </c:numCache>
            </c:numRef>
          </c:val>
          <c:extLst>
            <c:ext xmlns:c16="http://schemas.microsoft.com/office/drawing/2014/chart" uri="{C3380CC4-5D6E-409C-BE32-E72D297353CC}">
              <c16:uniqueId val="{00000000-1BC5-4EB2-8BE7-30304A1E42D8}"/>
            </c:ext>
          </c:extLst>
        </c:ser>
        <c:dLbls>
          <c:showLegendKey val="0"/>
          <c:showVal val="0"/>
          <c:showCatName val="0"/>
          <c:showSerName val="0"/>
          <c:showPercent val="0"/>
          <c:showBubbleSize val="0"/>
        </c:dLbls>
        <c:axId val="147596624"/>
        <c:axId val="147605264"/>
      </c:areaChart>
      <c:barChart>
        <c:barDir val="col"/>
        <c:grouping val="clustered"/>
        <c:varyColors val="0"/>
        <c:ser>
          <c:idx val="1"/>
          <c:order val="1"/>
          <c:tx>
            <c:strRef>
              <c:f>Sheet5!$C$16</c:f>
              <c:strCache>
                <c:ptCount val="1"/>
                <c:pt idx="0">
                  <c:v>Sum of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Sheet5!$A$17:$A$21</c:f>
              <c:strCache>
                <c:ptCount val="4"/>
                <c:pt idx="0">
                  <c:v>New York</c:v>
                </c:pt>
                <c:pt idx="1">
                  <c:v>Colorado</c:v>
                </c:pt>
                <c:pt idx="2">
                  <c:v>NEW JERSEY</c:v>
                </c:pt>
                <c:pt idx="3">
                  <c:v>Utah</c:v>
                </c:pt>
              </c:strCache>
            </c:strRef>
          </c:cat>
          <c:val>
            <c:numRef>
              <c:f>Sheet5!$C$17:$C$21</c:f>
              <c:numCache>
                <c:formatCode>General</c:formatCode>
                <c:ptCount val="4"/>
                <c:pt idx="0">
                  <c:v>1120205.5</c:v>
                </c:pt>
                <c:pt idx="1">
                  <c:v>1529692</c:v>
                </c:pt>
                <c:pt idx="2">
                  <c:v>2400872.75</c:v>
                </c:pt>
                <c:pt idx="3">
                  <c:v>5015937.75</c:v>
                </c:pt>
              </c:numCache>
            </c:numRef>
          </c:val>
          <c:extLst>
            <c:ext xmlns:c16="http://schemas.microsoft.com/office/drawing/2014/chart" uri="{C3380CC4-5D6E-409C-BE32-E72D297353CC}">
              <c16:uniqueId val="{00000001-1BC5-4EB2-8BE7-30304A1E42D8}"/>
            </c:ext>
          </c:extLst>
        </c:ser>
        <c:dLbls>
          <c:showLegendKey val="0"/>
          <c:showVal val="0"/>
          <c:showCatName val="0"/>
          <c:showSerName val="0"/>
          <c:showPercent val="0"/>
          <c:showBubbleSize val="0"/>
        </c:dLbls>
        <c:gapWidth val="150"/>
        <c:axId val="147596624"/>
        <c:axId val="147605264"/>
      </c:barChart>
      <c:catAx>
        <c:axId val="147596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05264"/>
        <c:crosses val="autoZero"/>
        <c:auto val="1"/>
        <c:lblAlgn val="ctr"/>
        <c:lblOffset val="100"/>
        <c:noMultiLvlLbl val="0"/>
      </c:catAx>
      <c:valAx>
        <c:axId val="147605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59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[cookies_sales.xlsx]Sheet5!PivotTable29</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Sheet5!$B$23</c:f>
              <c:strCache>
                <c:ptCount val="1"/>
                <c:pt idx="0">
                  <c:v>Sum of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Sheet5!$B$24:$B$31</c:f>
              <c:numCache>
                <c:formatCode>General</c:formatCode>
                <c:ptCount val="7"/>
                <c:pt idx="0">
                  <c:v>1715477.5</c:v>
                </c:pt>
                <c:pt idx="1">
                  <c:v>698775</c:v>
                </c:pt>
                <c:pt idx="2">
                  <c:v>264957.75</c:v>
                </c:pt>
                <c:pt idx="3">
                  <c:v>852078.5</c:v>
                </c:pt>
                <c:pt idx="4">
                  <c:v>664148.25</c:v>
                </c:pt>
                <c:pt idx="5">
                  <c:v>680700</c:v>
                </c:pt>
                <c:pt idx="6">
                  <c:v>727517</c:v>
                </c:pt>
              </c:numCache>
            </c:numRef>
          </c:val>
          <c:extLst>
            <c:ext xmlns:c16="http://schemas.microsoft.com/office/drawing/2014/chart" uri="{C3380CC4-5D6E-409C-BE32-E72D297353CC}">
              <c16:uniqueId val="{00000000-9914-455D-9FE9-8FC95F434E3A}"/>
            </c:ext>
          </c:extLst>
        </c:ser>
        <c:dLbls>
          <c:showLegendKey val="0"/>
          <c:showVal val="0"/>
          <c:showCatName val="0"/>
          <c:showSerName val="0"/>
          <c:showPercent val="0"/>
          <c:showBubbleSize val="0"/>
        </c:dLbls>
        <c:gapWidth val="150"/>
        <c:axId val="13672384"/>
        <c:axId val="13672864"/>
      </c:barChart>
      <c:lineChart>
        <c:grouping val="standard"/>
        <c:varyColors val="0"/>
        <c:ser>
          <c:idx val="1"/>
          <c:order val="1"/>
          <c:tx>
            <c:strRef>
              <c:f>Sheet5!$C$23</c:f>
              <c:strCache>
                <c:ptCount val="1"/>
                <c:pt idx="0">
                  <c:v>Sum of Revenue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Sheet5!$A$24:$A$31</c:f>
              <c:strCache>
                <c:ptCount val="7"/>
                <c:pt idx="0">
                  <c:v>Chocolate Chip</c:v>
                </c:pt>
                <c:pt idx="1">
                  <c:v>Fortune Cookie</c:v>
                </c:pt>
                <c:pt idx="2">
                  <c:v>Macadamia Nut</c:v>
                </c:pt>
                <c:pt idx="3">
                  <c:v>Oatmeal Raisin</c:v>
                </c:pt>
                <c:pt idx="4">
                  <c:v>Snickerdoodle</c:v>
                </c:pt>
                <c:pt idx="5">
                  <c:v>Sugar</c:v>
                </c:pt>
                <c:pt idx="6">
                  <c:v>White Chocolate</c:v>
                </c:pt>
              </c:strCache>
            </c:strRef>
          </c:cat>
          <c:val>
            <c:numRef>
              <c:f>Sheet5!$C$24:$C$31</c:f>
              <c:numCache>
                <c:formatCode>General</c:formatCode>
                <c:ptCount val="7"/>
                <c:pt idx="0">
                  <c:v>3087859.5</c:v>
                </c:pt>
                <c:pt idx="1">
                  <c:v>1166253</c:v>
                </c:pt>
                <c:pt idx="2">
                  <c:v>471036</c:v>
                </c:pt>
                <c:pt idx="3">
                  <c:v>1703611</c:v>
                </c:pt>
                <c:pt idx="4">
                  <c:v>1180708</c:v>
                </c:pt>
                <c:pt idx="5">
                  <c:v>1106137.5</c:v>
                </c:pt>
                <c:pt idx="6">
                  <c:v>1351103</c:v>
                </c:pt>
              </c:numCache>
            </c:numRef>
          </c:val>
          <c:smooth val="0"/>
          <c:extLst>
            <c:ext xmlns:c16="http://schemas.microsoft.com/office/drawing/2014/chart" uri="{C3380CC4-5D6E-409C-BE32-E72D297353CC}">
              <c16:uniqueId val="{00000001-9914-455D-9FE9-8FC95F434E3A}"/>
            </c:ext>
          </c:extLst>
        </c:ser>
        <c:dLbls>
          <c:showLegendKey val="0"/>
          <c:showVal val="0"/>
          <c:showCatName val="0"/>
          <c:showSerName val="0"/>
          <c:showPercent val="0"/>
          <c:showBubbleSize val="0"/>
        </c:dLbls>
        <c:marker val="1"/>
        <c:smooth val="0"/>
        <c:axId val="13672384"/>
        <c:axId val="13672864"/>
      </c:lineChart>
      <c:catAx>
        <c:axId val="13672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864"/>
        <c:crosses val="autoZero"/>
        <c:auto val="1"/>
        <c:lblAlgn val="ctr"/>
        <c:lblOffset val="100"/>
        <c:noMultiLvlLbl val="0"/>
      </c:catAx>
      <c:valAx>
        <c:axId val="1367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7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350520</xdr:colOff>
      <xdr:row>32</xdr:row>
      <xdr:rowOff>49530</xdr:rowOff>
    </xdr:from>
    <xdr:to>
      <xdr:col>6</xdr:col>
      <xdr:colOff>594360</xdr:colOff>
      <xdr:row>46</xdr:row>
      <xdr:rowOff>129540</xdr:rowOff>
    </xdr:to>
    <xdr:graphicFrame macro="">
      <xdr:nvGraphicFramePr>
        <xdr:cNvPr id="7" name="Chart 6">
          <a:extLst>
            <a:ext uri="{FF2B5EF4-FFF2-40B4-BE49-F238E27FC236}">
              <a16:creationId xmlns:a16="http://schemas.microsoft.com/office/drawing/2014/main" id="{31F79632-6DFE-9C44-8BB2-988B7755A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30</xdr:row>
      <xdr:rowOff>30480</xdr:rowOff>
    </xdr:from>
    <xdr:to>
      <xdr:col>11</xdr:col>
      <xdr:colOff>518160</xdr:colOff>
      <xdr:row>38</xdr:row>
      <xdr:rowOff>137160</xdr:rowOff>
    </xdr:to>
    <xdr:graphicFrame macro="">
      <xdr:nvGraphicFramePr>
        <xdr:cNvPr id="8" name="Chart 7">
          <a:extLst>
            <a:ext uri="{FF2B5EF4-FFF2-40B4-BE49-F238E27FC236}">
              <a16:creationId xmlns:a16="http://schemas.microsoft.com/office/drawing/2014/main" id="{C306F380-5E03-D3A9-2526-2116DFAD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449580</xdr:colOff>
      <xdr:row>48</xdr:row>
      <xdr:rowOff>179070</xdr:rowOff>
    </xdr:from>
    <xdr:to>
      <xdr:col>6</xdr:col>
      <xdr:colOff>952500</xdr:colOff>
      <xdr:row>61</xdr:row>
      <xdr:rowOff>83820</xdr:rowOff>
    </xdr:to>
    <xdr:graphicFrame macro="">
      <xdr:nvGraphicFramePr>
        <xdr:cNvPr id="2" name="Chart 1">
          <a:extLst>
            <a:ext uri="{FF2B5EF4-FFF2-40B4-BE49-F238E27FC236}">
              <a16:creationId xmlns:a16="http://schemas.microsoft.com/office/drawing/2014/main" id="{5D15D0E9-DB7F-53C8-3AC0-D2FC1F54D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678180</xdr:colOff>
      <xdr:row>41</xdr:row>
      <xdr:rowOff>125730</xdr:rowOff>
    </xdr:from>
    <xdr:to>
      <xdr:col>11</xdr:col>
      <xdr:colOff>91440</xdr:colOff>
      <xdr:row>54</xdr:row>
      <xdr:rowOff>38100</xdr:rowOff>
    </xdr:to>
    <xdr:graphicFrame macro="">
      <xdr:nvGraphicFramePr>
        <xdr:cNvPr id="3" name="Chart 2">
          <a:extLst>
            <a:ext uri="{FF2B5EF4-FFF2-40B4-BE49-F238E27FC236}">
              <a16:creationId xmlns:a16="http://schemas.microsoft.com/office/drawing/2014/main" id="{FC6D1FD4-EF80-730A-1E69-158B79FC8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434340</xdr:colOff>
      <xdr:row>10</xdr:row>
      <xdr:rowOff>167640</xdr:rowOff>
    </xdr:from>
    <xdr:to>
      <xdr:col>14</xdr:col>
      <xdr:colOff>167640</xdr:colOff>
      <xdr:row>24</xdr:row>
      <xdr:rowOff>74295</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C3B31ECA-0991-4BAE-78A1-E23BA17A03B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04120" y="1996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1074420</xdr:colOff>
      <xdr:row>15</xdr:row>
      <xdr:rowOff>160020</xdr:rowOff>
    </xdr:from>
    <xdr:to>
      <xdr:col>11</xdr:col>
      <xdr:colOff>396240</xdr:colOff>
      <xdr:row>29</xdr:row>
      <xdr:rowOff>66675</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87B13004-DFDA-0492-1C49-372B160BE22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237220" y="290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556260</xdr:colOff>
      <xdr:row>23</xdr:row>
      <xdr:rowOff>167640</xdr:rowOff>
    </xdr:from>
    <xdr:to>
      <xdr:col>7</xdr:col>
      <xdr:colOff>289560</xdr:colOff>
      <xdr:row>31</xdr:row>
      <xdr:rowOff>167640</xdr:rowOff>
    </xdr:to>
    <xdr:graphicFrame macro="">
      <xdr:nvGraphicFramePr>
        <xdr:cNvPr id="12" name="Chart 11">
          <a:extLst>
            <a:ext uri="{FF2B5EF4-FFF2-40B4-BE49-F238E27FC236}">
              <a16:creationId xmlns:a16="http://schemas.microsoft.com/office/drawing/2014/main" id="{2B869BC7-471F-AA87-358A-ABD0C2C30C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16</xdr:row>
      <xdr:rowOff>7620</xdr:rowOff>
    </xdr:from>
    <xdr:to>
      <xdr:col>6</xdr:col>
      <xdr:colOff>632460</xdr:colOff>
      <xdr:row>23</xdr:row>
      <xdr:rowOff>160020</xdr:rowOff>
    </xdr:to>
    <xdr:graphicFrame macro="">
      <xdr:nvGraphicFramePr>
        <xdr:cNvPr id="13" name="Chart 12">
          <a:extLst>
            <a:ext uri="{FF2B5EF4-FFF2-40B4-BE49-F238E27FC236}">
              <a16:creationId xmlns:a16="http://schemas.microsoft.com/office/drawing/2014/main" id="{8272D05E-11B0-51FB-61F1-CF004E1B9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0</xdr:colOff>
      <xdr:row>31</xdr:row>
      <xdr:rowOff>0</xdr:rowOff>
    </xdr:from>
    <xdr:to>
      <xdr:col>15</xdr:col>
      <xdr:colOff>579569</xdr:colOff>
      <xdr:row>36</xdr:row>
      <xdr:rowOff>98612</xdr:rowOff>
    </xdr:to>
    <xdr:graphicFrame macro="">
      <xdr:nvGraphicFramePr>
        <xdr:cNvPr id="15" name="Chart 14">
          <a:extLst>
            <a:ext uri="{FF2B5EF4-FFF2-40B4-BE49-F238E27FC236}">
              <a16:creationId xmlns:a16="http://schemas.microsoft.com/office/drawing/2014/main" id="{E7994A0D-9B1C-4DD6-9606-25F591316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350</xdr:colOff>
      <xdr:row>45</xdr:row>
      <xdr:rowOff>176621</xdr:rowOff>
    </xdr:from>
    <xdr:to>
      <xdr:col>1</xdr:col>
      <xdr:colOff>46069</xdr:colOff>
      <xdr:row>48</xdr:row>
      <xdr:rowOff>23786</xdr:rowOff>
    </xdr:to>
    <xdr:sp macro="" textlink="">
      <xdr:nvSpPr>
        <xdr:cNvPr id="16" name="TextBox 15">
          <a:extLst>
            <a:ext uri="{FF2B5EF4-FFF2-40B4-BE49-F238E27FC236}">
              <a16:creationId xmlns:a16="http://schemas.microsoft.com/office/drawing/2014/main" id="{DA2772BE-2B05-4A12-A910-DA5FE3981F1F}"/>
            </a:ext>
          </a:extLst>
        </xdr:cNvPr>
        <xdr:cNvSpPr txBox="1"/>
      </xdr:nvSpPr>
      <xdr:spPr>
        <a:xfrm rot="20865377">
          <a:off x="861410" y="8406221"/>
          <a:ext cx="45719" cy="3958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0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0.36237</cdr:x>
      <cdr:y>0.42197</cdr:y>
    </cdr:from>
    <cdr:to>
      <cdr:x>0.66551</cdr:x>
      <cdr:y>0.58767</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792480" y="834390"/>
          <a:ext cx="662940" cy="3276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0.41423</cdr:x>
      <cdr:y>0.42639</cdr:y>
    </cdr:from>
    <cdr:to>
      <cdr:x>0.60422</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991108" y="770033"/>
          <a:ext cx="454609" cy="3963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0.32166</cdr:x>
      <cdr:y>0.42361</cdr:y>
    </cdr:from>
    <cdr:to>
      <cdr:x>0.66561</cdr:x>
      <cdr:y>0.55696</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769620" y="765016"/>
          <a:ext cx="822960" cy="240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7EA58215-AFAA-4CDF-9F63-E25DEF975892}" type="TxLink">
            <a:rPr lang="en-US" sz="1100" b="0" i="0" u="none" strike="noStrike">
              <a:solidFill>
                <a:srgbClr val="000000"/>
              </a:solidFill>
              <a:latin typeface="Calibri"/>
              <a:ea typeface="Calibri"/>
              <a:cs typeface="Calibri"/>
            </a:rPr>
            <a:pPr algn="ctr"/>
            <a:t>100%</a:t>
          </a:fld>
          <a:endParaRPr lang="en-IN" sz="1100"/>
        </a:p>
      </cdr:txBody>
    </cdr:sp>
  </cdr:relSizeAnchor>
</c:userShapes>
</file>

<file path=xl/drawings/drawing4.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250265</xdr:colOff>
      <xdr:row>0</xdr:row>
      <xdr:rowOff>0</xdr:rowOff>
    </xdr:from>
    <xdr:to>
      <xdr:col>22</xdr:col>
      <xdr:colOff>375770</xdr:colOff>
      <xdr:row>4</xdr:row>
      <xdr:rowOff>17930</xdr:rowOff>
    </xdr:to>
    <xdr:sp macro="" textlink="">
      <xdr:nvSpPr>
        <xdr:cNvPr id="11" name="Rectangle: Rounded Corners 10">
          <a:extLst>
            <a:ext uri="{FF2B5EF4-FFF2-40B4-BE49-F238E27FC236}">
              <a16:creationId xmlns:a16="http://schemas.microsoft.com/office/drawing/2014/main" id="{5BC73DF6-32BB-607F-9035-6C8FCA37225B}"/>
            </a:ext>
          </a:extLst>
        </xdr:cNvPr>
        <xdr:cNvSpPr/>
      </xdr:nvSpPr>
      <xdr:spPr>
        <a:xfrm>
          <a:off x="2688665" y="0"/>
          <a:ext cx="11098305" cy="7291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4000">
              <a:solidFill>
                <a:schemeClr val="tx1"/>
              </a:solidFill>
            </a:rPr>
            <a:t>Cookies Sales Dashboard(FY:2020-22)</a:t>
          </a:r>
        </a:p>
      </xdr:txBody>
    </xdr:sp>
    <xdr:clientData/>
  </xdr:twoCellAnchor>
  <xdr:twoCellAnchor>
    <xdr:from>
      <xdr:col>4</xdr:col>
      <xdr:colOff>381000</xdr:colOff>
      <xdr:row>4</xdr:row>
      <xdr:rowOff>70971</xdr:rowOff>
    </xdr:from>
    <xdr:to>
      <xdr:col>10</xdr:col>
      <xdr:colOff>183776</xdr:colOff>
      <xdr:row>10</xdr:row>
      <xdr:rowOff>159124</xdr:rowOff>
    </xdr:to>
    <xdr:sp macro="" textlink="">
      <xdr:nvSpPr>
        <xdr:cNvPr id="13" name="Rectangle: Rounded Corners 12">
          <a:extLst>
            <a:ext uri="{FF2B5EF4-FFF2-40B4-BE49-F238E27FC236}">
              <a16:creationId xmlns:a16="http://schemas.microsoft.com/office/drawing/2014/main" id="{3CB84874-4A6C-A152-C7E0-D58CC96816E5}"/>
            </a:ext>
          </a:extLst>
        </xdr:cNvPr>
        <xdr:cNvSpPr/>
      </xdr:nvSpPr>
      <xdr:spPr>
        <a:xfrm>
          <a:off x="2819400" y="782171"/>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 Profit</a:t>
          </a:r>
        </a:p>
      </xdr:txBody>
    </xdr:sp>
    <xdr:clientData/>
  </xdr:twoCellAnchor>
  <xdr:twoCellAnchor>
    <xdr:from>
      <xdr:col>4</xdr:col>
      <xdr:colOff>528919</xdr:colOff>
      <xdr:row>7</xdr:row>
      <xdr:rowOff>75454</xdr:rowOff>
    </xdr:from>
    <xdr:to>
      <xdr:col>7</xdr:col>
      <xdr:colOff>439271</xdr:colOff>
      <xdr:row>9</xdr:row>
      <xdr:rowOff>111314</xdr:rowOff>
    </xdr:to>
    <xdr:sp macro="" textlink="Sheet5!I12">
      <xdr:nvSpPr>
        <xdr:cNvPr id="15" name="TextBox 14">
          <a:extLst>
            <a:ext uri="{FF2B5EF4-FFF2-40B4-BE49-F238E27FC236}">
              <a16:creationId xmlns:a16="http://schemas.microsoft.com/office/drawing/2014/main" id="{1E9008C4-B0FB-4818-3A78-E88CC42C3377}"/>
            </a:ext>
          </a:extLst>
        </xdr:cNvPr>
        <xdr:cNvSpPr txBox="1"/>
      </xdr:nvSpPr>
      <xdr:spPr>
        <a:xfrm>
          <a:off x="3221319" y="1320054"/>
          <a:ext cx="1929652" cy="39146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B7945-30E8-49EF-ADA6-DC0B3E20D0C7}"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 56,03,654.00</a:t>
          </a:fld>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140447</xdr:colOff>
      <xdr:row>4</xdr:row>
      <xdr:rowOff>77694</xdr:rowOff>
    </xdr:from>
    <xdr:to>
      <xdr:col>10</xdr:col>
      <xdr:colOff>346636</xdr:colOff>
      <xdr:row>10</xdr:row>
      <xdr:rowOff>16436</xdr:rowOff>
    </xdr:to>
    <xdr:graphicFrame macro="">
      <xdr:nvGraphicFramePr>
        <xdr:cNvPr id="17" name="Chart 16">
          <a:extLst>
            <a:ext uri="{FF2B5EF4-FFF2-40B4-BE49-F238E27FC236}">
              <a16:creationId xmlns:a16="http://schemas.microsoft.com/office/drawing/2014/main" id="{9C57DF6B-50A4-4661-8026-DDF0B6751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540124</xdr:colOff>
      <xdr:row>4</xdr:row>
      <xdr:rowOff>62006</xdr:rowOff>
    </xdr:from>
    <xdr:to>
      <xdr:col>16</xdr:col>
      <xdr:colOff>342900</xdr:colOff>
      <xdr:row>10</xdr:row>
      <xdr:rowOff>150159</xdr:rowOff>
    </xdr:to>
    <xdr:sp macro="" textlink="">
      <xdr:nvSpPr>
        <xdr:cNvPr id="20" name="Rectangle: Rounded Corners 19">
          <a:extLst>
            <a:ext uri="{FF2B5EF4-FFF2-40B4-BE49-F238E27FC236}">
              <a16:creationId xmlns:a16="http://schemas.microsoft.com/office/drawing/2014/main" id="{B545BC65-8FCE-4FF4-A035-48F89411ABE0}"/>
            </a:ext>
          </a:extLst>
        </xdr:cNvPr>
        <xdr:cNvSpPr/>
      </xdr:nvSpPr>
      <xdr:spPr>
        <a:xfrm>
          <a:off x="6636124" y="773206"/>
          <a:ext cx="3460376" cy="1154953"/>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1">
              <a:solidFill>
                <a:schemeClr val="tx1"/>
              </a:solidFill>
            </a:rPr>
            <a:t>Total</a:t>
          </a:r>
          <a:r>
            <a:rPr lang="en-IN" sz="2800" b="1" baseline="0">
              <a:solidFill>
                <a:schemeClr val="tx1"/>
              </a:solidFill>
            </a:rPr>
            <a:t> Units sold</a:t>
          </a:r>
          <a:endParaRPr lang="en-IN" sz="2800" b="1">
            <a:solidFill>
              <a:schemeClr val="tx1"/>
            </a:solidFill>
          </a:endParaRPr>
        </a:p>
      </xdr:txBody>
    </xdr:sp>
    <xdr:clientData/>
  </xdr:twoCellAnchor>
  <xdr:twoCellAnchor>
    <xdr:from>
      <xdr:col>14</xdr:col>
      <xdr:colOff>596901</xdr:colOff>
      <xdr:row>4</xdr:row>
      <xdr:rowOff>88900</xdr:rowOff>
    </xdr:from>
    <xdr:to>
      <xdr:col>16</xdr:col>
      <xdr:colOff>279401</xdr:colOff>
      <xdr:row>10</xdr:row>
      <xdr:rowOff>50799</xdr:rowOff>
    </xdr:to>
    <xdr:graphicFrame macro="">
      <xdr:nvGraphicFramePr>
        <xdr:cNvPr id="25" name="Chart 24">
          <a:extLst>
            <a:ext uri="{FF2B5EF4-FFF2-40B4-BE49-F238E27FC236}">
              <a16:creationId xmlns:a16="http://schemas.microsoft.com/office/drawing/2014/main" id="{3BDC790B-3165-485F-AA24-54A625DEC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84419</xdr:colOff>
      <xdr:row>7</xdr:row>
      <xdr:rowOff>13447</xdr:rowOff>
    </xdr:from>
    <xdr:to>
      <xdr:col>14</xdr:col>
      <xdr:colOff>272677</xdr:colOff>
      <xdr:row>9</xdr:row>
      <xdr:rowOff>49306</xdr:rowOff>
    </xdr:to>
    <xdr:sp macro="" textlink="Sheet5!$I$13">
      <xdr:nvSpPr>
        <xdr:cNvPr id="27" name="TextBox 26">
          <a:extLst>
            <a:ext uri="{FF2B5EF4-FFF2-40B4-BE49-F238E27FC236}">
              <a16:creationId xmlns:a16="http://schemas.microsoft.com/office/drawing/2014/main" id="{24DC98F3-9E57-39B9-C3EF-78C183FB5E19}"/>
            </a:ext>
          </a:extLst>
        </xdr:cNvPr>
        <xdr:cNvSpPr txBox="1"/>
      </xdr:nvSpPr>
      <xdr:spPr>
        <a:xfrm>
          <a:off x="6790019" y="1258047"/>
          <a:ext cx="2017058" cy="391459"/>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88446BC-4C8B-4A7D-A55D-33341E32EA89}" type="TxLink">
            <a:rPr lang="en-US" sz="24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lgn="l"/>
            <a:t>1135916.5</a:t>
          </a:fld>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647700</xdr:colOff>
      <xdr:row>4</xdr:row>
      <xdr:rowOff>69476</xdr:rowOff>
    </xdr:from>
    <xdr:to>
      <xdr:col>22</xdr:col>
      <xdr:colOff>381000</xdr:colOff>
      <xdr:row>10</xdr:row>
      <xdr:rowOff>152400</xdr:rowOff>
    </xdr:to>
    <xdr:sp macro="" textlink="">
      <xdr:nvSpPr>
        <xdr:cNvPr id="28" name="Rectangle: Rounded Corners 27">
          <a:extLst>
            <a:ext uri="{FF2B5EF4-FFF2-40B4-BE49-F238E27FC236}">
              <a16:creationId xmlns:a16="http://schemas.microsoft.com/office/drawing/2014/main" id="{E9FCB791-8219-4E00-9037-48C001E4C022}"/>
            </a:ext>
          </a:extLst>
        </xdr:cNvPr>
        <xdr:cNvSpPr/>
      </xdr:nvSpPr>
      <xdr:spPr>
        <a:xfrm>
          <a:off x="11417300" y="780676"/>
          <a:ext cx="3771900" cy="1149724"/>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a:solidFill>
                <a:schemeClr val="tx1"/>
              </a:solidFill>
            </a:rPr>
            <a:t>Highest</a:t>
          </a:r>
          <a:r>
            <a:rPr lang="en-IN" sz="2400" b="1" baseline="0">
              <a:solidFill>
                <a:schemeClr val="tx1"/>
              </a:solidFill>
            </a:rPr>
            <a:t> profitable state00.17772752</a:t>
          </a:r>
          <a:endParaRPr lang="en-IN" sz="2400" b="1">
            <a:solidFill>
              <a:schemeClr val="tx1"/>
            </a:solidFill>
          </a:endParaRPr>
        </a:p>
      </xdr:txBody>
    </xdr:sp>
    <xdr:clientData/>
  </xdr:twoCellAnchor>
  <xdr:twoCellAnchor>
    <xdr:from>
      <xdr:col>17</xdr:col>
      <xdr:colOff>83670</xdr:colOff>
      <xdr:row>7</xdr:row>
      <xdr:rowOff>1495</xdr:rowOff>
    </xdr:from>
    <xdr:to>
      <xdr:col>18</xdr:col>
      <xdr:colOff>585693</xdr:colOff>
      <xdr:row>9</xdr:row>
      <xdr:rowOff>109071</xdr:rowOff>
    </xdr:to>
    <xdr:sp macro="" textlink="Sheet5!K23">
      <xdr:nvSpPr>
        <xdr:cNvPr id="29" name="TextBox 28">
          <a:extLst>
            <a:ext uri="{FF2B5EF4-FFF2-40B4-BE49-F238E27FC236}">
              <a16:creationId xmlns:a16="http://schemas.microsoft.com/office/drawing/2014/main" id="{DBF9BF5B-3A41-E51C-A2CA-3E304D128C48}"/>
            </a:ext>
          </a:extLst>
        </xdr:cNvPr>
        <xdr:cNvSpPr txBox="1"/>
      </xdr:nvSpPr>
      <xdr:spPr>
        <a:xfrm>
          <a:off x="10446870" y="1246095"/>
          <a:ext cx="1111623" cy="463176"/>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8B5C278-1738-4969-A4CA-48D1214C5745}" type="TxLink">
            <a:rPr lang="en-US" sz="28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Utah</a:t>
          </a:fld>
          <a:endParaRPr lang="en-IN" sz="28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74705</xdr:colOff>
      <xdr:row>12</xdr:row>
      <xdr:rowOff>32870</xdr:rowOff>
    </xdr:from>
    <xdr:to>
      <xdr:col>11</xdr:col>
      <xdr:colOff>317500</xdr:colOff>
      <xdr:row>42</xdr:row>
      <xdr:rowOff>88900</xdr:rowOff>
    </xdr:to>
    <xdr:sp macro="" textlink="">
      <xdr:nvSpPr>
        <xdr:cNvPr id="30" name="Rectangle: Rounded Corners 29">
          <a:extLst>
            <a:ext uri="{FF2B5EF4-FFF2-40B4-BE49-F238E27FC236}">
              <a16:creationId xmlns:a16="http://schemas.microsoft.com/office/drawing/2014/main" id="{21CA5493-07DF-4A6F-C1A5-8A417C4782F0}"/>
            </a:ext>
          </a:extLst>
        </xdr:cNvPr>
        <xdr:cNvSpPr/>
      </xdr:nvSpPr>
      <xdr:spPr>
        <a:xfrm>
          <a:off x="2767105" y="2166470"/>
          <a:ext cx="4954495" cy="539003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406400</xdr:colOff>
      <xdr:row>13</xdr:row>
      <xdr:rowOff>101600</xdr:rowOff>
    </xdr:from>
    <xdr:to>
      <xdr:col>10</xdr:col>
      <xdr:colOff>584200</xdr:colOff>
      <xdr:row>16</xdr:row>
      <xdr:rowOff>76200</xdr:rowOff>
    </xdr:to>
    <xdr:sp macro="" textlink="">
      <xdr:nvSpPr>
        <xdr:cNvPr id="31" name="TextBox 30">
          <a:extLst>
            <a:ext uri="{FF2B5EF4-FFF2-40B4-BE49-F238E27FC236}">
              <a16:creationId xmlns:a16="http://schemas.microsoft.com/office/drawing/2014/main" id="{E1FCDDE3-4139-13BC-D3E8-A1DE19C2F6D6}"/>
            </a:ext>
          </a:extLst>
        </xdr:cNvPr>
        <xdr:cNvSpPr txBox="1"/>
      </xdr:nvSpPr>
      <xdr:spPr>
        <a:xfrm>
          <a:off x="3098800" y="2413000"/>
          <a:ext cx="42164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STATE WISE NO OF UNITS SOLD</a:t>
          </a:r>
        </a:p>
      </xdr:txBody>
    </xdr:sp>
    <xdr:clientData/>
  </xdr:twoCellAnchor>
  <xdr:twoCellAnchor>
    <xdr:from>
      <xdr:col>4</xdr:col>
      <xdr:colOff>330200</xdr:colOff>
      <xdr:row>16</xdr:row>
      <xdr:rowOff>70221</xdr:rowOff>
    </xdr:from>
    <xdr:to>
      <xdr:col>11</xdr:col>
      <xdr:colOff>50800</xdr:colOff>
      <xdr:row>40</xdr:row>
      <xdr:rowOff>12700</xdr:rowOff>
    </xdr:to>
    <xdr:graphicFrame macro="">
      <xdr:nvGraphicFramePr>
        <xdr:cNvPr id="32" name="Chart 31">
          <a:extLst>
            <a:ext uri="{FF2B5EF4-FFF2-40B4-BE49-F238E27FC236}">
              <a16:creationId xmlns:a16="http://schemas.microsoft.com/office/drawing/2014/main" id="{55F3524D-37CF-44C0-8B8C-C18CCB454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11</xdr:row>
      <xdr:rowOff>152400</xdr:rowOff>
    </xdr:from>
    <xdr:to>
      <xdr:col>19</xdr:col>
      <xdr:colOff>546100</xdr:colOff>
      <xdr:row>26</xdr:row>
      <xdr:rowOff>114300</xdr:rowOff>
    </xdr:to>
    <xdr:sp macro="" textlink="">
      <xdr:nvSpPr>
        <xdr:cNvPr id="33" name="Rectangle: Rounded Corners 32">
          <a:extLst>
            <a:ext uri="{FF2B5EF4-FFF2-40B4-BE49-F238E27FC236}">
              <a16:creationId xmlns:a16="http://schemas.microsoft.com/office/drawing/2014/main" id="{E963705D-C4B4-C362-9F8F-08724EFFE566}"/>
            </a:ext>
          </a:extLst>
        </xdr:cNvPr>
        <xdr:cNvSpPr/>
      </xdr:nvSpPr>
      <xdr:spPr>
        <a:xfrm>
          <a:off x="7175500" y="2108200"/>
          <a:ext cx="4953000" cy="26289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508000</xdr:colOff>
      <xdr:row>27</xdr:row>
      <xdr:rowOff>50800</xdr:rowOff>
    </xdr:from>
    <xdr:to>
      <xdr:col>19</xdr:col>
      <xdr:colOff>596900</xdr:colOff>
      <xdr:row>42</xdr:row>
      <xdr:rowOff>38100</xdr:rowOff>
    </xdr:to>
    <xdr:sp macro="" textlink="">
      <xdr:nvSpPr>
        <xdr:cNvPr id="34" name="Rectangle: Rounded Corners 33">
          <a:extLst>
            <a:ext uri="{FF2B5EF4-FFF2-40B4-BE49-F238E27FC236}">
              <a16:creationId xmlns:a16="http://schemas.microsoft.com/office/drawing/2014/main" id="{E3BB6C80-F9E6-86BB-2BB7-A1DE025DDFA9}"/>
            </a:ext>
          </a:extLst>
        </xdr:cNvPr>
        <xdr:cNvSpPr/>
      </xdr:nvSpPr>
      <xdr:spPr>
        <a:xfrm>
          <a:off x="7912100" y="4851400"/>
          <a:ext cx="5473700" cy="26543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596900</xdr:colOff>
      <xdr:row>15</xdr:row>
      <xdr:rowOff>63500</xdr:rowOff>
    </xdr:from>
    <xdr:to>
      <xdr:col>19</xdr:col>
      <xdr:colOff>406400</xdr:colOff>
      <xdr:row>25</xdr:row>
      <xdr:rowOff>114300</xdr:rowOff>
    </xdr:to>
    <xdr:graphicFrame macro="">
      <xdr:nvGraphicFramePr>
        <xdr:cNvPr id="37" name="Chart 36">
          <a:extLst>
            <a:ext uri="{FF2B5EF4-FFF2-40B4-BE49-F238E27FC236}">
              <a16:creationId xmlns:a16="http://schemas.microsoft.com/office/drawing/2014/main" id="{A064E407-86A2-41DD-ACA4-8B21C5341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546100</xdr:colOff>
      <xdr:row>12</xdr:row>
      <xdr:rowOff>165100</xdr:rowOff>
    </xdr:from>
    <xdr:to>
      <xdr:col>19</xdr:col>
      <xdr:colOff>114300</xdr:colOff>
      <xdr:row>15</xdr:row>
      <xdr:rowOff>12700</xdr:rowOff>
    </xdr:to>
    <xdr:sp macro="" textlink="">
      <xdr:nvSpPr>
        <xdr:cNvPr id="38" name="TextBox 37">
          <a:extLst>
            <a:ext uri="{FF2B5EF4-FFF2-40B4-BE49-F238E27FC236}">
              <a16:creationId xmlns:a16="http://schemas.microsoft.com/office/drawing/2014/main" id="{00A40679-6765-A195-4D9B-15B9050884FA}"/>
            </a:ext>
          </a:extLst>
        </xdr:cNvPr>
        <xdr:cNvSpPr txBox="1"/>
      </xdr:nvSpPr>
      <xdr:spPr>
        <a:xfrm>
          <a:off x="7861300" y="2298700"/>
          <a:ext cx="3835400" cy="381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QUARTER WISE PROFITS</a:t>
          </a:r>
        </a:p>
      </xdr:txBody>
    </xdr:sp>
    <xdr:clientData/>
  </xdr:twoCellAnchor>
  <xdr:twoCellAnchor>
    <xdr:from>
      <xdr:col>12</xdr:col>
      <xdr:colOff>203200</xdr:colOff>
      <xdr:row>31</xdr:row>
      <xdr:rowOff>0</xdr:rowOff>
    </xdr:from>
    <xdr:to>
      <xdr:col>19</xdr:col>
      <xdr:colOff>50800</xdr:colOff>
      <xdr:row>41</xdr:row>
      <xdr:rowOff>114300</xdr:rowOff>
    </xdr:to>
    <xdr:graphicFrame macro="">
      <xdr:nvGraphicFramePr>
        <xdr:cNvPr id="39" name="Chart 38">
          <a:extLst>
            <a:ext uri="{FF2B5EF4-FFF2-40B4-BE49-F238E27FC236}">
              <a16:creationId xmlns:a16="http://schemas.microsoft.com/office/drawing/2014/main" id="{4FB721DE-85AC-449C-AB20-9A313757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127000</xdr:colOff>
      <xdr:row>27</xdr:row>
      <xdr:rowOff>152400</xdr:rowOff>
    </xdr:from>
    <xdr:to>
      <xdr:col>19</xdr:col>
      <xdr:colOff>254000</xdr:colOff>
      <xdr:row>30</xdr:row>
      <xdr:rowOff>127000</xdr:rowOff>
    </xdr:to>
    <xdr:sp macro="" textlink="">
      <xdr:nvSpPr>
        <xdr:cNvPr id="40" name="TextBox 39">
          <a:extLst>
            <a:ext uri="{FF2B5EF4-FFF2-40B4-BE49-F238E27FC236}">
              <a16:creationId xmlns:a16="http://schemas.microsoft.com/office/drawing/2014/main" id="{BFE54412-C635-815A-11C9-36AE3AB3777A}"/>
            </a:ext>
          </a:extLst>
        </xdr:cNvPr>
        <xdr:cNvSpPr txBox="1"/>
      </xdr:nvSpPr>
      <xdr:spPr>
        <a:xfrm>
          <a:off x="8204200" y="4953000"/>
          <a:ext cx="4838700" cy="508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rPr>
            <a:t>PROFIT VS REVENUE(STATE WISE)</a:t>
          </a:r>
        </a:p>
      </xdr:txBody>
    </xdr:sp>
    <xdr:clientData/>
  </xdr:twoCellAnchor>
  <xdr:twoCellAnchor>
    <xdr:from>
      <xdr:col>20</xdr:col>
      <xdr:colOff>50800</xdr:colOff>
      <xdr:row>11</xdr:row>
      <xdr:rowOff>114300</xdr:rowOff>
    </xdr:from>
    <xdr:to>
      <xdr:col>27</xdr:col>
      <xdr:colOff>457200</xdr:colOff>
      <xdr:row>42</xdr:row>
      <xdr:rowOff>114300</xdr:rowOff>
    </xdr:to>
    <xdr:sp macro="" textlink="">
      <xdr:nvSpPr>
        <xdr:cNvPr id="43" name="Rectangle: Rounded Corners 42">
          <a:extLst>
            <a:ext uri="{FF2B5EF4-FFF2-40B4-BE49-F238E27FC236}">
              <a16:creationId xmlns:a16="http://schemas.microsoft.com/office/drawing/2014/main" id="{CDE788EF-1968-4EF3-8F9F-88F620CE51A4}"/>
            </a:ext>
          </a:extLst>
        </xdr:cNvPr>
        <xdr:cNvSpPr/>
      </xdr:nvSpPr>
      <xdr:spPr>
        <a:xfrm>
          <a:off x="13512800" y="2070100"/>
          <a:ext cx="5118100" cy="5511800"/>
        </a:xfrm>
        <a:prstGeom prst="roundRect">
          <a:avLst/>
        </a:prstGeom>
        <a:solidFill>
          <a:schemeClr val="accent5"/>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20</xdr:col>
      <xdr:colOff>355600</xdr:colOff>
      <xdr:row>18</xdr:row>
      <xdr:rowOff>25400</xdr:rowOff>
    </xdr:from>
    <xdr:to>
      <xdr:col>27</xdr:col>
      <xdr:colOff>190500</xdr:colOff>
      <xdr:row>40</xdr:row>
      <xdr:rowOff>50800</xdr:rowOff>
    </xdr:to>
    <xdr:graphicFrame macro="">
      <xdr:nvGraphicFramePr>
        <xdr:cNvPr id="44" name="Chart 43">
          <a:extLst>
            <a:ext uri="{FF2B5EF4-FFF2-40B4-BE49-F238E27FC236}">
              <a16:creationId xmlns:a16="http://schemas.microsoft.com/office/drawing/2014/main" id="{58F491D9-26A6-49F3-A9DF-2C787D5FA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584200</xdr:colOff>
      <xdr:row>13</xdr:row>
      <xdr:rowOff>0</xdr:rowOff>
    </xdr:from>
    <xdr:to>
      <xdr:col>27</xdr:col>
      <xdr:colOff>152400</xdr:colOff>
      <xdr:row>17</xdr:row>
      <xdr:rowOff>76200</xdr:rowOff>
    </xdr:to>
    <xdr:sp macro="" textlink="">
      <xdr:nvSpPr>
        <xdr:cNvPr id="45" name="TextBox 44">
          <a:extLst>
            <a:ext uri="{FF2B5EF4-FFF2-40B4-BE49-F238E27FC236}">
              <a16:creationId xmlns:a16="http://schemas.microsoft.com/office/drawing/2014/main" id="{474FD1CA-F443-B982-5577-14A657AB3005}"/>
            </a:ext>
          </a:extLst>
        </xdr:cNvPr>
        <xdr:cNvSpPr txBox="1"/>
      </xdr:nvSpPr>
      <xdr:spPr>
        <a:xfrm>
          <a:off x="14046200" y="2311400"/>
          <a:ext cx="4279900" cy="7874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rPr>
            <a:t>PROFIT VS </a:t>
          </a:r>
          <a:r>
            <a:rPr lang="en-IN" sz="2400" b="1">
              <a:solidFill>
                <a:schemeClr val="tx1"/>
              </a:solidFill>
            </a:rPr>
            <a:t>REVENUE</a:t>
          </a:r>
          <a:r>
            <a:rPr lang="en-IN" sz="2000" b="1">
              <a:solidFill>
                <a:schemeClr val="tx1"/>
              </a:solidFill>
            </a:rPr>
            <a:t>(PRODUCT</a:t>
          </a:r>
          <a:r>
            <a:rPr lang="en-IN" sz="2000" b="1" baseline="0">
              <a:solidFill>
                <a:schemeClr val="tx1"/>
              </a:solidFill>
            </a:rPr>
            <a:t> WISE)</a:t>
          </a:r>
          <a:endParaRPr lang="en-IN" sz="2000" b="1">
            <a:solidFill>
              <a:schemeClr val="tx1"/>
            </a:solidFill>
          </a:endParaRPr>
        </a:p>
      </xdr:txBody>
    </xdr:sp>
    <xdr:clientData/>
  </xdr:twoCellAnchor>
  <xdr:twoCellAnchor>
    <xdr:from>
      <xdr:col>21</xdr:col>
      <xdr:colOff>330200</xdr:colOff>
      <xdr:row>0</xdr:row>
      <xdr:rowOff>12700</xdr:rowOff>
    </xdr:from>
    <xdr:to>
      <xdr:col>25</xdr:col>
      <xdr:colOff>127000</xdr:colOff>
      <xdr:row>11</xdr:row>
      <xdr:rowOff>12700</xdr:rowOff>
    </xdr:to>
    <xdr:sp macro="" textlink="">
      <xdr:nvSpPr>
        <xdr:cNvPr id="47" name="Rectangle: Rounded Corners 46">
          <a:extLst>
            <a:ext uri="{FF2B5EF4-FFF2-40B4-BE49-F238E27FC236}">
              <a16:creationId xmlns:a16="http://schemas.microsoft.com/office/drawing/2014/main" id="{A29D8C07-968B-070A-8AFC-2750AA6CB82C}"/>
            </a:ext>
          </a:extLst>
        </xdr:cNvPr>
        <xdr:cNvSpPr/>
      </xdr:nvSpPr>
      <xdr:spPr>
        <a:xfrm>
          <a:off x="13131800" y="12700"/>
          <a:ext cx="2235200" cy="19558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444500</xdr:colOff>
      <xdr:row>0</xdr:row>
      <xdr:rowOff>25400</xdr:rowOff>
    </xdr:from>
    <xdr:to>
      <xdr:col>25</xdr:col>
      <xdr:colOff>419100</xdr:colOff>
      <xdr:row>10</xdr:row>
      <xdr:rowOff>76200</xdr:rowOff>
    </xdr:to>
    <xdr:sp macro="" textlink="">
      <xdr:nvSpPr>
        <xdr:cNvPr id="48" name="Rectangle: Rounded Corners 47">
          <a:extLst>
            <a:ext uri="{FF2B5EF4-FFF2-40B4-BE49-F238E27FC236}">
              <a16:creationId xmlns:a16="http://schemas.microsoft.com/office/drawing/2014/main" id="{8E128FFF-E913-847C-4D7C-00CE3B1E8B7D}"/>
            </a:ext>
          </a:extLst>
        </xdr:cNvPr>
        <xdr:cNvSpPr/>
      </xdr:nvSpPr>
      <xdr:spPr>
        <a:xfrm>
          <a:off x="15252700" y="25400"/>
          <a:ext cx="1993900" cy="1828800"/>
        </a:xfrm>
        <a:prstGeom prst="roundRect">
          <a:avLst/>
        </a:prstGeom>
        <a:solidFill>
          <a:schemeClr val="accent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a:solidFill>
                <a:schemeClr val="tx1"/>
              </a:solidFill>
            </a:rPr>
            <a:t>Profit</a:t>
          </a:r>
          <a:r>
            <a:rPr lang="en-IN" sz="3200" b="1" baseline="0">
              <a:solidFill>
                <a:schemeClr val="tx1"/>
              </a:solidFill>
            </a:rPr>
            <a:t> Margin</a:t>
          </a:r>
          <a:endParaRPr lang="en-IN" sz="3200" b="1">
            <a:solidFill>
              <a:schemeClr val="tx1"/>
            </a:solidFill>
          </a:endParaRPr>
        </a:p>
      </xdr:txBody>
    </xdr:sp>
    <xdr:clientData/>
  </xdr:twoCellAnchor>
  <xdr:twoCellAnchor>
    <xdr:from>
      <xdr:col>22</xdr:col>
      <xdr:colOff>533400</xdr:colOff>
      <xdr:row>6</xdr:row>
      <xdr:rowOff>50800</xdr:rowOff>
    </xdr:from>
    <xdr:to>
      <xdr:col>25</xdr:col>
      <xdr:colOff>342900</xdr:colOff>
      <xdr:row>9</xdr:row>
      <xdr:rowOff>152400</xdr:rowOff>
    </xdr:to>
    <xdr:sp macro="" textlink="Sheet5!$I$14">
      <xdr:nvSpPr>
        <xdr:cNvPr id="50" name="TextBox 49">
          <a:extLst>
            <a:ext uri="{FF2B5EF4-FFF2-40B4-BE49-F238E27FC236}">
              <a16:creationId xmlns:a16="http://schemas.microsoft.com/office/drawing/2014/main" id="{48BE5BCE-8391-4EBA-8469-872017E4872E}"/>
            </a:ext>
          </a:extLst>
        </xdr:cNvPr>
        <xdr:cNvSpPr txBox="1"/>
      </xdr:nvSpPr>
      <xdr:spPr>
        <a:xfrm>
          <a:off x="15341600" y="1117600"/>
          <a:ext cx="1828800" cy="635000"/>
        </a:xfrm>
        <a:prstGeom prst="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95F99D-CCBC-4DFB-8711-3C3DFC312AC1}" type="TxLink">
            <a:rPr lang="en-US" sz="4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56%</a:t>
          </a:fld>
          <a:endParaRPr lang="en-IN" sz="4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0</xdr:colOff>
      <xdr:row>0</xdr:row>
      <xdr:rowOff>0</xdr:rowOff>
    </xdr:from>
    <xdr:to>
      <xdr:col>4</xdr:col>
      <xdr:colOff>38100</xdr:colOff>
      <xdr:row>31</xdr:row>
      <xdr:rowOff>76200</xdr:rowOff>
    </xdr:to>
    <xdr:sp macro="" textlink="">
      <xdr:nvSpPr>
        <xdr:cNvPr id="51" name="Rectangle 50">
          <a:extLst>
            <a:ext uri="{FF2B5EF4-FFF2-40B4-BE49-F238E27FC236}">
              <a16:creationId xmlns:a16="http://schemas.microsoft.com/office/drawing/2014/main" id="{EABFFFB9-F207-D81C-C59E-43ACE5CC8F01}"/>
            </a:ext>
          </a:extLst>
        </xdr:cNvPr>
        <xdr:cNvSpPr/>
      </xdr:nvSpPr>
      <xdr:spPr>
        <a:xfrm>
          <a:off x="0" y="0"/>
          <a:ext cx="2730500" cy="5588000"/>
        </a:xfrm>
        <a:prstGeom prst="rect">
          <a:avLst/>
        </a:prstGeom>
        <a:solidFill>
          <a:schemeClr val="bg1"/>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0</xdr:col>
      <xdr:colOff>0</xdr:colOff>
      <xdr:row>3</xdr:row>
      <xdr:rowOff>152400</xdr:rowOff>
    </xdr:from>
    <xdr:to>
      <xdr:col>4</xdr:col>
      <xdr:colOff>38100</xdr:colOff>
      <xdr:row>19</xdr:row>
      <xdr:rowOff>127000</xdr:rowOff>
    </xdr:to>
    <mc:AlternateContent xmlns:mc="http://schemas.openxmlformats.org/markup-compatibility/2006" xmlns:a14="http://schemas.microsoft.com/office/drawing/2010/main">
      <mc:Choice Requires="a14">
        <xdr:graphicFrame macro="">
          <xdr:nvGraphicFramePr>
            <xdr:cNvPr id="52" name="Product 1">
              <a:extLst>
                <a:ext uri="{FF2B5EF4-FFF2-40B4-BE49-F238E27FC236}">
                  <a16:creationId xmlns:a16="http://schemas.microsoft.com/office/drawing/2014/main" id="{096DD24B-0A27-49CD-8A88-121F8ACB66F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685800"/>
              <a:ext cx="2730500" cy="2819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0</xdr:row>
      <xdr:rowOff>63500</xdr:rowOff>
    </xdr:from>
    <xdr:to>
      <xdr:col>3</xdr:col>
      <xdr:colOff>444500</xdr:colOff>
      <xdr:row>4</xdr:row>
      <xdr:rowOff>114300</xdr:rowOff>
    </xdr:to>
    <xdr:sp macro="" textlink="">
      <xdr:nvSpPr>
        <xdr:cNvPr id="53" name="TextBox 52">
          <a:extLst>
            <a:ext uri="{FF2B5EF4-FFF2-40B4-BE49-F238E27FC236}">
              <a16:creationId xmlns:a16="http://schemas.microsoft.com/office/drawing/2014/main" id="{B9661C03-BD18-EEAE-CC5C-F3D0D32749BF}"/>
            </a:ext>
          </a:extLst>
        </xdr:cNvPr>
        <xdr:cNvSpPr txBox="1"/>
      </xdr:nvSpPr>
      <xdr:spPr>
        <a:xfrm>
          <a:off x="114300" y="63500"/>
          <a:ext cx="23495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tx1"/>
              </a:solidFill>
            </a:rPr>
            <a:t>SLICERS</a:t>
          </a:r>
        </a:p>
      </xdr:txBody>
    </xdr:sp>
    <xdr:clientData/>
  </xdr:twoCellAnchor>
  <xdr:twoCellAnchor editAs="oneCell">
    <xdr:from>
      <xdr:col>0</xdr:col>
      <xdr:colOff>0</xdr:colOff>
      <xdr:row>20</xdr:row>
      <xdr:rowOff>38100</xdr:rowOff>
    </xdr:from>
    <xdr:to>
      <xdr:col>4</xdr:col>
      <xdr:colOff>50800</xdr:colOff>
      <xdr:row>31</xdr:row>
      <xdr:rowOff>101600</xdr:rowOff>
    </xdr:to>
    <mc:AlternateContent xmlns:mc="http://schemas.openxmlformats.org/markup-compatibility/2006" xmlns:a14="http://schemas.microsoft.com/office/drawing/2010/main">
      <mc:Choice Requires="a14">
        <xdr:graphicFrame macro="">
          <xdr:nvGraphicFramePr>
            <xdr:cNvPr id="54" name="State 1">
              <a:extLst>
                <a:ext uri="{FF2B5EF4-FFF2-40B4-BE49-F238E27FC236}">
                  <a16:creationId xmlns:a16="http://schemas.microsoft.com/office/drawing/2014/main" id="{2199764B-4962-40D7-AC68-94CB1D1D4CA6}"/>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0" y="3594100"/>
              <a:ext cx="2743200" cy="398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schemas.openxmlformats.org/drawingml/2006/chart">
  <cdr:relSizeAnchor xmlns:cdr="http://schemas.openxmlformats.org/drawingml/2006/chartDrawing">
    <cdr:from>
      <cdr:x>0.38849</cdr:x>
      <cdr:y>0.41528</cdr:y>
    </cdr:from>
    <cdr:to>
      <cdr:x>0.58182</cdr:x>
      <cdr:y>0.57917</cdr:y>
    </cdr:to>
    <cdr:sp macro="" textlink="">
      <cdr:nvSpPr>
        <cdr:cNvPr id="2" name="TextBox 1">
          <a:extLst xmlns:a="http://schemas.openxmlformats.org/drawingml/2006/main">
            <a:ext uri="{FF2B5EF4-FFF2-40B4-BE49-F238E27FC236}">
              <a16:creationId xmlns:a16="http://schemas.microsoft.com/office/drawing/2014/main" id="{1629453B-FCD7-FECC-79B3-3D00BF0D5180}"/>
            </a:ext>
          </a:extLst>
        </cdr:cNvPr>
        <cdr:cNvSpPr txBox="1"/>
      </cdr:nvSpPr>
      <cdr:spPr>
        <a:xfrm xmlns:a="http://schemas.openxmlformats.org/drawingml/2006/main">
          <a:off x="849605" y="821166"/>
          <a:ext cx="422808" cy="32407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0.33564</cdr:x>
      <cdr:y>0.39565</cdr:y>
    </cdr:from>
    <cdr:to>
      <cdr:x>0.63878</cdr:x>
      <cdr:y>0.68769</cdr:y>
    </cdr:to>
    <cdr:sp macro="" textlink="Sheet5!$P$51">
      <cdr:nvSpPr>
        <cdr:cNvPr id="3" name="TextBox 2">
          <a:extLst xmlns:a="http://schemas.openxmlformats.org/drawingml/2006/main">
            <a:ext uri="{FF2B5EF4-FFF2-40B4-BE49-F238E27FC236}">
              <a16:creationId xmlns:a16="http://schemas.microsoft.com/office/drawing/2014/main" id="{2FC3C310-FFE5-9F84-EB57-CB3DA76E54DB}"/>
            </a:ext>
          </a:extLst>
        </cdr:cNvPr>
        <cdr:cNvSpPr txBox="1"/>
      </cdr:nvSpPr>
      <cdr:spPr>
        <a:xfrm xmlns:a="http://schemas.openxmlformats.org/drawingml/2006/main">
          <a:off x="478418" y="397845"/>
          <a:ext cx="432093" cy="2936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B710471B-E5F7-4472-9734-F044D2FF4B99}" type="TxLink">
            <a:rPr lang="en-US" sz="1100" b="0" i="0" u="none" strike="noStrike">
              <a:solidFill>
                <a:srgbClr val="000000"/>
              </a:solidFill>
              <a:latin typeface="Calibri"/>
              <a:ea typeface="Calibri"/>
              <a:cs typeface="Calibri"/>
            </a:rPr>
            <a:pPr algn="ctr"/>
            <a:t>56%</a:t>
          </a:fld>
          <a:endParaRPr lang="en-IN" sz="1100"/>
        </a:p>
      </cdr:txBody>
    </cdr:sp>
  </cdr:relSizeAnchor>
</c:userShapes>
</file>

<file path=xl/drawings/drawing7.xml><?xml version="1.0" encoding="utf-8"?>
<c:userShapes xmlns:c="http://schemas.openxmlformats.org/drawingml/2006/chart">
  <cdr:relSizeAnchor xmlns:cdr="http://schemas.openxmlformats.org/drawingml/2006/chartDrawing">
    <cdr:from>
      <cdr:x>0.25076</cdr:x>
      <cdr:y>0.42639</cdr:y>
    </cdr:from>
    <cdr:to>
      <cdr:x>0.44075</cdr:x>
      <cdr:y>0.64583</cdr:y>
    </cdr:to>
    <cdr:sp macro="" textlink="">
      <cdr:nvSpPr>
        <cdr:cNvPr id="2" name="TextBox 1">
          <a:extLst xmlns:a="http://schemas.openxmlformats.org/drawingml/2006/main">
            <a:ext uri="{FF2B5EF4-FFF2-40B4-BE49-F238E27FC236}">
              <a16:creationId xmlns:a16="http://schemas.microsoft.com/office/drawing/2014/main" id="{DAF9A407-6181-EC77-9247-8DAD713C06BE}"/>
            </a:ext>
          </a:extLst>
        </cdr:cNvPr>
        <cdr:cNvSpPr txBox="1"/>
      </cdr:nvSpPr>
      <cdr:spPr>
        <a:xfrm xmlns:a="http://schemas.openxmlformats.org/drawingml/2006/main">
          <a:off x="233794" y="355489"/>
          <a:ext cx="177133" cy="1829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0.29577</cdr:x>
      <cdr:y>0.33333</cdr:y>
    </cdr:from>
    <cdr:to>
      <cdr:x>0.94366</cdr:x>
      <cdr:y>0.66667</cdr:y>
    </cdr:to>
    <cdr:sp macro="" textlink="Sheet5!$N$51">
      <cdr:nvSpPr>
        <cdr:cNvPr id="3" name="TextBox 2">
          <a:extLst xmlns:a="http://schemas.openxmlformats.org/drawingml/2006/main">
            <a:ext uri="{FF2B5EF4-FFF2-40B4-BE49-F238E27FC236}">
              <a16:creationId xmlns:a16="http://schemas.microsoft.com/office/drawing/2014/main" id="{5B813983-6FE7-C48A-7E73-3739C5B60B8C}"/>
            </a:ext>
          </a:extLst>
        </cdr:cNvPr>
        <cdr:cNvSpPr txBox="1"/>
      </cdr:nvSpPr>
      <cdr:spPr>
        <a:xfrm xmlns:a="http://schemas.openxmlformats.org/drawingml/2006/main">
          <a:off x="266698" y="342900"/>
          <a:ext cx="584201"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l"/>
          <a:fld id="{7EA58215-AFAA-4CDF-9F63-E25DEF975892}" type="TxLink">
            <a:rPr lang="en-US" sz="1100" b="0" i="0" u="none" strike="noStrike">
              <a:solidFill>
                <a:srgbClr val="000000"/>
              </a:solidFill>
              <a:latin typeface="Calibri"/>
              <a:ea typeface="Calibri"/>
              <a:cs typeface="Calibri"/>
            </a:rPr>
            <a:pPr algn="l"/>
            <a:t>100%</a:t>
          </a:fld>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7402777776" createdVersion="8" refreshedVersion="8" minRefreshableVersion="3" recordCount="707" xr:uid="{1087ABFB-73D4-4664-83A5-E22C501F5020}">
  <cacheSource type="worksheet">
    <worksheetSource name="Table4"/>
  </cacheSource>
  <cacheFields count="13">
    <cacheField name="Country" numFmtId="0">
      <sharedItems count="1">
        <s v="USA"/>
      </sharedItems>
    </cacheField>
    <cacheField name="State" numFmtId="0">
      <sharedItems count="4">
        <s v="Utah"/>
        <s v="NEW JERSEY"/>
        <s v="Colorado"/>
        <s v="New York"/>
      </sharedItems>
    </cacheField>
    <cacheField name="Customer ID" numFmtId="0">
      <sharedItems containsSemiMixedTypes="0" containsString="0" containsNumber="1" containsInteger="1" minValue="1" maxValue="5" count="5">
        <n v="3"/>
        <n v="4"/>
        <n v="2"/>
        <n v="5"/>
        <n v="1"/>
      </sharedItems>
    </cacheField>
    <cacheField name="Order ID" numFmtId="0">
      <sharedItems containsSemiMixedTypes="0" containsString="0" containsNumber="1" containsInteger="1" minValue="100106" maxValue="999782" count="700">
        <n v="822658"/>
        <n v="169315"/>
        <n v="233264"/>
        <n v="773180"/>
        <n v="460675"/>
        <n v="467284"/>
        <n v="295942"/>
        <n v="846096"/>
        <n v="814466"/>
        <n v="285295"/>
        <n v="299081"/>
        <n v="568221"/>
        <n v="195686"/>
        <n v="870751"/>
        <n v="424815"/>
        <n v="880795"/>
        <n v="481069"/>
        <n v="793156"/>
        <n v="538762"/>
        <n v="883352"/>
        <n v="444142"/>
        <n v="772199"/>
        <n v="878246"/>
        <n v="206944"/>
        <n v="997944"/>
        <n v="478777"/>
        <n v="800313"/>
        <n v="531598"/>
        <n v="704653"/>
        <n v="207367"/>
        <n v="920013"/>
        <n v="890788"/>
        <n v="189492"/>
        <n v="263953"/>
        <n v="169090"/>
        <n v="967416"/>
        <n v="195683"/>
        <n v="523496"/>
        <n v="677495"/>
        <n v="722131"/>
        <n v="946076"/>
        <n v="508372"/>
        <n v="274620"/>
        <n v="695279"/>
        <n v="652181"/>
        <n v="550861"/>
        <n v="385435"/>
        <n v="856670"/>
        <n v="410330"/>
        <n v="316319"/>
        <n v="272007"/>
        <n v="666537"/>
        <n v="336704"/>
        <n v="457220"/>
        <n v="422297"/>
        <n v="278587"/>
        <n v="361672"/>
        <n v="527937"/>
        <n v="511965"/>
        <n v="537814"/>
        <n v="593762"/>
        <n v="828900"/>
        <n v="930171"/>
        <n v="458463"/>
        <n v="172417"/>
        <n v="419955"/>
        <n v="171221"/>
        <n v="616034"/>
        <n v="466930"/>
        <n v="748575"/>
        <n v="187787"/>
        <n v="149891"/>
        <n v="624960"/>
        <n v="435601"/>
        <n v="361481"/>
        <n v="358432"/>
        <n v="449793"/>
        <n v="506245"/>
        <n v="606183"/>
        <n v="778147"/>
        <n v="701186"/>
        <n v="804413"/>
        <n v="127969"/>
        <n v="961554"/>
        <n v="598432"/>
        <n v="338532"/>
        <n v="178834"/>
        <n v="205974"/>
        <n v="616265"/>
        <n v="177932"/>
        <n v="304215"/>
        <n v="953690"/>
        <n v="391586"/>
        <n v="588124"/>
        <n v="885396"/>
        <n v="399870"/>
        <n v="861422"/>
        <n v="225195"/>
        <n v="758793"/>
        <n v="179593"/>
        <n v="964938"/>
        <n v="288946"/>
        <n v="509304"/>
        <n v="667155"/>
        <n v="414204"/>
        <n v="689436"/>
        <n v="428313"/>
        <n v="195743"/>
        <n v="340344"/>
        <n v="405065"/>
        <n v="348766"/>
        <n v="616705"/>
        <n v="853123"/>
        <n v="338177"/>
        <n v="801488"/>
        <n v="381171"/>
        <n v="172587"/>
        <n v="781618"/>
        <n v="275096"/>
        <n v="729527"/>
        <n v="824037"/>
        <n v="213226"/>
        <n v="667775"/>
        <n v="608401"/>
        <n v="374899"/>
        <n v="194234"/>
        <n v="728677"/>
        <n v="384398"/>
        <n v="174187"/>
        <n v="840759"/>
        <n v="973102"/>
        <n v="653538"/>
        <n v="445811"/>
        <n v="652242"/>
        <n v="630835"/>
        <n v="325587"/>
        <n v="124730"/>
        <n v="820769"/>
        <n v="716978"/>
        <n v="979397"/>
        <n v="587866"/>
        <n v="166670"/>
        <n v="443539"/>
        <n v="219500"/>
        <n v="270711"/>
        <n v="768512"/>
        <n v="272681"/>
        <n v="285386"/>
        <n v="318413"/>
        <n v="158984"/>
        <n v="995701"/>
        <n v="414282"/>
        <n v="787045"/>
        <n v="776392"/>
        <n v="930347"/>
        <n v="461863"/>
        <n v="234379"/>
        <n v="732030"/>
        <n v="719281"/>
        <n v="653743"/>
        <n v="403631"/>
        <n v="829518"/>
        <n v="910636"/>
        <n v="608472"/>
        <n v="679419"/>
        <n v="533139"/>
        <n v="136258"/>
        <n v="670368"/>
        <n v="689996"/>
        <n v="486395"/>
        <n v="667676"/>
        <n v="348682"/>
        <n v="561618"/>
        <n v="551984"/>
        <n v="999228"/>
        <n v="337151"/>
        <n v="977678"/>
        <n v="841290"/>
        <n v="455307"/>
        <n v="139906"/>
        <n v="381247"/>
        <n v="808262"/>
        <n v="110252"/>
        <n v="527380"/>
        <n v="105698"/>
        <n v="553139"/>
        <n v="959418"/>
        <n v="293477"/>
        <n v="201740"/>
        <n v="397351"/>
        <n v="185916"/>
        <n v="375093"/>
        <n v="572411"/>
        <n v="844283"/>
        <n v="928743"/>
        <n v="705405"/>
        <n v="149298"/>
        <n v="872808"/>
        <n v="771808"/>
        <n v="674115"/>
        <n v="284267"/>
        <n v="807740"/>
        <n v="628787"/>
        <n v="703418"/>
        <n v="568445"/>
        <n v="711276"/>
        <n v="684448"/>
        <n v="803380"/>
        <n v="356856"/>
        <n v="672246"/>
        <n v="878679"/>
        <n v="431848"/>
        <n v="516411"/>
        <n v="784082"/>
        <n v="338475"/>
        <n v="633650"/>
        <n v="404255"/>
        <n v="634790"/>
        <n v="553677"/>
        <n v="727564"/>
        <n v="973393"/>
        <n v="574840"/>
        <n v="911122"/>
        <n v="174568"/>
        <n v="991468"/>
        <n v="703423"/>
        <n v="251477"/>
        <n v="124925"/>
        <n v="115427"/>
        <n v="387063"/>
        <n v="305245"/>
        <n v="100106"/>
        <n v="959420"/>
        <n v="428426"/>
        <n v="452067"/>
        <n v="838841"/>
        <n v="711827"/>
        <n v="965841"/>
        <n v="219123"/>
        <n v="641525"/>
        <n v="948603"/>
        <n v="532294"/>
        <n v="134445"/>
        <n v="347907"/>
        <n v="457011"/>
        <n v="747425"/>
        <n v="119954"/>
        <n v="647468"/>
        <n v="989156"/>
        <n v="260783"/>
        <n v="373608"/>
        <n v="343986"/>
        <n v="567724"/>
        <n v="798643"/>
        <n v="994559"/>
        <n v="636807"/>
        <n v="603687"/>
        <n v="743981"/>
        <n v="243315"/>
        <n v="377441"/>
        <n v="914733"/>
        <n v="536767"/>
        <n v="460395"/>
        <n v="143231"/>
        <n v="576233"/>
        <n v="141720"/>
        <n v="960834"/>
        <n v="869726"/>
        <n v="317121"/>
        <n v="387507"/>
        <n v="269723"/>
        <n v="809206"/>
        <n v="431061"/>
        <n v="312550"/>
        <n v="855200"/>
        <n v="318392"/>
        <n v="482857"/>
        <n v="910595"/>
        <n v="400076"/>
        <n v="730623"/>
        <n v="804810"/>
        <n v="543005"/>
        <n v="359506"/>
        <n v="928857"/>
        <n v="412768"/>
        <n v="360125"/>
        <n v="188531"/>
        <n v="252326"/>
        <n v="897626"/>
        <n v="685380"/>
        <n v="234167"/>
        <n v="790576"/>
        <n v="669680"/>
        <n v="889312"/>
        <n v="237817"/>
        <n v="784579"/>
        <n v="435571"/>
        <n v="649285"/>
        <n v="530163"/>
        <n v="573106"/>
        <n v="253220"/>
        <n v="207411"/>
        <n v="355257"/>
        <n v="706270"/>
        <n v="117444"/>
        <n v="595818"/>
        <n v="800159"/>
        <n v="713030"/>
        <n v="778101"/>
        <n v="939275"/>
        <n v="127192"/>
        <n v="546299"/>
        <n v="866632"/>
        <n v="379086"/>
        <n v="765027"/>
        <n v="902914"/>
        <n v="631658"/>
        <n v="280991"/>
        <n v="764051"/>
        <n v="868857"/>
        <n v="353369"/>
        <n v="903132"/>
        <n v="605619"/>
        <n v="721786"/>
        <n v="746392"/>
        <n v="421465"/>
        <n v="902785"/>
        <n v="556715"/>
        <n v="785643"/>
        <n v="464221"/>
        <n v="738148"/>
        <n v="597998"/>
        <n v="477005"/>
        <n v="390435"/>
        <n v="619644"/>
        <n v="152547"/>
        <n v="410998"/>
        <n v="528865"/>
        <n v="594970"/>
        <n v="558216"/>
        <n v="190897"/>
        <n v="126829"/>
        <n v="523321"/>
        <n v="893196"/>
        <n v="232938"/>
        <n v="931691"/>
        <n v="217087"/>
        <n v="217429"/>
        <n v="793221"/>
        <n v="785554"/>
        <n v="591800"/>
        <n v="408409"/>
        <n v="472091"/>
        <n v="653348"/>
        <n v="896410"/>
        <n v="511400"/>
        <n v="290871"/>
        <n v="885959"/>
        <n v="462240"/>
        <n v="610628"/>
        <n v="250868"/>
        <n v="803782"/>
        <n v="304199"/>
        <n v="621842"/>
        <n v="123804"/>
        <n v="238972"/>
        <n v="730217"/>
        <n v="776980"/>
        <n v="992027"/>
        <n v="199901"/>
        <n v="720099"/>
        <n v="530731"/>
        <n v="814143"/>
        <n v="186428"/>
        <n v="404288"/>
        <n v="998052"/>
        <n v="194934"/>
        <n v="280583"/>
        <n v="123846"/>
        <n v="677987"/>
        <n v="538579"/>
        <n v="371834"/>
        <n v="215861"/>
        <n v="961802"/>
        <n v="494634"/>
        <n v="747190"/>
        <n v="919767"/>
        <n v="331721"/>
        <n v="762656"/>
        <n v="250359"/>
        <n v="787922"/>
        <n v="779836"/>
        <n v="661907"/>
        <n v="577996"/>
        <n v="223318"/>
        <n v="565876"/>
        <n v="262696"/>
        <n v="282081"/>
        <n v="681923"/>
        <n v="999314"/>
        <n v="318984"/>
        <n v="889478"/>
        <n v="797119"/>
        <n v="993620"/>
        <n v="677429"/>
        <n v="800822"/>
        <n v="824179"/>
        <n v="933937"/>
        <n v="922151"/>
        <n v="137133"/>
        <n v="232554"/>
        <n v="394605"/>
        <n v="162994"/>
        <n v="597944"/>
        <n v="636070"/>
        <n v="167802"/>
        <n v="443924"/>
        <n v="694984"/>
        <n v="938354"/>
        <n v="769459"/>
        <n v="380488"/>
        <n v="715213"/>
        <n v="970611"/>
        <n v="347070"/>
        <n v="254526"/>
        <n v="801561"/>
        <n v="372032"/>
        <n v="211569"/>
        <n v="326864"/>
        <n v="315992"/>
        <n v="279150"/>
        <n v="861831"/>
        <n v="899417"/>
        <n v="779891"/>
        <n v="999782"/>
        <n v="337711"/>
        <n v="403981"/>
        <n v="754102"/>
        <n v="721490"/>
        <n v="146558"/>
        <n v="262881"/>
        <n v="826814"/>
        <n v="344429"/>
        <n v="433596"/>
        <n v="934121"/>
        <n v="593688"/>
        <n v="995396"/>
        <n v="616194"/>
        <n v="104852"/>
        <n v="300986"/>
        <n v="537470"/>
        <n v="677060"/>
        <n v="912472"/>
        <n v="477793"/>
        <n v="365967"/>
        <n v="629990"/>
        <n v="201100"/>
        <n v="698542"/>
        <n v="349169"/>
        <n v="193574"/>
        <n v="412246"/>
        <n v="197542"/>
        <n v="428215"/>
        <n v="128941"/>
        <n v="961827"/>
        <n v="561196"/>
        <n v="717385"/>
        <n v="451930"/>
        <n v="874293"/>
        <n v="556990"/>
        <n v="743607"/>
        <n v="808852"/>
        <n v="171896"/>
        <n v="295917"/>
        <n v="783493"/>
        <n v="470774"/>
        <n v="618206"/>
        <n v="194354"/>
        <n v="281479"/>
        <n v="870093"/>
        <n v="291754"/>
        <n v="122647"/>
        <n v="633689"/>
        <n v="707231"/>
        <n v="167642"/>
        <n v="128257"/>
        <n v="224799"/>
        <n v="518537"/>
        <n v="304776"/>
        <n v="177839"/>
        <n v="119716"/>
        <n v="964180"/>
        <n v="493276"/>
        <n v="509819"/>
        <n v="339894"/>
        <n v="241145"/>
        <n v="332020"/>
        <n v="877604"/>
        <n v="272212"/>
        <n v="509607"/>
        <n v="805862"/>
        <n v="304097"/>
        <n v="361009"/>
        <n v="781920"/>
        <n v="108263"/>
        <n v="122450"/>
        <n v="394566"/>
        <n v="659786"/>
        <n v="700631"/>
        <n v="678719"/>
        <n v="813734"/>
        <n v="498742"/>
        <n v="576647"/>
        <n v="489394"/>
        <n v="866308"/>
        <n v="222564"/>
        <n v="203704"/>
        <n v="949968"/>
        <n v="428424"/>
        <n v="120504"/>
        <n v="141725"/>
        <n v="767587"/>
        <n v="185134"/>
        <n v="959722"/>
        <n v="257748"/>
        <n v="255416"/>
        <n v="690168"/>
        <n v="215799"/>
        <n v="632080"/>
        <n v="658170"/>
        <n v="145298"/>
        <n v="307924"/>
        <n v="383597"/>
        <n v="571465"/>
        <n v="960797"/>
        <n v="235316"/>
        <n v="283164"/>
        <n v="281975"/>
        <n v="729684"/>
        <n v="744627"/>
        <n v="715736"/>
        <n v="134387"/>
        <n v="103676"/>
        <n v="837578"/>
        <n v="358448"/>
        <n v="251008"/>
        <n v="591509"/>
        <n v="592018"/>
        <n v="154645"/>
        <n v="232551"/>
        <n v="264774"/>
        <n v="245098"/>
        <n v="268312"/>
        <n v="148456"/>
        <n v="201816"/>
        <n v="855348"/>
        <n v="517738"/>
        <n v="663642"/>
        <n v="412941"/>
        <n v="314791"/>
        <n v="493496"/>
        <n v="897580"/>
        <n v="540610"/>
        <n v="832063"/>
        <n v="274815"/>
        <n v="294590"/>
        <n v="740841"/>
        <n v="145280"/>
        <n v="609170"/>
        <n v="242297"/>
        <n v="604990"/>
        <n v="355063"/>
        <n v="614237"/>
        <n v="410889"/>
        <n v="967345"/>
        <n v="736680"/>
        <n v="499603"/>
        <n v="866528"/>
        <n v="649486"/>
        <n v="663482"/>
        <n v="618154"/>
        <n v="993232"/>
        <n v="278571"/>
        <n v="494217"/>
        <n v="715651"/>
        <n v="571272"/>
        <n v="517602"/>
        <n v="842511"/>
        <n v="298024"/>
        <n v="484742"/>
        <n v="472237"/>
        <n v="133612"/>
        <n v="586879"/>
        <n v="693019"/>
        <n v="947048"/>
        <n v="516130"/>
        <n v="626346"/>
        <n v="578967"/>
        <n v="779375"/>
        <n v="339781"/>
        <n v="492842"/>
        <n v="733325"/>
        <n v="232041"/>
        <n v="272719"/>
        <n v="726879"/>
        <n v="207677"/>
        <n v="469937"/>
        <n v="131540"/>
        <n v="233685"/>
        <n v="611368"/>
        <n v="244540"/>
        <n v="518719"/>
        <n v="499059"/>
        <n v="407263"/>
        <n v="380819"/>
        <n v="522608"/>
        <n v="281148"/>
        <n v="457234"/>
        <n v="693416"/>
        <n v="368517"/>
        <n v="160203"/>
        <n v="135524"/>
        <n v="902516"/>
        <n v="451218"/>
        <n v="767484"/>
        <n v="303979"/>
        <n v="105465"/>
        <n v="223740"/>
        <n v="813702"/>
        <n v="527972"/>
        <n v="109873"/>
        <n v="359671"/>
        <n v="324301"/>
        <n v="333808"/>
        <n v="978528"/>
        <n v="391187"/>
        <n v="878827"/>
        <n v="835265"/>
        <n v="205473"/>
        <n v="489640"/>
        <n v="108856"/>
        <n v="924002"/>
        <n v="288435"/>
        <n v="161055"/>
        <n v="786300"/>
        <n v="353815"/>
        <n v="688104"/>
        <n v="620714"/>
        <n v="890507"/>
        <n v="593035"/>
        <n v="114524"/>
        <n v="551387"/>
        <n v="762468"/>
        <n v="726071"/>
        <n v="472028"/>
        <n v="762293"/>
        <n v="209158"/>
        <n v="797429"/>
        <n v="163948"/>
        <n v="503420"/>
        <n v="571909"/>
        <n v="683922"/>
        <n v="611179"/>
        <n v="269481"/>
        <n v="635491"/>
        <n v="670262"/>
        <n v="318718"/>
        <n v="324621"/>
        <n v="989045"/>
        <n v="806485"/>
        <n v="523680"/>
        <n v="206618"/>
        <n v="887724"/>
        <n v="792947"/>
        <n v="508853"/>
        <n v="973679"/>
        <n v="728608"/>
        <n v="384263"/>
        <n v="264564"/>
        <n v="160870"/>
        <n v="926125"/>
        <n v="488268"/>
        <n v="208546"/>
        <n v="231845"/>
        <n v="467958"/>
        <n v="303820"/>
        <n v="285164"/>
        <n v="175193"/>
        <n v="784046"/>
        <n v="953228"/>
        <n v="613065"/>
        <n v="162231"/>
        <n v="491631"/>
        <n v="377974"/>
        <n v="326021"/>
        <n v="355961"/>
        <n v="139469"/>
        <n v="804522"/>
        <n v="295700"/>
        <n v="843362"/>
      </sharedItems>
    </cacheField>
    <cacheField name="Product" numFmtId="0">
      <sharedItems count="7">
        <s v="Chocolate Chip"/>
        <s v="Fortune Cookie"/>
        <s v="Oatmeal Raisin"/>
        <s v="Snickerdoodle"/>
        <s v="Sugar"/>
        <s v="Macadamia Nut"/>
        <s v="White Chocolate"/>
      </sharedItems>
    </cacheField>
    <cacheField name="Units Sold" numFmtId="0">
      <sharedItems containsSemiMixedTypes="0" containsString="0" containsNumber="1" minValue="200" maxValue="4492.5"/>
    </cacheField>
    <cacheField name="Date" numFmtId="14">
      <sharedItems containsSemiMixedTypes="0" containsNonDate="0" containsDate="1" containsString="0" minDate="2020-02-01T00:00:00" maxDate="2022-01-08T00:00:00" count="707">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sharedItems>
      <fieldGroup par="12"/>
    </cacheField>
    <cacheField name="Revenue" numFmtId="164">
      <sharedItems containsSemiMixedTypes="0" containsString="0" containsNumber="1" minValue="1391" maxValue="51967.5"/>
    </cacheField>
    <cacheField name="Cost" numFmtId="164">
      <sharedItems containsSemiMixedTypes="0" containsString="0" containsNumber="1" minValue="535" maxValue="23985"/>
    </cacheField>
    <cacheField name="Profit" numFmtId="164">
      <sharedItems containsSemiMixedTypes="0" containsString="0" containsNumber="1" minValue="856" maxValue="27982.5"/>
    </cacheField>
    <cacheField name="Months (Date)" numFmtId="0" databaseField="0">
      <fieldGroup base="6">
        <rangePr groupBy="months" startDate="2020-02-01T00:00:00" endDate="2022-01-08T00:00:00"/>
        <groupItems count="14">
          <s v="&lt;01-02-2020"/>
          <s v="Jan"/>
          <s v="Feb"/>
          <s v="Mar"/>
          <s v="Apr"/>
          <s v="May"/>
          <s v="Jun"/>
          <s v="Jul"/>
          <s v="Aug"/>
          <s v="Sep"/>
          <s v="Oct"/>
          <s v="Nov"/>
          <s v="Dec"/>
          <s v="&gt;08-01-2022"/>
        </groupItems>
      </fieldGroup>
    </cacheField>
    <cacheField name="Quarters (Date)" numFmtId="0" databaseField="0">
      <fieldGroup base="6">
        <rangePr groupBy="quarters" startDate="2020-02-01T00:00:00" endDate="2022-01-08T00:00:00"/>
        <groupItems count="6">
          <s v="&lt;01-02-2020"/>
          <s v="Qtr1"/>
          <s v="Qtr2"/>
          <s v="Qtr3"/>
          <s v="Qtr4"/>
          <s v="&gt;08-01-2022"/>
        </groupItems>
      </fieldGroup>
    </cacheField>
    <cacheField name="Years (Date)" numFmtId="0" databaseField="0">
      <fieldGroup base="6">
        <rangePr groupBy="years" startDate="2020-02-01T00:00:00" endDate="2022-01-08T00:00:00"/>
        <groupItems count="5">
          <s v="&lt;01-02-2020"/>
          <s v="2020"/>
          <s v="2021"/>
          <s v="2022"/>
          <s v="&gt;08-01-2022"/>
        </groupItems>
      </fieldGroup>
    </cacheField>
  </cacheFields>
  <extLst>
    <ext xmlns:x14="http://schemas.microsoft.com/office/spreadsheetml/2009/9/main" uri="{725AE2AE-9491-48be-B2B4-4EB974FC3084}">
      <x14:pivotCacheDefinition pivotCacheId="16385998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117476852" createdVersion="8" refreshedVersion="8" minRefreshableVersion="3" recordCount="9" xr:uid="{DAE872E2-4A55-4283-802D-0219E135809C}">
  <cacheSource type="worksheet">
    <worksheetSource name="Table1"/>
  </cacheSource>
  <cacheFields count="7">
    <cacheField name="Type of Cookie " numFmtId="0">
      <sharedItems count="9">
        <s v="Chocolate Chip"/>
        <s v="Fortune Cookie"/>
        <s v="Macadamia Nut"/>
        <s v="Oatmeal Raisin"/>
        <s v="Snickerdoodle"/>
        <s v="Sugar"/>
        <s v="White Chocolate "/>
        <s v="Grand Total"/>
        <s v="Average Value"/>
      </sharedItems>
    </cacheField>
    <cacheField name="Units Sold" numFmtId="0">
      <sharedItems containsSemiMixedTypes="0" containsString="0" containsNumber="1" minValue="56656.5" maxValue="1132075" count="9">
        <n v="343724.5"/>
        <n v="158306"/>
        <n v="56656.5"/>
        <n v="151490"/>
        <n v="148545"/>
        <n v="169422"/>
        <n v="103931"/>
        <n v="1132075"/>
        <n v="161725"/>
      </sharedItems>
    </cacheField>
    <cacheField name="Revenue Per Cookie" numFmtId="164">
      <sharedItems containsSemiMixedTypes="0" containsString="0" containsNumber="1" minValue="6.5452036925546864" maxValue="63.328315938407009"/>
    </cacheField>
    <cacheField name="Total Revenue" numFmtId="164">
      <sharedItems containsSemiMixedTypes="0" containsString="0" containsNumber="1" minValue="474339" maxValue="10054359.5"/>
    </cacheField>
    <cacheField name="Cost Per Cookie" numFmtId="164">
      <sharedItems containsSemiMixedTypes="0" containsString="0" containsNumber="1" minValue="2.5639232213053793" maxValue="28.040213660036443"/>
    </cacheField>
    <cacheField name="Total Cost" numFmtId="164">
      <sharedItems containsSemiMixedTypes="0" containsString="0" containsNumber="1" minValue="206385.25" maxValue="4442455.25"/>
    </cacheField>
    <cacheField name="Progit Margin" numFmtId="0">
      <sharedItems containsString="0" containsBlank="1" containsNumber="1" minValue="0.51014585535661761" maxValue="0.60827449507463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ipuram Rahul" refreshedDate="45461.878638425929" createdVersion="8" refreshedVersion="8" minRefreshableVersion="3" recordCount="5" xr:uid="{37D1873D-9AEC-4949-8062-9CC716F05093}">
  <cacheSource type="worksheet">
    <worksheetSource name="Table3"/>
  </cacheSource>
  <cacheFields count="5">
    <cacheField name="Customer ID" numFmtId="0">
      <sharedItems containsSemiMixedTypes="0" containsString="0" containsNumber="1" containsInteger="1" minValue="1" maxValue="5" count="5">
        <n v="1"/>
        <n v="2"/>
        <n v="3"/>
        <n v="4"/>
        <n v="5"/>
      </sharedItems>
    </cacheField>
    <cacheField name="Name" numFmtId="0">
      <sharedItems/>
    </cacheField>
    <cacheField name="Total Revenue" numFmtId="164">
      <sharedItems containsSemiMixedTypes="0" containsString="0" containsNumber="1" minValue="1120205.5" maxValue="3155349.75"/>
    </cacheField>
    <cacheField name="Average" numFmtId="164">
      <sharedItems containsSemiMixedTypes="0" containsString="0" containsNumber="1" minValue="12045.220430107527" maxValue="15317.231796116504"/>
    </cacheField>
    <cacheField name="Rank" numFmtId="0">
      <sharedItems containsBlank="1"/>
    </cacheField>
  </cacheFields>
  <extLst>
    <ext xmlns:x14="http://schemas.microsoft.com/office/spreadsheetml/2009/9/main" uri="{725AE2AE-9491-48be-B2B4-4EB974FC3084}">
      <x14:pivotCacheDefinition pivotCacheId="595564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7">
  <r>
    <x v="0"/>
    <x v="0"/>
    <x v="0"/>
    <x v="0"/>
    <x v="0"/>
    <n v="292"/>
    <x v="0"/>
    <n v="2628"/>
    <n v="1168"/>
    <n v="1460"/>
  </r>
  <r>
    <x v="0"/>
    <x v="0"/>
    <x v="0"/>
    <x v="1"/>
    <x v="0"/>
    <n v="974"/>
    <x v="1"/>
    <n v="8766"/>
    <n v="3896"/>
    <n v="4870"/>
  </r>
  <r>
    <x v="0"/>
    <x v="0"/>
    <x v="0"/>
    <x v="2"/>
    <x v="0"/>
    <n v="2518"/>
    <x v="2"/>
    <n v="22662"/>
    <n v="10072"/>
    <n v="12590"/>
  </r>
  <r>
    <x v="0"/>
    <x v="1"/>
    <x v="1"/>
    <x v="3"/>
    <x v="0"/>
    <n v="1006"/>
    <x v="3"/>
    <n v="9054"/>
    <n v="4024"/>
    <n v="5030"/>
  </r>
  <r>
    <x v="0"/>
    <x v="0"/>
    <x v="2"/>
    <x v="4"/>
    <x v="0"/>
    <n v="367"/>
    <x v="4"/>
    <n v="3303"/>
    <n v="1468"/>
    <n v="1835"/>
  </r>
  <r>
    <x v="0"/>
    <x v="2"/>
    <x v="3"/>
    <x v="5"/>
    <x v="0"/>
    <n v="883"/>
    <x v="5"/>
    <n v="7947"/>
    <n v="3532"/>
    <n v="4415"/>
  </r>
  <r>
    <x v="0"/>
    <x v="3"/>
    <x v="4"/>
    <x v="6"/>
    <x v="0"/>
    <n v="549"/>
    <x v="6"/>
    <n v="4941"/>
    <n v="2196"/>
    <n v="2745"/>
  </r>
  <r>
    <x v="0"/>
    <x v="2"/>
    <x v="3"/>
    <x v="7"/>
    <x v="0"/>
    <n v="788"/>
    <x v="7"/>
    <n v="7092"/>
    <n v="3152"/>
    <n v="3940"/>
  </r>
  <r>
    <x v="0"/>
    <x v="2"/>
    <x v="3"/>
    <x v="8"/>
    <x v="0"/>
    <n v="2472"/>
    <x v="8"/>
    <n v="22248"/>
    <n v="9888"/>
    <n v="12360"/>
  </r>
  <r>
    <x v="0"/>
    <x v="0"/>
    <x v="2"/>
    <x v="9"/>
    <x v="0"/>
    <n v="1143"/>
    <x v="9"/>
    <n v="10287"/>
    <n v="4572"/>
    <n v="5715"/>
  </r>
  <r>
    <x v="0"/>
    <x v="1"/>
    <x v="1"/>
    <x v="10"/>
    <x v="0"/>
    <n v="1725"/>
    <x v="10"/>
    <n v="15525"/>
    <n v="6900"/>
    <n v="8625"/>
  </r>
  <r>
    <x v="0"/>
    <x v="3"/>
    <x v="4"/>
    <x v="11"/>
    <x v="0"/>
    <n v="912"/>
    <x v="11"/>
    <n v="8208"/>
    <n v="3648"/>
    <n v="4560"/>
  </r>
  <r>
    <x v="0"/>
    <x v="2"/>
    <x v="3"/>
    <x v="12"/>
    <x v="0"/>
    <n v="2152"/>
    <x v="12"/>
    <n v="19368"/>
    <n v="8608"/>
    <n v="10760"/>
  </r>
  <r>
    <x v="0"/>
    <x v="1"/>
    <x v="1"/>
    <x v="13"/>
    <x v="0"/>
    <n v="1817"/>
    <x v="13"/>
    <n v="16353"/>
    <n v="7268"/>
    <n v="9085"/>
  </r>
  <r>
    <x v="0"/>
    <x v="0"/>
    <x v="0"/>
    <x v="14"/>
    <x v="0"/>
    <n v="1513"/>
    <x v="14"/>
    <n v="13617"/>
    <n v="6052"/>
    <n v="7565"/>
  </r>
  <r>
    <x v="0"/>
    <x v="1"/>
    <x v="1"/>
    <x v="15"/>
    <x v="0"/>
    <n v="3945"/>
    <x v="15"/>
    <n v="35505"/>
    <n v="15780"/>
    <n v="19725"/>
  </r>
  <r>
    <x v="0"/>
    <x v="1"/>
    <x v="1"/>
    <x v="16"/>
    <x v="0"/>
    <n v="2296"/>
    <x v="16"/>
    <n v="20664"/>
    <n v="9184"/>
    <n v="11480"/>
  </r>
  <r>
    <x v="0"/>
    <x v="0"/>
    <x v="0"/>
    <x v="17"/>
    <x v="0"/>
    <n v="1030"/>
    <x v="17"/>
    <n v="9270"/>
    <n v="4120"/>
    <n v="5150"/>
  </r>
  <r>
    <x v="0"/>
    <x v="0"/>
    <x v="0"/>
    <x v="18"/>
    <x v="0"/>
    <n v="1514"/>
    <x v="18"/>
    <n v="13626"/>
    <n v="6056"/>
    <n v="7570"/>
  </r>
  <r>
    <x v="0"/>
    <x v="2"/>
    <x v="3"/>
    <x v="19"/>
    <x v="0"/>
    <n v="4492.5"/>
    <x v="19"/>
    <n v="40432.5"/>
    <n v="17970"/>
    <n v="22462.5"/>
  </r>
  <r>
    <x v="0"/>
    <x v="1"/>
    <x v="1"/>
    <x v="20"/>
    <x v="0"/>
    <n v="727"/>
    <x v="20"/>
    <n v="6543"/>
    <n v="2908"/>
    <n v="3635"/>
  </r>
  <r>
    <x v="0"/>
    <x v="0"/>
    <x v="0"/>
    <x v="21"/>
    <x v="0"/>
    <n v="787"/>
    <x v="21"/>
    <n v="7083"/>
    <n v="3148"/>
    <n v="3935"/>
  </r>
  <r>
    <x v="0"/>
    <x v="1"/>
    <x v="1"/>
    <x v="22"/>
    <x v="0"/>
    <n v="1823"/>
    <x v="22"/>
    <n v="16407"/>
    <n v="7292"/>
    <n v="9115"/>
  </r>
  <r>
    <x v="0"/>
    <x v="0"/>
    <x v="2"/>
    <x v="23"/>
    <x v="0"/>
    <n v="747"/>
    <x v="23"/>
    <n v="6723"/>
    <n v="2988"/>
    <n v="3735"/>
  </r>
  <r>
    <x v="0"/>
    <x v="2"/>
    <x v="3"/>
    <x v="24"/>
    <x v="0"/>
    <n v="766"/>
    <x v="24"/>
    <n v="6894"/>
    <n v="3064"/>
    <n v="3830"/>
  </r>
  <r>
    <x v="0"/>
    <x v="1"/>
    <x v="1"/>
    <x v="25"/>
    <x v="0"/>
    <n v="2905"/>
    <x v="25"/>
    <n v="26145"/>
    <n v="11620"/>
    <n v="14525"/>
  </r>
  <r>
    <x v="0"/>
    <x v="3"/>
    <x v="4"/>
    <x v="26"/>
    <x v="0"/>
    <n v="2155"/>
    <x v="26"/>
    <n v="19395"/>
    <n v="8620"/>
    <n v="10775"/>
  </r>
  <r>
    <x v="0"/>
    <x v="1"/>
    <x v="1"/>
    <x v="27"/>
    <x v="0"/>
    <n v="2363"/>
    <x v="27"/>
    <n v="21267"/>
    <n v="9452"/>
    <n v="11815"/>
  </r>
  <r>
    <x v="0"/>
    <x v="2"/>
    <x v="3"/>
    <x v="28"/>
    <x v="0"/>
    <n v="918"/>
    <x v="28"/>
    <n v="8262"/>
    <n v="3672"/>
    <n v="4590"/>
  </r>
  <r>
    <x v="0"/>
    <x v="0"/>
    <x v="0"/>
    <x v="29"/>
    <x v="0"/>
    <n v="1728"/>
    <x v="29"/>
    <n v="15552"/>
    <n v="6912"/>
    <n v="8640"/>
  </r>
  <r>
    <x v="0"/>
    <x v="3"/>
    <x v="4"/>
    <x v="30"/>
    <x v="0"/>
    <n v="1142"/>
    <x v="30"/>
    <n v="10278"/>
    <n v="4568"/>
    <n v="5710"/>
  </r>
  <r>
    <x v="0"/>
    <x v="2"/>
    <x v="3"/>
    <x v="31"/>
    <x v="0"/>
    <n v="662"/>
    <x v="31"/>
    <n v="5958"/>
    <n v="2648"/>
    <n v="3310"/>
  </r>
  <r>
    <x v="0"/>
    <x v="1"/>
    <x v="1"/>
    <x v="32"/>
    <x v="0"/>
    <n v="1295"/>
    <x v="32"/>
    <n v="11655"/>
    <n v="5180"/>
    <n v="6475"/>
  </r>
  <r>
    <x v="0"/>
    <x v="1"/>
    <x v="1"/>
    <x v="33"/>
    <x v="0"/>
    <n v="809"/>
    <x v="33"/>
    <n v="7281"/>
    <n v="3236"/>
    <n v="4045"/>
  </r>
  <r>
    <x v="0"/>
    <x v="0"/>
    <x v="0"/>
    <x v="34"/>
    <x v="0"/>
    <n v="2145"/>
    <x v="34"/>
    <n v="19305"/>
    <n v="8580"/>
    <n v="10725"/>
  </r>
  <r>
    <x v="0"/>
    <x v="3"/>
    <x v="4"/>
    <x v="35"/>
    <x v="0"/>
    <n v="1785"/>
    <x v="35"/>
    <n v="16065"/>
    <n v="7140"/>
    <n v="8925"/>
  </r>
  <r>
    <x v="0"/>
    <x v="2"/>
    <x v="3"/>
    <x v="36"/>
    <x v="0"/>
    <n v="1916"/>
    <x v="36"/>
    <n v="17244"/>
    <n v="7664"/>
    <n v="9580"/>
  </r>
  <r>
    <x v="0"/>
    <x v="2"/>
    <x v="3"/>
    <x v="37"/>
    <x v="0"/>
    <n v="2852"/>
    <x v="37"/>
    <n v="25668"/>
    <n v="11408"/>
    <n v="14260"/>
  </r>
  <r>
    <x v="0"/>
    <x v="0"/>
    <x v="2"/>
    <x v="38"/>
    <x v="0"/>
    <n v="2729"/>
    <x v="38"/>
    <n v="24561"/>
    <n v="10916"/>
    <n v="13645"/>
  </r>
  <r>
    <x v="0"/>
    <x v="2"/>
    <x v="3"/>
    <x v="39"/>
    <x v="0"/>
    <n v="1925"/>
    <x v="39"/>
    <n v="17325"/>
    <n v="7700"/>
    <n v="9625"/>
  </r>
  <r>
    <x v="0"/>
    <x v="3"/>
    <x v="4"/>
    <x v="40"/>
    <x v="0"/>
    <n v="2013"/>
    <x v="40"/>
    <n v="18117"/>
    <n v="8052"/>
    <n v="10065"/>
  </r>
  <r>
    <x v="0"/>
    <x v="2"/>
    <x v="3"/>
    <x v="41"/>
    <x v="0"/>
    <n v="1055"/>
    <x v="41"/>
    <n v="9495"/>
    <n v="4220"/>
    <n v="5275"/>
  </r>
  <r>
    <x v="0"/>
    <x v="2"/>
    <x v="3"/>
    <x v="41"/>
    <x v="0"/>
    <n v="1055"/>
    <x v="42"/>
    <n v="9495"/>
    <n v="4220"/>
    <n v="5275"/>
  </r>
  <r>
    <x v="0"/>
    <x v="0"/>
    <x v="0"/>
    <x v="42"/>
    <x v="0"/>
    <n v="1084"/>
    <x v="43"/>
    <n v="9756"/>
    <n v="4336"/>
    <n v="5420"/>
  </r>
  <r>
    <x v="0"/>
    <x v="0"/>
    <x v="2"/>
    <x v="43"/>
    <x v="0"/>
    <n v="2434.5"/>
    <x v="44"/>
    <n v="21910.5"/>
    <n v="9738"/>
    <n v="12172.5"/>
  </r>
  <r>
    <x v="0"/>
    <x v="3"/>
    <x v="4"/>
    <x v="44"/>
    <x v="0"/>
    <n v="1774"/>
    <x v="45"/>
    <n v="15966"/>
    <n v="7096"/>
    <n v="8870"/>
  </r>
  <r>
    <x v="0"/>
    <x v="3"/>
    <x v="4"/>
    <x v="45"/>
    <x v="0"/>
    <n v="1901"/>
    <x v="46"/>
    <n v="17109"/>
    <n v="7604"/>
    <n v="9505"/>
  </r>
  <r>
    <x v="0"/>
    <x v="0"/>
    <x v="0"/>
    <x v="46"/>
    <x v="0"/>
    <n v="689"/>
    <x v="47"/>
    <n v="6201"/>
    <n v="2756"/>
    <n v="3445"/>
  </r>
  <r>
    <x v="0"/>
    <x v="0"/>
    <x v="0"/>
    <x v="47"/>
    <x v="0"/>
    <n v="1570"/>
    <x v="48"/>
    <n v="14130"/>
    <n v="6280"/>
    <n v="7850"/>
  </r>
  <r>
    <x v="0"/>
    <x v="1"/>
    <x v="1"/>
    <x v="48"/>
    <x v="0"/>
    <n v="1369.5"/>
    <x v="49"/>
    <n v="12325.5"/>
    <n v="5478"/>
    <n v="6847.5"/>
  </r>
  <r>
    <x v="0"/>
    <x v="0"/>
    <x v="2"/>
    <x v="49"/>
    <x v="0"/>
    <n v="2009"/>
    <x v="50"/>
    <n v="18081"/>
    <n v="8036"/>
    <n v="10045"/>
  </r>
  <r>
    <x v="0"/>
    <x v="3"/>
    <x v="4"/>
    <x v="50"/>
    <x v="0"/>
    <n v="1945"/>
    <x v="51"/>
    <n v="17505"/>
    <n v="7780"/>
    <n v="9725"/>
  </r>
  <r>
    <x v="0"/>
    <x v="0"/>
    <x v="2"/>
    <x v="51"/>
    <x v="0"/>
    <n v="1287"/>
    <x v="52"/>
    <n v="11583"/>
    <n v="5148"/>
    <n v="6435"/>
  </r>
  <r>
    <x v="0"/>
    <x v="0"/>
    <x v="2"/>
    <x v="52"/>
    <x v="0"/>
    <n v="1706"/>
    <x v="53"/>
    <n v="15354"/>
    <n v="6824"/>
    <n v="8530"/>
  </r>
  <r>
    <x v="0"/>
    <x v="3"/>
    <x v="4"/>
    <x v="53"/>
    <x v="0"/>
    <n v="1760"/>
    <x v="54"/>
    <n v="15840"/>
    <n v="7040"/>
    <n v="8800"/>
  </r>
  <r>
    <x v="0"/>
    <x v="1"/>
    <x v="1"/>
    <x v="54"/>
    <x v="0"/>
    <n v="2031"/>
    <x v="55"/>
    <n v="18279"/>
    <n v="8124"/>
    <n v="10155"/>
  </r>
  <r>
    <x v="0"/>
    <x v="0"/>
    <x v="2"/>
    <x v="55"/>
    <x v="0"/>
    <n v="2261"/>
    <x v="56"/>
    <n v="20349"/>
    <n v="9044"/>
    <n v="11305"/>
  </r>
  <r>
    <x v="0"/>
    <x v="0"/>
    <x v="0"/>
    <x v="56"/>
    <x v="0"/>
    <n v="4251"/>
    <x v="57"/>
    <n v="38259"/>
    <n v="17004"/>
    <n v="21255"/>
  </r>
  <r>
    <x v="0"/>
    <x v="0"/>
    <x v="2"/>
    <x v="57"/>
    <x v="0"/>
    <n v="795"/>
    <x v="58"/>
    <n v="7155"/>
    <n v="3180"/>
    <n v="3975"/>
  </r>
  <r>
    <x v="0"/>
    <x v="1"/>
    <x v="1"/>
    <x v="58"/>
    <x v="0"/>
    <n v="1414.5"/>
    <x v="59"/>
    <n v="12730.5"/>
    <n v="5658"/>
    <n v="7072.5"/>
  </r>
  <r>
    <x v="0"/>
    <x v="0"/>
    <x v="0"/>
    <x v="59"/>
    <x v="0"/>
    <n v="2918"/>
    <x v="60"/>
    <n v="26262"/>
    <n v="11672"/>
    <n v="14590"/>
  </r>
  <r>
    <x v="0"/>
    <x v="0"/>
    <x v="2"/>
    <x v="60"/>
    <x v="0"/>
    <n v="3450"/>
    <x v="61"/>
    <n v="31050"/>
    <n v="13800"/>
    <n v="17250"/>
  </r>
  <r>
    <x v="0"/>
    <x v="0"/>
    <x v="0"/>
    <x v="61"/>
    <x v="0"/>
    <n v="2988"/>
    <x v="62"/>
    <n v="26892"/>
    <n v="11952"/>
    <n v="14940"/>
  </r>
  <r>
    <x v="0"/>
    <x v="3"/>
    <x v="4"/>
    <x v="62"/>
    <x v="0"/>
    <n v="218"/>
    <x v="63"/>
    <n v="1962"/>
    <n v="872"/>
    <n v="1090"/>
  </r>
  <r>
    <x v="0"/>
    <x v="0"/>
    <x v="0"/>
    <x v="63"/>
    <x v="0"/>
    <n v="2074"/>
    <x v="64"/>
    <n v="18666"/>
    <n v="8296"/>
    <n v="10370"/>
  </r>
  <r>
    <x v="0"/>
    <x v="2"/>
    <x v="3"/>
    <x v="64"/>
    <x v="0"/>
    <n v="1056"/>
    <x v="65"/>
    <n v="9504"/>
    <n v="4224"/>
    <n v="5280"/>
  </r>
  <r>
    <x v="0"/>
    <x v="3"/>
    <x v="4"/>
    <x v="65"/>
    <x v="0"/>
    <n v="671"/>
    <x v="66"/>
    <n v="6039"/>
    <n v="2684"/>
    <n v="3355"/>
  </r>
  <r>
    <x v="0"/>
    <x v="0"/>
    <x v="0"/>
    <x v="66"/>
    <x v="0"/>
    <n v="1514"/>
    <x v="67"/>
    <n v="13626"/>
    <n v="6056"/>
    <n v="7570"/>
  </r>
  <r>
    <x v="0"/>
    <x v="0"/>
    <x v="0"/>
    <x v="67"/>
    <x v="0"/>
    <n v="274"/>
    <x v="68"/>
    <n v="2466"/>
    <n v="1096"/>
    <n v="1370"/>
  </r>
  <r>
    <x v="0"/>
    <x v="0"/>
    <x v="0"/>
    <x v="68"/>
    <x v="0"/>
    <n v="1138"/>
    <x v="69"/>
    <n v="10242"/>
    <n v="4552"/>
    <n v="5690"/>
  </r>
  <r>
    <x v="0"/>
    <x v="3"/>
    <x v="4"/>
    <x v="69"/>
    <x v="0"/>
    <n v="1372"/>
    <x v="70"/>
    <n v="12348"/>
    <n v="5488"/>
    <n v="6860"/>
  </r>
  <r>
    <x v="0"/>
    <x v="0"/>
    <x v="2"/>
    <x v="70"/>
    <x v="0"/>
    <n v="2349"/>
    <x v="71"/>
    <n v="21141"/>
    <n v="9396"/>
    <n v="11745"/>
  </r>
  <r>
    <x v="0"/>
    <x v="2"/>
    <x v="3"/>
    <x v="71"/>
    <x v="0"/>
    <n v="2689"/>
    <x v="72"/>
    <n v="24201"/>
    <n v="10756"/>
    <n v="13445"/>
  </r>
  <r>
    <x v="0"/>
    <x v="2"/>
    <x v="3"/>
    <x v="72"/>
    <x v="0"/>
    <n v="2431"/>
    <x v="73"/>
    <n v="21879"/>
    <n v="9724"/>
    <n v="12155"/>
  </r>
  <r>
    <x v="0"/>
    <x v="2"/>
    <x v="3"/>
    <x v="73"/>
    <x v="0"/>
    <n v="1303"/>
    <x v="74"/>
    <n v="11727"/>
    <n v="5212"/>
    <n v="6515"/>
  </r>
  <r>
    <x v="0"/>
    <x v="0"/>
    <x v="0"/>
    <x v="74"/>
    <x v="0"/>
    <n v="2992"/>
    <x v="75"/>
    <n v="26928"/>
    <n v="11968"/>
    <n v="14960"/>
  </r>
  <r>
    <x v="0"/>
    <x v="1"/>
    <x v="1"/>
    <x v="75"/>
    <x v="0"/>
    <n v="2385"/>
    <x v="76"/>
    <n v="21465"/>
    <n v="9540"/>
    <n v="11925"/>
  </r>
  <r>
    <x v="0"/>
    <x v="3"/>
    <x v="4"/>
    <x v="76"/>
    <x v="0"/>
    <n v="1607"/>
    <x v="77"/>
    <n v="14463"/>
    <n v="6428"/>
    <n v="8035"/>
  </r>
  <r>
    <x v="0"/>
    <x v="3"/>
    <x v="4"/>
    <x v="77"/>
    <x v="0"/>
    <n v="2327"/>
    <x v="78"/>
    <n v="20943"/>
    <n v="9308"/>
    <n v="11635"/>
  </r>
  <r>
    <x v="0"/>
    <x v="1"/>
    <x v="1"/>
    <x v="78"/>
    <x v="0"/>
    <n v="991"/>
    <x v="79"/>
    <n v="8919"/>
    <n v="3964"/>
    <n v="4955"/>
  </r>
  <r>
    <x v="0"/>
    <x v="0"/>
    <x v="2"/>
    <x v="79"/>
    <x v="0"/>
    <n v="602"/>
    <x v="80"/>
    <n v="5418"/>
    <n v="2408"/>
    <n v="3010"/>
  </r>
  <r>
    <x v="0"/>
    <x v="2"/>
    <x v="3"/>
    <x v="80"/>
    <x v="0"/>
    <n v="2620"/>
    <x v="81"/>
    <n v="23580"/>
    <n v="10480"/>
    <n v="13100"/>
  </r>
  <r>
    <x v="0"/>
    <x v="0"/>
    <x v="0"/>
    <x v="81"/>
    <x v="0"/>
    <n v="1228"/>
    <x v="82"/>
    <n v="11052"/>
    <n v="4912"/>
    <n v="6140"/>
  </r>
  <r>
    <x v="0"/>
    <x v="0"/>
    <x v="0"/>
    <x v="82"/>
    <x v="0"/>
    <n v="1389"/>
    <x v="83"/>
    <n v="12501"/>
    <n v="5556"/>
    <n v="6945"/>
  </r>
  <r>
    <x v="0"/>
    <x v="3"/>
    <x v="4"/>
    <x v="83"/>
    <x v="0"/>
    <n v="861"/>
    <x v="84"/>
    <n v="7749"/>
    <n v="3444"/>
    <n v="4305"/>
  </r>
  <r>
    <x v="0"/>
    <x v="3"/>
    <x v="4"/>
    <x v="84"/>
    <x v="0"/>
    <n v="704"/>
    <x v="85"/>
    <n v="6336"/>
    <n v="2816"/>
    <n v="3520"/>
  </r>
  <r>
    <x v="0"/>
    <x v="1"/>
    <x v="1"/>
    <x v="85"/>
    <x v="0"/>
    <n v="1802"/>
    <x v="86"/>
    <n v="16218"/>
    <n v="7208"/>
    <n v="9010"/>
  </r>
  <r>
    <x v="0"/>
    <x v="1"/>
    <x v="1"/>
    <x v="86"/>
    <x v="0"/>
    <n v="2663"/>
    <x v="87"/>
    <n v="23967"/>
    <n v="10652"/>
    <n v="13315"/>
  </r>
  <r>
    <x v="0"/>
    <x v="1"/>
    <x v="1"/>
    <x v="87"/>
    <x v="0"/>
    <n v="2136"/>
    <x v="88"/>
    <n v="19224"/>
    <n v="8544"/>
    <n v="10680"/>
  </r>
  <r>
    <x v="0"/>
    <x v="3"/>
    <x v="4"/>
    <x v="88"/>
    <x v="0"/>
    <n v="2116"/>
    <x v="89"/>
    <n v="19044"/>
    <n v="8464"/>
    <n v="10580"/>
  </r>
  <r>
    <x v="0"/>
    <x v="0"/>
    <x v="2"/>
    <x v="89"/>
    <x v="0"/>
    <n v="3801"/>
    <x v="90"/>
    <n v="34209"/>
    <n v="15204"/>
    <n v="19005"/>
  </r>
  <r>
    <x v="0"/>
    <x v="0"/>
    <x v="0"/>
    <x v="90"/>
    <x v="0"/>
    <n v="1496"/>
    <x v="91"/>
    <n v="13464"/>
    <n v="5984"/>
    <n v="7480"/>
  </r>
  <r>
    <x v="0"/>
    <x v="0"/>
    <x v="0"/>
    <x v="91"/>
    <x v="0"/>
    <n v="2299"/>
    <x v="92"/>
    <n v="20691"/>
    <n v="9196"/>
    <n v="11495"/>
  </r>
  <r>
    <x v="0"/>
    <x v="2"/>
    <x v="3"/>
    <x v="92"/>
    <x v="0"/>
    <n v="727"/>
    <x v="93"/>
    <n v="6543"/>
    <n v="2908"/>
    <n v="3635"/>
  </r>
  <r>
    <x v="0"/>
    <x v="0"/>
    <x v="0"/>
    <x v="93"/>
    <x v="0"/>
    <n v="2198"/>
    <x v="94"/>
    <n v="19782"/>
    <n v="8792"/>
    <n v="10990"/>
  </r>
  <r>
    <x v="0"/>
    <x v="1"/>
    <x v="1"/>
    <x v="94"/>
    <x v="0"/>
    <n v="1743"/>
    <x v="95"/>
    <n v="15687"/>
    <n v="6972"/>
    <n v="8715"/>
  </r>
  <r>
    <x v="0"/>
    <x v="0"/>
    <x v="2"/>
    <x v="95"/>
    <x v="0"/>
    <n v="1153"/>
    <x v="96"/>
    <n v="10377"/>
    <n v="4612"/>
    <n v="5765"/>
  </r>
  <r>
    <x v="0"/>
    <x v="1"/>
    <x v="1"/>
    <x v="96"/>
    <x v="0"/>
    <n v="1757"/>
    <x v="97"/>
    <n v="15813"/>
    <n v="7028"/>
    <n v="8785"/>
  </r>
  <r>
    <x v="0"/>
    <x v="0"/>
    <x v="2"/>
    <x v="89"/>
    <x v="0"/>
    <n v="3801"/>
    <x v="98"/>
    <n v="34209"/>
    <n v="15204"/>
    <n v="19005"/>
  </r>
  <r>
    <x v="0"/>
    <x v="3"/>
    <x v="4"/>
    <x v="97"/>
    <x v="0"/>
    <n v="1031"/>
    <x v="99"/>
    <n v="9279"/>
    <n v="4124"/>
    <n v="5155"/>
  </r>
  <r>
    <x v="0"/>
    <x v="3"/>
    <x v="4"/>
    <x v="98"/>
    <x v="0"/>
    <n v="1702"/>
    <x v="100"/>
    <n v="15318"/>
    <n v="6808"/>
    <n v="8510"/>
  </r>
  <r>
    <x v="0"/>
    <x v="3"/>
    <x v="4"/>
    <x v="99"/>
    <x v="0"/>
    <n v="448"/>
    <x v="101"/>
    <n v="4032"/>
    <n v="1792"/>
    <n v="2240"/>
  </r>
  <r>
    <x v="0"/>
    <x v="1"/>
    <x v="1"/>
    <x v="100"/>
    <x v="0"/>
    <n v="3513"/>
    <x v="102"/>
    <n v="31617"/>
    <n v="14052"/>
    <n v="17565"/>
  </r>
  <r>
    <x v="0"/>
    <x v="2"/>
    <x v="3"/>
    <x v="101"/>
    <x v="0"/>
    <n v="2101"/>
    <x v="103"/>
    <n v="18909"/>
    <n v="8404"/>
    <n v="10505"/>
  </r>
  <r>
    <x v="0"/>
    <x v="2"/>
    <x v="3"/>
    <x v="102"/>
    <x v="0"/>
    <n v="2931"/>
    <x v="104"/>
    <n v="26379"/>
    <n v="11724"/>
    <n v="14655"/>
  </r>
  <r>
    <x v="0"/>
    <x v="0"/>
    <x v="0"/>
    <x v="103"/>
    <x v="0"/>
    <n v="1535"/>
    <x v="105"/>
    <n v="13815"/>
    <n v="6140"/>
    <n v="7675"/>
  </r>
  <r>
    <x v="0"/>
    <x v="0"/>
    <x v="2"/>
    <x v="104"/>
    <x v="0"/>
    <n v="1123"/>
    <x v="106"/>
    <n v="10107"/>
    <n v="4492"/>
    <n v="5615"/>
  </r>
  <r>
    <x v="0"/>
    <x v="0"/>
    <x v="0"/>
    <x v="105"/>
    <x v="0"/>
    <n v="1404"/>
    <x v="107"/>
    <n v="12636"/>
    <n v="5616"/>
    <n v="7020"/>
  </r>
  <r>
    <x v="0"/>
    <x v="2"/>
    <x v="3"/>
    <x v="106"/>
    <x v="0"/>
    <n v="2763"/>
    <x v="108"/>
    <n v="24867"/>
    <n v="11052"/>
    <n v="13815"/>
  </r>
  <r>
    <x v="0"/>
    <x v="0"/>
    <x v="0"/>
    <x v="107"/>
    <x v="0"/>
    <n v="2125"/>
    <x v="109"/>
    <n v="19125"/>
    <n v="8500"/>
    <n v="10625"/>
  </r>
  <r>
    <x v="0"/>
    <x v="0"/>
    <x v="2"/>
    <x v="108"/>
    <x v="0"/>
    <n v="257"/>
    <x v="110"/>
    <n v="2313"/>
    <n v="1028"/>
    <n v="1285"/>
  </r>
  <r>
    <x v="0"/>
    <x v="1"/>
    <x v="1"/>
    <x v="109"/>
    <x v="0"/>
    <n v="1114"/>
    <x v="111"/>
    <n v="10026"/>
    <n v="4456"/>
    <n v="5570"/>
  </r>
  <r>
    <x v="0"/>
    <x v="0"/>
    <x v="0"/>
    <x v="110"/>
    <x v="0"/>
    <n v="1259"/>
    <x v="112"/>
    <n v="11331"/>
    <n v="5036"/>
    <n v="6295"/>
  </r>
  <r>
    <x v="0"/>
    <x v="2"/>
    <x v="3"/>
    <x v="111"/>
    <x v="0"/>
    <n v="1095"/>
    <x v="113"/>
    <n v="9855"/>
    <n v="4380"/>
    <n v="5475"/>
  </r>
  <r>
    <x v="0"/>
    <x v="0"/>
    <x v="0"/>
    <x v="112"/>
    <x v="0"/>
    <n v="1366"/>
    <x v="114"/>
    <n v="12294"/>
    <n v="5464"/>
    <n v="6830"/>
  </r>
  <r>
    <x v="0"/>
    <x v="0"/>
    <x v="0"/>
    <x v="113"/>
    <x v="0"/>
    <n v="2460"/>
    <x v="115"/>
    <n v="22140"/>
    <n v="9840"/>
    <n v="12300"/>
  </r>
  <r>
    <x v="0"/>
    <x v="2"/>
    <x v="3"/>
    <x v="114"/>
    <x v="0"/>
    <n v="678"/>
    <x v="116"/>
    <n v="6102"/>
    <n v="2712"/>
    <n v="3390"/>
  </r>
  <r>
    <x v="0"/>
    <x v="0"/>
    <x v="0"/>
    <x v="115"/>
    <x v="0"/>
    <n v="1598"/>
    <x v="117"/>
    <n v="14382"/>
    <n v="6392"/>
    <n v="7990"/>
  </r>
  <r>
    <x v="0"/>
    <x v="0"/>
    <x v="0"/>
    <x v="116"/>
    <x v="0"/>
    <n v="2409"/>
    <x v="118"/>
    <n v="21681"/>
    <n v="9636"/>
    <n v="12045"/>
  </r>
  <r>
    <x v="0"/>
    <x v="0"/>
    <x v="0"/>
    <x v="117"/>
    <x v="0"/>
    <n v="1934"/>
    <x v="119"/>
    <n v="17406"/>
    <n v="7736"/>
    <n v="9670"/>
  </r>
  <r>
    <x v="0"/>
    <x v="0"/>
    <x v="0"/>
    <x v="118"/>
    <x v="0"/>
    <n v="2993"/>
    <x v="120"/>
    <n v="26937"/>
    <n v="11972"/>
    <n v="14965"/>
  </r>
  <r>
    <x v="0"/>
    <x v="0"/>
    <x v="0"/>
    <x v="119"/>
    <x v="0"/>
    <n v="2146"/>
    <x v="121"/>
    <n v="19314"/>
    <n v="8584"/>
    <n v="10730"/>
  </r>
  <r>
    <x v="0"/>
    <x v="0"/>
    <x v="0"/>
    <x v="120"/>
    <x v="0"/>
    <n v="1946"/>
    <x v="122"/>
    <n v="17514"/>
    <n v="7784"/>
    <n v="9730"/>
  </r>
  <r>
    <x v="0"/>
    <x v="2"/>
    <x v="3"/>
    <x v="121"/>
    <x v="0"/>
    <n v="1362"/>
    <x v="123"/>
    <n v="12258"/>
    <n v="5448"/>
    <n v="6810"/>
  </r>
  <r>
    <x v="0"/>
    <x v="0"/>
    <x v="2"/>
    <x v="122"/>
    <x v="0"/>
    <n v="2565"/>
    <x v="124"/>
    <n v="23085"/>
    <n v="10260"/>
    <n v="12825"/>
  </r>
  <r>
    <x v="0"/>
    <x v="2"/>
    <x v="3"/>
    <x v="123"/>
    <x v="0"/>
    <n v="2417"/>
    <x v="125"/>
    <n v="21753"/>
    <n v="9668"/>
    <n v="12085"/>
  </r>
  <r>
    <x v="0"/>
    <x v="0"/>
    <x v="2"/>
    <x v="124"/>
    <x v="0"/>
    <n v="3675"/>
    <x v="126"/>
    <n v="33075"/>
    <n v="14700"/>
    <n v="18375"/>
  </r>
  <r>
    <x v="0"/>
    <x v="2"/>
    <x v="3"/>
    <x v="125"/>
    <x v="0"/>
    <n v="1094"/>
    <x v="127"/>
    <n v="9846"/>
    <n v="4376"/>
    <n v="5470"/>
  </r>
  <r>
    <x v="0"/>
    <x v="0"/>
    <x v="0"/>
    <x v="126"/>
    <x v="0"/>
    <n v="1227"/>
    <x v="128"/>
    <n v="11043"/>
    <n v="4908"/>
    <n v="6135"/>
  </r>
  <r>
    <x v="0"/>
    <x v="0"/>
    <x v="2"/>
    <x v="127"/>
    <x v="0"/>
    <n v="367"/>
    <x v="129"/>
    <n v="3303"/>
    <n v="1468"/>
    <n v="1835"/>
  </r>
  <r>
    <x v="0"/>
    <x v="0"/>
    <x v="2"/>
    <x v="128"/>
    <x v="0"/>
    <n v="1324"/>
    <x v="130"/>
    <n v="11916"/>
    <n v="5296"/>
    <n v="6620"/>
  </r>
  <r>
    <x v="0"/>
    <x v="0"/>
    <x v="0"/>
    <x v="129"/>
    <x v="0"/>
    <n v="1775"/>
    <x v="131"/>
    <n v="15975"/>
    <n v="7100"/>
    <n v="8875"/>
  </r>
  <r>
    <x v="0"/>
    <x v="1"/>
    <x v="1"/>
    <x v="130"/>
    <x v="0"/>
    <n v="2797"/>
    <x v="132"/>
    <n v="25173"/>
    <n v="11188"/>
    <n v="13985"/>
  </r>
  <r>
    <x v="0"/>
    <x v="2"/>
    <x v="3"/>
    <x v="131"/>
    <x v="0"/>
    <n v="973"/>
    <x v="133"/>
    <n v="8757"/>
    <n v="3892"/>
    <n v="4865"/>
  </r>
  <r>
    <x v="0"/>
    <x v="1"/>
    <x v="1"/>
    <x v="132"/>
    <x v="0"/>
    <n v="1038"/>
    <x v="134"/>
    <n v="9342"/>
    <n v="4152"/>
    <n v="5190"/>
  </r>
  <r>
    <x v="0"/>
    <x v="0"/>
    <x v="2"/>
    <x v="133"/>
    <x v="0"/>
    <n v="360"/>
    <x v="135"/>
    <n v="3240"/>
    <n v="1440"/>
    <n v="1800"/>
  </r>
  <r>
    <x v="0"/>
    <x v="0"/>
    <x v="0"/>
    <x v="134"/>
    <x v="0"/>
    <n v="386"/>
    <x v="136"/>
    <n v="3474"/>
    <n v="1544"/>
    <n v="1930"/>
  </r>
  <r>
    <x v="0"/>
    <x v="2"/>
    <x v="3"/>
    <x v="135"/>
    <x v="0"/>
    <n v="1954"/>
    <x v="137"/>
    <n v="17586"/>
    <n v="7816"/>
    <n v="9770"/>
  </r>
  <r>
    <x v="0"/>
    <x v="1"/>
    <x v="1"/>
    <x v="136"/>
    <x v="0"/>
    <n v="591"/>
    <x v="138"/>
    <n v="5319"/>
    <n v="2364"/>
    <n v="2955"/>
  </r>
  <r>
    <x v="0"/>
    <x v="0"/>
    <x v="0"/>
    <x v="137"/>
    <x v="0"/>
    <n v="2167"/>
    <x v="139"/>
    <n v="19503"/>
    <n v="8668"/>
    <n v="10835"/>
  </r>
  <r>
    <x v="0"/>
    <x v="0"/>
    <x v="0"/>
    <x v="138"/>
    <x v="0"/>
    <n v="241"/>
    <x v="140"/>
    <n v="2169"/>
    <n v="964"/>
    <n v="1205"/>
  </r>
  <r>
    <x v="0"/>
    <x v="0"/>
    <x v="0"/>
    <x v="139"/>
    <x v="0"/>
    <n v="2532"/>
    <x v="141"/>
    <n v="22788"/>
    <n v="10128"/>
    <n v="12660"/>
  </r>
  <r>
    <x v="0"/>
    <x v="0"/>
    <x v="0"/>
    <x v="140"/>
    <x v="0"/>
    <n v="1198"/>
    <x v="142"/>
    <n v="10782"/>
    <n v="4792"/>
    <n v="5990"/>
  </r>
  <r>
    <x v="0"/>
    <x v="0"/>
    <x v="0"/>
    <x v="141"/>
    <x v="0"/>
    <n v="873"/>
    <x v="143"/>
    <n v="7857"/>
    <n v="3492"/>
    <n v="4365"/>
  </r>
  <r>
    <x v="0"/>
    <x v="0"/>
    <x v="0"/>
    <x v="142"/>
    <x v="0"/>
    <n v="1122"/>
    <x v="144"/>
    <n v="10098"/>
    <n v="4488"/>
    <n v="5610"/>
  </r>
  <r>
    <x v="0"/>
    <x v="0"/>
    <x v="0"/>
    <x v="143"/>
    <x v="0"/>
    <n v="2104.5"/>
    <x v="145"/>
    <n v="18940.5"/>
    <n v="8418"/>
    <n v="10522.5"/>
  </r>
  <r>
    <x v="0"/>
    <x v="0"/>
    <x v="0"/>
    <x v="144"/>
    <x v="0"/>
    <n v="4026"/>
    <x v="146"/>
    <n v="36234"/>
    <n v="16104"/>
    <n v="20130"/>
  </r>
  <r>
    <x v="0"/>
    <x v="0"/>
    <x v="2"/>
    <x v="145"/>
    <x v="0"/>
    <n v="2425.5"/>
    <x v="147"/>
    <n v="21829.5"/>
    <n v="9702"/>
    <n v="12127.5"/>
  </r>
  <r>
    <x v="0"/>
    <x v="1"/>
    <x v="1"/>
    <x v="146"/>
    <x v="0"/>
    <n v="2394"/>
    <x v="148"/>
    <n v="21546"/>
    <n v="9576"/>
    <n v="11970"/>
  </r>
  <r>
    <x v="0"/>
    <x v="0"/>
    <x v="0"/>
    <x v="147"/>
    <x v="0"/>
    <n v="1984"/>
    <x v="149"/>
    <n v="17856"/>
    <n v="7936"/>
    <n v="9920"/>
  </r>
  <r>
    <x v="0"/>
    <x v="0"/>
    <x v="0"/>
    <x v="148"/>
    <x v="0"/>
    <n v="2441"/>
    <x v="150"/>
    <n v="21969"/>
    <n v="9764"/>
    <n v="12205"/>
  </r>
  <r>
    <x v="0"/>
    <x v="0"/>
    <x v="2"/>
    <x v="149"/>
    <x v="0"/>
    <n v="2992"/>
    <x v="151"/>
    <n v="26928"/>
    <n v="11968"/>
    <n v="14960"/>
  </r>
  <r>
    <x v="0"/>
    <x v="0"/>
    <x v="0"/>
    <x v="150"/>
    <x v="0"/>
    <n v="1366"/>
    <x v="152"/>
    <n v="12294"/>
    <n v="5464"/>
    <n v="6830"/>
  </r>
  <r>
    <x v="0"/>
    <x v="0"/>
    <x v="0"/>
    <x v="151"/>
    <x v="0"/>
    <n v="380"/>
    <x v="153"/>
    <n v="3420"/>
    <n v="1520"/>
    <n v="1900"/>
  </r>
  <r>
    <x v="0"/>
    <x v="0"/>
    <x v="2"/>
    <x v="152"/>
    <x v="0"/>
    <n v="3495"/>
    <x v="154"/>
    <n v="31455"/>
    <n v="13980"/>
    <n v="17475"/>
  </r>
  <r>
    <x v="0"/>
    <x v="2"/>
    <x v="3"/>
    <x v="153"/>
    <x v="0"/>
    <n v="886"/>
    <x v="155"/>
    <n v="7974"/>
    <n v="3544"/>
    <n v="4430"/>
  </r>
  <r>
    <x v="0"/>
    <x v="2"/>
    <x v="3"/>
    <x v="154"/>
    <x v="0"/>
    <n v="2156"/>
    <x v="156"/>
    <n v="19404"/>
    <n v="8624"/>
    <n v="10780"/>
  </r>
  <r>
    <x v="0"/>
    <x v="0"/>
    <x v="0"/>
    <x v="155"/>
    <x v="0"/>
    <n v="905"/>
    <x v="157"/>
    <n v="8145"/>
    <n v="3620"/>
    <n v="4525"/>
  </r>
  <r>
    <x v="0"/>
    <x v="0"/>
    <x v="2"/>
    <x v="156"/>
    <x v="0"/>
    <n v="1715"/>
    <x v="158"/>
    <n v="15435"/>
    <n v="6860"/>
    <n v="8575"/>
  </r>
  <r>
    <x v="0"/>
    <x v="2"/>
    <x v="3"/>
    <x v="157"/>
    <x v="0"/>
    <n v="1594"/>
    <x v="159"/>
    <n v="14346"/>
    <n v="6376"/>
    <n v="7970"/>
  </r>
  <r>
    <x v="0"/>
    <x v="0"/>
    <x v="2"/>
    <x v="158"/>
    <x v="0"/>
    <n v="1359"/>
    <x v="160"/>
    <n v="12231"/>
    <n v="5436"/>
    <n v="6795"/>
  </r>
  <r>
    <x v="0"/>
    <x v="0"/>
    <x v="2"/>
    <x v="159"/>
    <x v="0"/>
    <n v="2150"/>
    <x v="161"/>
    <n v="19350"/>
    <n v="8600"/>
    <n v="10750"/>
  </r>
  <r>
    <x v="0"/>
    <x v="0"/>
    <x v="0"/>
    <x v="160"/>
    <x v="0"/>
    <n v="1197"/>
    <x v="162"/>
    <n v="10773"/>
    <n v="4788"/>
    <n v="5985"/>
  </r>
  <r>
    <x v="0"/>
    <x v="1"/>
    <x v="1"/>
    <x v="161"/>
    <x v="0"/>
    <n v="380"/>
    <x v="163"/>
    <n v="3420"/>
    <n v="1520"/>
    <n v="1900"/>
  </r>
  <r>
    <x v="0"/>
    <x v="2"/>
    <x v="3"/>
    <x v="162"/>
    <x v="0"/>
    <n v="1233"/>
    <x v="164"/>
    <n v="11097"/>
    <n v="4932"/>
    <n v="6165"/>
  </r>
  <r>
    <x v="0"/>
    <x v="0"/>
    <x v="0"/>
    <x v="163"/>
    <x v="0"/>
    <n v="1531"/>
    <x v="165"/>
    <n v="13779"/>
    <n v="6124"/>
    <n v="7655"/>
  </r>
  <r>
    <x v="0"/>
    <x v="0"/>
    <x v="0"/>
    <x v="164"/>
    <x v="0"/>
    <n v="1438.5"/>
    <x v="166"/>
    <n v="12946.5"/>
    <n v="5754"/>
    <n v="7192.5"/>
  </r>
  <r>
    <x v="0"/>
    <x v="2"/>
    <x v="3"/>
    <x v="165"/>
    <x v="0"/>
    <n v="807"/>
    <x v="167"/>
    <n v="7263"/>
    <n v="3228"/>
    <n v="4035"/>
  </r>
  <r>
    <x v="0"/>
    <x v="0"/>
    <x v="0"/>
    <x v="166"/>
    <x v="0"/>
    <n v="2641"/>
    <x v="168"/>
    <n v="23769"/>
    <n v="10564"/>
    <n v="13205"/>
  </r>
  <r>
    <x v="0"/>
    <x v="0"/>
    <x v="2"/>
    <x v="167"/>
    <x v="0"/>
    <n v="2708"/>
    <x v="169"/>
    <n v="24372"/>
    <n v="10832"/>
    <n v="13540"/>
  </r>
  <r>
    <x v="0"/>
    <x v="0"/>
    <x v="2"/>
    <x v="168"/>
    <x v="0"/>
    <n v="2632"/>
    <x v="170"/>
    <n v="23688"/>
    <n v="10528"/>
    <n v="13160"/>
  </r>
  <r>
    <x v="0"/>
    <x v="1"/>
    <x v="1"/>
    <x v="169"/>
    <x v="0"/>
    <n v="1583"/>
    <x v="171"/>
    <n v="14247"/>
    <n v="6332"/>
    <n v="7915"/>
  </r>
  <r>
    <x v="0"/>
    <x v="1"/>
    <x v="1"/>
    <x v="170"/>
    <x v="0"/>
    <n v="571"/>
    <x v="172"/>
    <n v="5139"/>
    <n v="2284"/>
    <n v="2855"/>
  </r>
  <r>
    <x v="0"/>
    <x v="0"/>
    <x v="0"/>
    <x v="171"/>
    <x v="0"/>
    <n v="2696"/>
    <x v="173"/>
    <n v="24264"/>
    <n v="10784"/>
    <n v="13480"/>
  </r>
  <r>
    <x v="0"/>
    <x v="2"/>
    <x v="3"/>
    <x v="172"/>
    <x v="0"/>
    <n v="1565"/>
    <x v="174"/>
    <n v="14085"/>
    <n v="6260"/>
    <n v="7825"/>
  </r>
  <r>
    <x v="0"/>
    <x v="0"/>
    <x v="0"/>
    <x v="173"/>
    <x v="0"/>
    <n v="1249"/>
    <x v="175"/>
    <n v="11241"/>
    <n v="4996"/>
    <n v="6245"/>
  </r>
  <r>
    <x v="0"/>
    <x v="0"/>
    <x v="0"/>
    <x v="174"/>
    <x v="0"/>
    <n v="357"/>
    <x v="176"/>
    <n v="3213"/>
    <n v="1428"/>
    <n v="1785"/>
  </r>
  <r>
    <x v="0"/>
    <x v="1"/>
    <x v="1"/>
    <x v="175"/>
    <x v="0"/>
    <n v="1013"/>
    <x v="177"/>
    <n v="9117"/>
    <n v="4052"/>
    <n v="5065"/>
  </r>
  <r>
    <x v="0"/>
    <x v="0"/>
    <x v="0"/>
    <x v="176"/>
    <x v="0"/>
    <n v="278"/>
    <x v="178"/>
    <n v="2502"/>
    <n v="1112"/>
    <n v="1390"/>
  </r>
  <r>
    <x v="0"/>
    <x v="1"/>
    <x v="1"/>
    <x v="177"/>
    <x v="0"/>
    <n v="2428"/>
    <x v="179"/>
    <n v="21852"/>
    <n v="9712"/>
    <n v="12140"/>
  </r>
  <r>
    <x v="0"/>
    <x v="1"/>
    <x v="1"/>
    <x v="178"/>
    <x v="0"/>
    <n v="1767"/>
    <x v="180"/>
    <n v="15903"/>
    <n v="7068"/>
    <n v="8835"/>
  </r>
  <r>
    <x v="0"/>
    <x v="0"/>
    <x v="2"/>
    <x v="179"/>
    <x v="0"/>
    <n v="1393"/>
    <x v="181"/>
    <n v="12537"/>
    <n v="5572"/>
    <n v="6965"/>
  </r>
  <r>
    <x v="0"/>
    <x v="0"/>
    <x v="0"/>
    <x v="180"/>
    <x v="0"/>
    <n v="260"/>
    <x v="182"/>
    <n v="2340"/>
    <n v="1040"/>
    <n v="1300"/>
  </r>
  <r>
    <x v="0"/>
    <x v="0"/>
    <x v="0"/>
    <x v="181"/>
    <x v="0"/>
    <n v="2470"/>
    <x v="183"/>
    <n v="22230"/>
    <n v="9880"/>
    <n v="12350"/>
  </r>
  <r>
    <x v="0"/>
    <x v="0"/>
    <x v="2"/>
    <x v="182"/>
    <x v="0"/>
    <n v="1743"/>
    <x v="184"/>
    <n v="15687"/>
    <n v="6972"/>
    <n v="8715"/>
  </r>
  <r>
    <x v="0"/>
    <x v="0"/>
    <x v="0"/>
    <x v="183"/>
    <x v="0"/>
    <n v="2914"/>
    <x v="185"/>
    <n v="26226"/>
    <n v="11656"/>
    <n v="14570"/>
  </r>
  <r>
    <x v="0"/>
    <x v="0"/>
    <x v="2"/>
    <x v="184"/>
    <x v="0"/>
    <n v="1731"/>
    <x v="186"/>
    <n v="15579"/>
    <n v="6924"/>
    <n v="8655"/>
  </r>
  <r>
    <x v="0"/>
    <x v="2"/>
    <x v="3"/>
    <x v="185"/>
    <x v="0"/>
    <n v="700"/>
    <x v="187"/>
    <n v="6300"/>
    <n v="2800"/>
    <n v="3500"/>
  </r>
  <r>
    <x v="0"/>
    <x v="1"/>
    <x v="1"/>
    <x v="186"/>
    <x v="0"/>
    <n v="2222"/>
    <x v="188"/>
    <n v="19998"/>
    <n v="8888"/>
    <n v="11110"/>
  </r>
  <r>
    <x v="0"/>
    <x v="0"/>
    <x v="0"/>
    <x v="187"/>
    <x v="0"/>
    <n v="1177"/>
    <x v="189"/>
    <n v="10593"/>
    <n v="4708"/>
    <n v="5885"/>
  </r>
  <r>
    <x v="0"/>
    <x v="2"/>
    <x v="3"/>
    <x v="188"/>
    <x v="0"/>
    <n v="1922"/>
    <x v="190"/>
    <n v="17298"/>
    <n v="7688"/>
    <n v="9610"/>
  </r>
  <r>
    <x v="0"/>
    <x v="1"/>
    <x v="1"/>
    <x v="189"/>
    <x v="0"/>
    <n v="1158"/>
    <x v="191"/>
    <n v="10422"/>
    <n v="4632"/>
    <n v="5790"/>
  </r>
  <r>
    <x v="0"/>
    <x v="0"/>
    <x v="0"/>
    <x v="190"/>
    <x v="0"/>
    <n v="1614"/>
    <x v="192"/>
    <n v="14526"/>
    <n v="6456"/>
    <n v="8070"/>
  </r>
  <r>
    <x v="0"/>
    <x v="0"/>
    <x v="0"/>
    <x v="191"/>
    <x v="0"/>
    <n v="2535"/>
    <x v="193"/>
    <n v="22815"/>
    <n v="10140"/>
    <n v="12675"/>
  </r>
  <r>
    <x v="0"/>
    <x v="1"/>
    <x v="1"/>
    <x v="192"/>
    <x v="0"/>
    <n v="2851"/>
    <x v="194"/>
    <n v="25659"/>
    <n v="11404"/>
    <n v="14255"/>
  </r>
  <r>
    <x v="0"/>
    <x v="0"/>
    <x v="0"/>
    <x v="193"/>
    <x v="0"/>
    <n v="2559"/>
    <x v="195"/>
    <n v="23031"/>
    <n v="10236"/>
    <n v="12795"/>
  </r>
  <r>
    <x v="0"/>
    <x v="0"/>
    <x v="0"/>
    <x v="194"/>
    <x v="0"/>
    <n v="267"/>
    <x v="196"/>
    <n v="2403"/>
    <n v="1068"/>
    <n v="1335"/>
  </r>
  <r>
    <x v="0"/>
    <x v="0"/>
    <x v="2"/>
    <x v="195"/>
    <x v="0"/>
    <n v="1085"/>
    <x v="197"/>
    <n v="9765"/>
    <n v="4340"/>
    <n v="5425"/>
  </r>
  <r>
    <x v="0"/>
    <x v="0"/>
    <x v="2"/>
    <x v="196"/>
    <x v="0"/>
    <n v="1175"/>
    <x v="198"/>
    <n v="10575"/>
    <n v="4700"/>
    <n v="5875"/>
  </r>
  <r>
    <x v="0"/>
    <x v="2"/>
    <x v="3"/>
    <x v="197"/>
    <x v="0"/>
    <n v="2007"/>
    <x v="199"/>
    <n v="18063"/>
    <n v="8028"/>
    <n v="10035"/>
  </r>
  <r>
    <x v="0"/>
    <x v="0"/>
    <x v="0"/>
    <x v="198"/>
    <x v="0"/>
    <n v="2151"/>
    <x v="200"/>
    <n v="19359"/>
    <n v="8604"/>
    <n v="10755"/>
  </r>
  <r>
    <x v="0"/>
    <x v="2"/>
    <x v="3"/>
    <x v="199"/>
    <x v="0"/>
    <n v="914"/>
    <x v="201"/>
    <n v="8226"/>
    <n v="3656"/>
    <n v="4570"/>
  </r>
  <r>
    <x v="0"/>
    <x v="1"/>
    <x v="1"/>
    <x v="200"/>
    <x v="0"/>
    <n v="293"/>
    <x v="202"/>
    <n v="2637"/>
    <n v="1172"/>
    <n v="1465"/>
  </r>
  <r>
    <x v="0"/>
    <x v="1"/>
    <x v="1"/>
    <x v="201"/>
    <x v="0"/>
    <n v="723"/>
    <x v="203"/>
    <n v="6507"/>
    <n v="2892"/>
    <n v="3615"/>
  </r>
  <r>
    <x v="0"/>
    <x v="0"/>
    <x v="0"/>
    <x v="202"/>
    <x v="1"/>
    <n v="921"/>
    <x v="204"/>
    <n v="6907.5"/>
    <n v="2763"/>
    <n v="4144.5"/>
  </r>
  <r>
    <x v="0"/>
    <x v="0"/>
    <x v="0"/>
    <x v="203"/>
    <x v="1"/>
    <n v="2518"/>
    <x v="205"/>
    <n v="18885"/>
    <n v="7554"/>
    <n v="11331"/>
  </r>
  <r>
    <x v="0"/>
    <x v="2"/>
    <x v="3"/>
    <x v="204"/>
    <x v="1"/>
    <n v="1899"/>
    <x v="206"/>
    <n v="14242.5"/>
    <n v="5697"/>
    <n v="8545.5"/>
  </r>
  <r>
    <x v="0"/>
    <x v="0"/>
    <x v="2"/>
    <x v="205"/>
    <x v="1"/>
    <n v="1545"/>
    <x v="207"/>
    <n v="11587.5"/>
    <n v="4635"/>
    <n v="6952.5"/>
  </r>
  <r>
    <x v="0"/>
    <x v="1"/>
    <x v="1"/>
    <x v="206"/>
    <x v="1"/>
    <n v="2470"/>
    <x v="208"/>
    <n v="18525"/>
    <n v="7410"/>
    <n v="11115"/>
  </r>
  <r>
    <x v="0"/>
    <x v="1"/>
    <x v="1"/>
    <x v="207"/>
    <x v="1"/>
    <n v="2665.5"/>
    <x v="209"/>
    <n v="19991.25"/>
    <n v="7996.5"/>
    <n v="11994.75"/>
  </r>
  <r>
    <x v="0"/>
    <x v="0"/>
    <x v="0"/>
    <x v="208"/>
    <x v="1"/>
    <n v="958"/>
    <x v="210"/>
    <n v="7185"/>
    <n v="2874"/>
    <n v="4311"/>
  </r>
  <r>
    <x v="0"/>
    <x v="1"/>
    <x v="1"/>
    <x v="209"/>
    <x v="1"/>
    <n v="2146"/>
    <x v="211"/>
    <n v="16095"/>
    <n v="6438"/>
    <n v="9657"/>
  </r>
  <r>
    <x v="0"/>
    <x v="2"/>
    <x v="3"/>
    <x v="210"/>
    <x v="1"/>
    <n v="345"/>
    <x v="212"/>
    <n v="2587.5"/>
    <n v="1035"/>
    <n v="1552.5"/>
  </r>
  <r>
    <x v="0"/>
    <x v="0"/>
    <x v="0"/>
    <x v="211"/>
    <x v="1"/>
    <n v="615"/>
    <x v="213"/>
    <n v="4612.5"/>
    <n v="1845"/>
    <n v="2767.5"/>
  </r>
  <r>
    <x v="0"/>
    <x v="0"/>
    <x v="2"/>
    <x v="212"/>
    <x v="1"/>
    <n v="2214"/>
    <x v="214"/>
    <n v="16605"/>
    <n v="6642"/>
    <n v="9963"/>
  </r>
  <r>
    <x v="0"/>
    <x v="1"/>
    <x v="1"/>
    <x v="213"/>
    <x v="1"/>
    <n v="2301"/>
    <x v="215"/>
    <n v="17257.5"/>
    <n v="6903"/>
    <n v="10354.5"/>
  </r>
  <r>
    <x v="0"/>
    <x v="1"/>
    <x v="1"/>
    <x v="214"/>
    <x v="1"/>
    <n v="1375.5"/>
    <x v="216"/>
    <n v="10316.25"/>
    <n v="4126.5"/>
    <n v="6189.75"/>
  </r>
  <r>
    <x v="0"/>
    <x v="1"/>
    <x v="1"/>
    <x v="215"/>
    <x v="1"/>
    <n v="1830"/>
    <x v="217"/>
    <n v="13725"/>
    <n v="5490"/>
    <n v="8235"/>
  </r>
  <r>
    <x v="0"/>
    <x v="0"/>
    <x v="0"/>
    <x v="216"/>
    <x v="1"/>
    <n v="2498"/>
    <x v="218"/>
    <n v="18735"/>
    <n v="7494"/>
    <n v="11241"/>
  </r>
  <r>
    <x v="0"/>
    <x v="2"/>
    <x v="3"/>
    <x v="217"/>
    <x v="1"/>
    <n v="663"/>
    <x v="219"/>
    <n v="4972.5"/>
    <n v="1989"/>
    <n v="2983.5"/>
  </r>
  <r>
    <x v="0"/>
    <x v="0"/>
    <x v="0"/>
    <x v="218"/>
    <x v="1"/>
    <n v="1142"/>
    <x v="220"/>
    <n v="8565"/>
    <n v="3426"/>
    <n v="5139"/>
  </r>
  <r>
    <x v="0"/>
    <x v="3"/>
    <x v="4"/>
    <x v="219"/>
    <x v="1"/>
    <n v="1566"/>
    <x v="221"/>
    <n v="11745"/>
    <n v="4698"/>
    <n v="7047"/>
  </r>
  <r>
    <x v="0"/>
    <x v="0"/>
    <x v="0"/>
    <x v="220"/>
    <x v="1"/>
    <n v="690"/>
    <x v="222"/>
    <n v="5175"/>
    <n v="2070"/>
    <n v="3105"/>
  </r>
  <r>
    <x v="0"/>
    <x v="1"/>
    <x v="1"/>
    <x v="221"/>
    <x v="1"/>
    <n v="1660"/>
    <x v="223"/>
    <n v="12450"/>
    <n v="4980"/>
    <n v="7470"/>
  </r>
  <r>
    <x v="0"/>
    <x v="2"/>
    <x v="3"/>
    <x v="222"/>
    <x v="1"/>
    <n v="1958"/>
    <x v="224"/>
    <n v="14685"/>
    <n v="5874"/>
    <n v="8811"/>
  </r>
  <r>
    <x v="0"/>
    <x v="0"/>
    <x v="2"/>
    <x v="223"/>
    <x v="1"/>
    <n v="1901"/>
    <x v="225"/>
    <n v="14257.5"/>
    <n v="5703"/>
    <n v="8554.5"/>
  </r>
  <r>
    <x v="0"/>
    <x v="0"/>
    <x v="2"/>
    <x v="224"/>
    <x v="1"/>
    <n v="544"/>
    <x v="226"/>
    <n v="4080"/>
    <n v="1632"/>
    <n v="2448"/>
  </r>
  <r>
    <x v="0"/>
    <x v="2"/>
    <x v="3"/>
    <x v="225"/>
    <x v="1"/>
    <n v="1797"/>
    <x v="227"/>
    <n v="13477.5"/>
    <n v="5391"/>
    <n v="8086.5"/>
  </r>
  <r>
    <x v="0"/>
    <x v="0"/>
    <x v="0"/>
    <x v="226"/>
    <x v="1"/>
    <n v="1287"/>
    <x v="228"/>
    <n v="9652.5"/>
    <n v="3861"/>
    <n v="5791.5"/>
  </r>
  <r>
    <x v="0"/>
    <x v="0"/>
    <x v="0"/>
    <x v="227"/>
    <x v="1"/>
    <n v="1706"/>
    <x v="229"/>
    <n v="12795"/>
    <n v="5118"/>
    <n v="7677"/>
  </r>
  <r>
    <x v="0"/>
    <x v="3"/>
    <x v="4"/>
    <x v="228"/>
    <x v="1"/>
    <n v="2031"/>
    <x v="230"/>
    <n v="15232.5"/>
    <n v="6093"/>
    <n v="9139.5"/>
  </r>
  <r>
    <x v="0"/>
    <x v="1"/>
    <x v="1"/>
    <x v="229"/>
    <x v="1"/>
    <n v="1967"/>
    <x v="231"/>
    <n v="14752.5"/>
    <n v="5901"/>
    <n v="8851.5"/>
  </r>
  <r>
    <x v="0"/>
    <x v="0"/>
    <x v="0"/>
    <x v="230"/>
    <x v="1"/>
    <n v="1859"/>
    <x v="232"/>
    <n v="13942.5"/>
    <n v="5577"/>
    <n v="8365.5"/>
  </r>
  <r>
    <x v="0"/>
    <x v="0"/>
    <x v="0"/>
    <x v="231"/>
    <x v="1"/>
    <n v="2851"/>
    <x v="233"/>
    <n v="21382.5"/>
    <n v="8553"/>
    <n v="12829.5"/>
  </r>
  <r>
    <x v="0"/>
    <x v="1"/>
    <x v="1"/>
    <x v="232"/>
    <x v="1"/>
    <n v="2021"/>
    <x v="234"/>
    <n v="15157.5"/>
    <n v="6063"/>
    <n v="9094.5"/>
  </r>
  <r>
    <x v="0"/>
    <x v="1"/>
    <x v="1"/>
    <x v="233"/>
    <x v="1"/>
    <n v="1138"/>
    <x v="235"/>
    <n v="8535"/>
    <n v="3414"/>
    <n v="5121"/>
  </r>
  <r>
    <x v="0"/>
    <x v="0"/>
    <x v="0"/>
    <x v="234"/>
    <x v="1"/>
    <n v="1159"/>
    <x v="236"/>
    <n v="8692.5"/>
    <n v="3477"/>
    <n v="5215.5"/>
  </r>
  <r>
    <x v="0"/>
    <x v="0"/>
    <x v="0"/>
    <x v="235"/>
    <x v="1"/>
    <n v="1384.5"/>
    <x v="237"/>
    <n v="10383.75"/>
    <n v="4153.5"/>
    <n v="6230.25"/>
  </r>
  <r>
    <x v="0"/>
    <x v="1"/>
    <x v="1"/>
    <x v="236"/>
    <x v="1"/>
    <n v="3627"/>
    <x v="238"/>
    <n v="27202.5"/>
    <n v="10881"/>
    <n v="16321.5"/>
  </r>
  <r>
    <x v="0"/>
    <x v="1"/>
    <x v="1"/>
    <x v="237"/>
    <x v="1"/>
    <n v="720"/>
    <x v="239"/>
    <n v="5400"/>
    <n v="2160"/>
    <n v="3240"/>
  </r>
  <r>
    <x v="0"/>
    <x v="1"/>
    <x v="1"/>
    <x v="238"/>
    <x v="1"/>
    <n v="2342"/>
    <x v="240"/>
    <n v="17565"/>
    <n v="7026"/>
    <n v="10539"/>
  </r>
  <r>
    <x v="0"/>
    <x v="3"/>
    <x v="4"/>
    <x v="239"/>
    <x v="1"/>
    <n v="1100"/>
    <x v="241"/>
    <n v="8250"/>
    <n v="3300"/>
    <n v="4950"/>
  </r>
  <r>
    <x v="0"/>
    <x v="3"/>
    <x v="4"/>
    <x v="240"/>
    <x v="1"/>
    <n v="980"/>
    <x v="242"/>
    <n v="7350"/>
    <n v="2940"/>
    <n v="4410"/>
  </r>
  <r>
    <x v="0"/>
    <x v="0"/>
    <x v="2"/>
    <x v="241"/>
    <x v="1"/>
    <n v="1460"/>
    <x v="243"/>
    <n v="10950"/>
    <n v="4380"/>
    <n v="6570"/>
  </r>
  <r>
    <x v="0"/>
    <x v="1"/>
    <x v="1"/>
    <x v="242"/>
    <x v="1"/>
    <n v="1403"/>
    <x v="244"/>
    <n v="10522.5"/>
    <n v="4209"/>
    <n v="6313.5"/>
  </r>
  <r>
    <x v="0"/>
    <x v="2"/>
    <x v="3"/>
    <x v="243"/>
    <x v="1"/>
    <n v="2723"/>
    <x v="245"/>
    <n v="20422.5"/>
    <n v="8169"/>
    <n v="12253.5"/>
  </r>
  <r>
    <x v="0"/>
    <x v="0"/>
    <x v="0"/>
    <x v="244"/>
    <x v="1"/>
    <n v="1757"/>
    <x v="246"/>
    <n v="13177.5"/>
    <n v="5271"/>
    <n v="7906.5"/>
  </r>
  <r>
    <x v="0"/>
    <x v="0"/>
    <x v="2"/>
    <x v="245"/>
    <x v="1"/>
    <n v="2340"/>
    <x v="247"/>
    <n v="17550"/>
    <n v="7020"/>
    <n v="10530"/>
  </r>
  <r>
    <x v="0"/>
    <x v="3"/>
    <x v="4"/>
    <x v="246"/>
    <x v="1"/>
    <n v="2342"/>
    <x v="248"/>
    <n v="17565"/>
    <n v="7026"/>
    <n v="10539"/>
  </r>
  <r>
    <x v="0"/>
    <x v="1"/>
    <x v="1"/>
    <x v="247"/>
    <x v="1"/>
    <n v="1976"/>
    <x v="249"/>
    <n v="14820"/>
    <n v="5928"/>
    <n v="8892"/>
  </r>
  <r>
    <x v="0"/>
    <x v="3"/>
    <x v="4"/>
    <x v="248"/>
    <x v="1"/>
    <n v="2181"/>
    <x v="250"/>
    <n v="16357.5"/>
    <n v="6543"/>
    <n v="9814.5"/>
  </r>
  <r>
    <x v="0"/>
    <x v="1"/>
    <x v="1"/>
    <x v="249"/>
    <x v="1"/>
    <n v="2500"/>
    <x v="251"/>
    <n v="18750"/>
    <n v="7500"/>
    <n v="11250"/>
  </r>
  <r>
    <x v="0"/>
    <x v="2"/>
    <x v="3"/>
    <x v="250"/>
    <x v="1"/>
    <n v="488"/>
    <x v="252"/>
    <n v="3660"/>
    <n v="1464"/>
    <n v="2196"/>
  </r>
  <r>
    <x v="0"/>
    <x v="3"/>
    <x v="4"/>
    <x v="251"/>
    <x v="1"/>
    <n v="1282"/>
    <x v="253"/>
    <n v="9615"/>
    <n v="3846"/>
    <n v="5769"/>
  </r>
  <r>
    <x v="0"/>
    <x v="0"/>
    <x v="2"/>
    <x v="252"/>
    <x v="1"/>
    <n v="2501"/>
    <x v="254"/>
    <n v="18757.5"/>
    <n v="7503"/>
    <n v="11254.5"/>
  </r>
  <r>
    <x v="0"/>
    <x v="2"/>
    <x v="3"/>
    <x v="253"/>
    <x v="1"/>
    <n v="708"/>
    <x v="255"/>
    <n v="5310"/>
    <n v="2124"/>
    <n v="3186"/>
  </r>
  <r>
    <x v="0"/>
    <x v="1"/>
    <x v="1"/>
    <x v="254"/>
    <x v="1"/>
    <n v="645"/>
    <x v="256"/>
    <n v="4837.5"/>
    <n v="1935"/>
    <n v="2902.5"/>
  </r>
  <r>
    <x v="0"/>
    <x v="0"/>
    <x v="0"/>
    <x v="255"/>
    <x v="1"/>
    <n v="1562"/>
    <x v="257"/>
    <n v="11715"/>
    <n v="4686"/>
    <n v="7029"/>
  </r>
  <r>
    <x v="0"/>
    <x v="0"/>
    <x v="0"/>
    <x v="256"/>
    <x v="1"/>
    <n v="1283"/>
    <x v="258"/>
    <n v="9622.5"/>
    <n v="3849"/>
    <n v="5773.5"/>
  </r>
  <r>
    <x v="0"/>
    <x v="2"/>
    <x v="3"/>
    <x v="257"/>
    <x v="1"/>
    <n v="711"/>
    <x v="259"/>
    <n v="5332.5"/>
    <n v="2133"/>
    <n v="3199.5"/>
  </r>
  <r>
    <x v="0"/>
    <x v="1"/>
    <x v="1"/>
    <x v="258"/>
    <x v="1"/>
    <n v="3802.5"/>
    <x v="260"/>
    <n v="28518.75"/>
    <n v="11407.5"/>
    <n v="17111.25"/>
  </r>
  <r>
    <x v="0"/>
    <x v="0"/>
    <x v="2"/>
    <x v="259"/>
    <x v="1"/>
    <n v="1666"/>
    <x v="261"/>
    <n v="12495"/>
    <n v="4998"/>
    <n v="7497"/>
  </r>
  <r>
    <x v="0"/>
    <x v="0"/>
    <x v="2"/>
    <x v="260"/>
    <x v="1"/>
    <n v="322"/>
    <x v="262"/>
    <n v="2415"/>
    <n v="966"/>
    <n v="1449"/>
  </r>
  <r>
    <x v="0"/>
    <x v="1"/>
    <x v="1"/>
    <x v="261"/>
    <x v="1"/>
    <n v="2321"/>
    <x v="263"/>
    <n v="17407.5"/>
    <n v="6963"/>
    <n v="10444.5"/>
  </r>
  <r>
    <x v="0"/>
    <x v="0"/>
    <x v="0"/>
    <x v="262"/>
    <x v="1"/>
    <n v="1857"/>
    <x v="264"/>
    <n v="13927.5"/>
    <n v="5571"/>
    <n v="8356.5"/>
  </r>
  <r>
    <x v="0"/>
    <x v="0"/>
    <x v="2"/>
    <x v="263"/>
    <x v="1"/>
    <n v="1611"/>
    <x v="265"/>
    <n v="12082.5"/>
    <n v="4833"/>
    <n v="7249.5"/>
  </r>
  <r>
    <x v="0"/>
    <x v="0"/>
    <x v="0"/>
    <x v="264"/>
    <x v="1"/>
    <n v="2797"/>
    <x v="266"/>
    <n v="20977.5"/>
    <n v="8391"/>
    <n v="12586.5"/>
  </r>
  <r>
    <x v="0"/>
    <x v="2"/>
    <x v="3"/>
    <x v="265"/>
    <x v="1"/>
    <n v="334"/>
    <x v="267"/>
    <n v="2505"/>
    <n v="1002"/>
    <n v="1503"/>
  </r>
  <r>
    <x v="0"/>
    <x v="0"/>
    <x v="0"/>
    <x v="266"/>
    <x v="1"/>
    <n v="2328"/>
    <x v="268"/>
    <n v="17460"/>
    <n v="6984"/>
    <n v="10476"/>
  </r>
  <r>
    <x v="0"/>
    <x v="0"/>
    <x v="0"/>
    <x v="267"/>
    <x v="1"/>
    <n v="2313"/>
    <x v="269"/>
    <n v="17347.5"/>
    <n v="6939"/>
    <n v="10408.5"/>
  </r>
  <r>
    <x v="0"/>
    <x v="2"/>
    <x v="3"/>
    <x v="268"/>
    <x v="1"/>
    <n v="1804"/>
    <x v="270"/>
    <n v="13530"/>
    <n v="5412"/>
    <n v="8118"/>
  </r>
  <r>
    <x v="0"/>
    <x v="2"/>
    <x v="3"/>
    <x v="269"/>
    <x v="1"/>
    <n v="2072"/>
    <x v="271"/>
    <n v="15540"/>
    <n v="6216"/>
    <n v="9324"/>
  </r>
  <r>
    <x v="0"/>
    <x v="2"/>
    <x v="3"/>
    <x v="270"/>
    <x v="1"/>
    <n v="766"/>
    <x v="272"/>
    <n v="5745"/>
    <n v="2298"/>
    <n v="3447"/>
  </r>
  <r>
    <x v="0"/>
    <x v="2"/>
    <x v="3"/>
    <x v="271"/>
    <x v="1"/>
    <n v="2992"/>
    <x v="273"/>
    <n v="22440"/>
    <n v="8976"/>
    <n v="13464"/>
  </r>
  <r>
    <x v="0"/>
    <x v="3"/>
    <x v="4"/>
    <x v="272"/>
    <x v="1"/>
    <n v="2157"/>
    <x v="274"/>
    <n v="16177.5"/>
    <n v="6471"/>
    <n v="9706.5"/>
  </r>
  <r>
    <x v="0"/>
    <x v="0"/>
    <x v="0"/>
    <x v="273"/>
    <x v="1"/>
    <n v="677"/>
    <x v="275"/>
    <n v="5077.5"/>
    <n v="2031"/>
    <n v="3046.5"/>
  </r>
  <r>
    <x v="0"/>
    <x v="0"/>
    <x v="2"/>
    <x v="274"/>
    <x v="1"/>
    <n v="1773"/>
    <x v="276"/>
    <n v="13297.5"/>
    <n v="5319"/>
    <n v="7978.5"/>
  </r>
  <r>
    <x v="0"/>
    <x v="1"/>
    <x v="1"/>
    <x v="275"/>
    <x v="1"/>
    <n v="2420"/>
    <x v="277"/>
    <n v="18150"/>
    <n v="7260"/>
    <n v="10890"/>
  </r>
  <r>
    <x v="0"/>
    <x v="0"/>
    <x v="2"/>
    <x v="276"/>
    <x v="1"/>
    <n v="2734"/>
    <x v="278"/>
    <n v="20505"/>
    <n v="8202"/>
    <n v="12303"/>
  </r>
  <r>
    <x v="0"/>
    <x v="0"/>
    <x v="2"/>
    <x v="277"/>
    <x v="1"/>
    <n v="1715"/>
    <x v="279"/>
    <n v="12862.5"/>
    <n v="5145"/>
    <n v="7717.5"/>
  </r>
  <r>
    <x v="0"/>
    <x v="3"/>
    <x v="4"/>
    <x v="278"/>
    <x v="1"/>
    <n v="1186"/>
    <x v="280"/>
    <n v="8895"/>
    <n v="3558"/>
    <n v="5337"/>
  </r>
  <r>
    <x v="0"/>
    <x v="3"/>
    <x v="4"/>
    <x v="279"/>
    <x v="1"/>
    <n v="2661"/>
    <x v="281"/>
    <n v="19957.5"/>
    <n v="7983"/>
    <n v="11974.5"/>
  </r>
  <r>
    <x v="0"/>
    <x v="3"/>
    <x v="4"/>
    <x v="280"/>
    <x v="1"/>
    <n v="982.5"/>
    <x v="282"/>
    <n v="7368.75"/>
    <n v="2947.5"/>
    <n v="4421.25"/>
  </r>
  <r>
    <x v="0"/>
    <x v="0"/>
    <x v="2"/>
    <x v="281"/>
    <x v="1"/>
    <n v="1298"/>
    <x v="283"/>
    <n v="9735"/>
    <n v="3894"/>
    <n v="5841"/>
  </r>
  <r>
    <x v="0"/>
    <x v="2"/>
    <x v="3"/>
    <x v="282"/>
    <x v="1"/>
    <n v="604"/>
    <x v="284"/>
    <n v="4530"/>
    <n v="1812"/>
    <n v="2718"/>
  </r>
  <r>
    <x v="0"/>
    <x v="0"/>
    <x v="0"/>
    <x v="283"/>
    <x v="1"/>
    <n v="2255"/>
    <x v="285"/>
    <n v="16912.5"/>
    <n v="6765"/>
    <n v="10147.5"/>
  </r>
  <r>
    <x v="0"/>
    <x v="0"/>
    <x v="0"/>
    <x v="284"/>
    <x v="1"/>
    <n v="1249"/>
    <x v="286"/>
    <n v="9367.5"/>
    <n v="3747"/>
    <n v="5620.5"/>
  </r>
  <r>
    <x v="0"/>
    <x v="1"/>
    <x v="1"/>
    <x v="285"/>
    <x v="1"/>
    <n v="293"/>
    <x v="287"/>
    <n v="2197.5"/>
    <n v="879"/>
    <n v="1318.5"/>
  </r>
  <r>
    <x v="0"/>
    <x v="0"/>
    <x v="0"/>
    <x v="286"/>
    <x v="1"/>
    <n v="2996"/>
    <x v="288"/>
    <n v="22470"/>
    <n v="8988"/>
    <n v="13482"/>
  </r>
  <r>
    <x v="0"/>
    <x v="2"/>
    <x v="3"/>
    <x v="287"/>
    <x v="1"/>
    <n v="2227.5"/>
    <x v="289"/>
    <n v="16706.25"/>
    <n v="6682.5"/>
    <n v="10023.75"/>
  </r>
  <r>
    <x v="0"/>
    <x v="2"/>
    <x v="3"/>
    <x v="288"/>
    <x v="1"/>
    <n v="1199"/>
    <x v="290"/>
    <n v="8992.5"/>
    <n v="3597"/>
    <n v="5395.5"/>
  </r>
  <r>
    <x v="0"/>
    <x v="0"/>
    <x v="2"/>
    <x v="289"/>
    <x v="1"/>
    <n v="200"/>
    <x v="291"/>
    <n v="1500"/>
    <n v="600"/>
    <n v="900"/>
  </r>
  <r>
    <x v="0"/>
    <x v="0"/>
    <x v="2"/>
    <x v="290"/>
    <x v="1"/>
    <n v="388"/>
    <x v="292"/>
    <n v="2910"/>
    <n v="1164"/>
    <n v="1746"/>
  </r>
  <r>
    <x v="0"/>
    <x v="1"/>
    <x v="1"/>
    <x v="291"/>
    <x v="1"/>
    <n v="1727"/>
    <x v="293"/>
    <n v="12952.5"/>
    <n v="5181"/>
    <n v="7771.5"/>
  </r>
  <r>
    <x v="0"/>
    <x v="0"/>
    <x v="0"/>
    <x v="292"/>
    <x v="1"/>
    <n v="2300"/>
    <x v="294"/>
    <n v="17250"/>
    <n v="6900"/>
    <n v="10350"/>
  </r>
  <r>
    <x v="0"/>
    <x v="0"/>
    <x v="2"/>
    <x v="293"/>
    <x v="1"/>
    <n v="546"/>
    <x v="295"/>
    <n v="4095"/>
    <n v="1638"/>
    <n v="2457"/>
  </r>
  <r>
    <x v="0"/>
    <x v="1"/>
    <x v="1"/>
    <x v="294"/>
    <x v="1"/>
    <n v="1368"/>
    <x v="296"/>
    <n v="10260"/>
    <n v="4104"/>
    <n v="6156"/>
  </r>
  <r>
    <x v="0"/>
    <x v="0"/>
    <x v="0"/>
    <x v="295"/>
    <x v="2"/>
    <n v="2750"/>
    <x v="297"/>
    <n v="30250"/>
    <n v="15125"/>
    <n v="15125"/>
  </r>
  <r>
    <x v="0"/>
    <x v="0"/>
    <x v="0"/>
    <x v="296"/>
    <x v="2"/>
    <n v="1953"/>
    <x v="298"/>
    <n v="21483"/>
    <n v="10741.5"/>
    <n v="10741.5"/>
  </r>
  <r>
    <x v="0"/>
    <x v="1"/>
    <x v="1"/>
    <x v="297"/>
    <x v="2"/>
    <n v="4219.5"/>
    <x v="299"/>
    <n v="46414.5"/>
    <n v="23207.25"/>
    <n v="23207.25"/>
  </r>
  <r>
    <x v="0"/>
    <x v="0"/>
    <x v="0"/>
    <x v="298"/>
    <x v="2"/>
    <n v="1899"/>
    <x v="300"/>
    <n v="20889"/>
    <n v="10444.5"/>
    <n v="10444.5"/>
  </r>
  <r>
    <x v="0"/>
    <x v="0"/>
    <x v="0"/>
    <x v="299"/>
    <x v="2"/>
    <n v="1686"/>
    <x v="301"/>
    <n v="18546"/>
    <n v="9273"/>
    <n v="9273"/>
  </r>
  <r>
    <x v="0"/>
    <x v="0"/>
    <x v="2"/>
    <x v="300"/>
    <x v="2"/>
    <n v="2141"/>
    <x v="302"/>
    <n v="23551"/>
    <n v="11775.5"/>
    <n v="11775.5"/>
  </r>
  <r>
    <x v="0"/>
    <x v="0"/>
    <x v="0"/>
    <x v="301"/>
    <x v="2"/>
    <n v="1143"/>
    <x v="303"/>
    <n v="12573"/>
    <n v="6286.5"/>
    <n v="6286.5"/>
  </r>
  <r>
    <x v="0"/>
    <x v="0"/>
    <x v="2"/>
    <x v="302"/>
    <x v="2"/>
    <n v="615"/>
    <x v="304"/>
    <n v="6765"/>
    <n v="3382.5"/>
    <n v="3382.5"/>
  </r>
  <r>
    <x v="0"/>
    <x v="1"/>
    <x v="1"/>
    <x v="303"/>
    <x v="2"/>
    <n v="1989"/>
    <x v="305"/>
    <n v="21879"/>
    <n v="10939.5"/>
    <n v="10939.5"/>
  </r>
  <r>
    <x v="0"/>
    <x v="1"/>
    <x v="1"/>
    <x v="304"/>
    <x v="2"/>
    <n v="321"/>
    <x v="306"/>
    <n v="3531"/>
    <n v="1765.5"/>
    <n v="1765.5"/>
  </r>
  <r>
    <x v="0"/>
    <x v="0"/>
    <x v="0"/>
    <x v="305"/>
    <x v="2"/>
    <n v="259"/>
    <x v="307"/>
    <n v="2849"/>
    <n v="1424.5"/>
    <n v="1424.5"/>
  </r>
  <r>
    <x v="0"/>
    <x v="0"/>
    <x v="0"/>
    <x v="306"/>
    <x v="2"/>
    <n v="1101"/>
    <x v="308"/>
    <n v="12111"/>
    <n v="6055.5"/>
    <n v="6055.5"/>
  </r>
  <r>
    <x v="0"/>
    <x v="1"/>
    <x v="1"/>
    <x v="307"/>
    <x v="2"/>
    <n v="2276"/>
    <x v="309"/>
    <n v="25036"/>
    <n v="12518"/>
    <n v="12518"/>
  </r>
  <r>
    <x v="0"/>
    <x v="0"/>
    <x v="0"/>
    <x v="308"/>
    <x v="2"/>
    <n v="2966"/>
    <x v="310"/>
    <n v="32626"/>
    <n v="16313"/>
    <n v="16313"/>
  </r>
  <r>
    <x v="0"/>
    <x v="0"/>
    <x v="2"/>
    <x v="309"/>
    <x v="2"/>
    <n v="1236"/>
    <x v="311"/>
    <n v="13596"/>
    <n v="6798"/>
    <n v="6798"/>
  </r>
  <r>
    <x v="0"/>
    <x v="0"/>
    <x v="2"/>
    <x v="310"/>
    <x v="2"/>
    <n v="941"/>
    <x v="312"/>
    <n v="10351"/>
    <n v="5175.5"/>
    <n v="5175.5"/>
  </r>
  <r>
    <x v="0"/>
    <x v="0"/>
    <x v="0"/>
    <x v="311"/>
    <x v="2"/>
    <n v="1916"/>
    <x v="313"/>
    <n v="21076"/>
    <n v="10538"/>
    <n v="10538"/>
  </r>
  <r>
    <x v="0"/>
    <x v="1"/>
    <x v="1"/>
    <x v="312"/>
    <x v="2"/>
    <n v="1865"/>
    <x v="314"/>
    <n v="20515"/>
    <n v="10257.5"/>
    <n v="10257.5"/>
  </r>
  <r>
    <x v="0"/>
    <x v="1"/>
    <x v="1"/>
    <x v="313"/>
    <x v="2"/>
    <n v="1074"/>
    <x v="315"/>
    <n v="11814"/>
    <n v="5907"/>
    <n v="5907"/>
  </r>
  <r>
    <x v="0"/>
    <x v="0"/>
    <x v="0"/>
    <x v="314"/>
    <x v="2"/>
    <n v="1907"/>
    <x v="316"/>
    <n v="20977"/>
    <n v="10488.5"/>
    <n v="10488.5"/>
  </r>
  <r>
    <x v="0"/>
    <x v="1"/>
    <x v="1"/>
    <x v="315"/>
    <x v="2"/>
    <n v="671"/>
    <x v="317"/>
    <n v="7381"/>
    <n v="3690.5"/>
    <n v="3690.5"/>
  </r>
  <r>
    <x v="0"/>
    <x v="0"/>
    <x v="2"/>
    <x v="316"/>
    <x v="2"/>
    <n v="1778"/>
    <x v="318"/>
    <n v="19558"/>
    <n v="9779"/>
    <n v="9779"/>
  </r>
  <r>
    <x v="0"/>
    <x v="0"/>
    <x v="0"/>
    <x v="317"/>
    <x v="2"/>
    <n v="1683"/>
    <x v="319"/>
    <n v="18513"/>
    <n v="9256.5"/>
    <n v="9256.5"/>
  </r>
  <r>
    <x v="0"/>
    <x v="0"/>
    <x v="2"/>
    <x v="318"/>
    <x v="2"/>
    <n v="1123"/>
    <x v="320"/>
    <n v="12353"/>
    <n v="6176.5"/>
    <n v="6176.5"/>
  </r>
  <r>
    <x v="0"/>
    <x v="0"/>
    <x v="0"/>
    <x v="319"/>
    <x v="2"/>
    <n v="1159"/>
    <x v="321"/>
    <n v="12749"/>
    <n v="6374.5"/>
    <n v="6374.5"/>
  </r>
  <r>
    <x v="0"/>
    <x v="0"/>
    <x v="0"/>
    <x v="320"/>
    <x v="2"/>
    <n v="1350"/>
    <x v="322"/>
    <n v="14850"/>
    <n v="7425"/>
    <n v="7425"/>
  </r>
  <r>
    <x v="0"/>
    <x v="1"/>
    <x v="1"/>
    <x v="321"/>
    <x v="2"/>
    <n v="552"/>
    <x v="323"/>
    <n v="6072"/>
    <n v="3036"/>
    <n v="3036"/>
  </r>
  <r>
    <x v="0"/>
    <x v="0"/>
    <x v="0"/>
    <x v="322"/>
    <x v="2"/>
    <n v="1228"/>
    <x v="324"/>
    <n v="13508"/>
    <n v="6754"/>
    <n v="6754"/>
  </r>
  <r>
    <x v="0"/>
    <x v="0"/>
    <x v="2"/>
    <x v="323"/>
    <x v="2"/>
    <n v="1250"/>
    <x v="325"/>
    <n v="13750"/>
    <n v="6875"/>
    <n v="6875"/>
  </r>
  <r>
    <x v="0"/>
    <x v="1"/>
    <x v="1"/>
    <x v="324"/>
    <x v="2"/>
    <n v="1987.5"/>
    <x v="326"/>
    <n v="21862.5"/>
    <n v="10931.25"/>
    <n v="10931.25"/>
  </r>
  <r>
    <x v="0"/>
    <x v="0"/>
    <x v="0"/>
    <x v="325"/>
    <x v="2"/>
    <n v="1679"/>
    <x v="327"/>
    <n v="18469"/>
    <n v="9234.5"/>
    <n v="9234.5"/>
  </r>
  <r>
    <x v="0"/>
    <x v="0"/>
    <x v="0"/>
    <x v="326"/>
    <x v="2"/>
    <n v="727"/>
    <x v="328"/>
    <n v="7997"/>
    <n v="3998.5"/>
    <n v="3998.5"/>
  </r>
  <r>
    <x v="0"/>
    <x v="0"/>
    <x v="0"/>
    <x v="327"/>
    <x v="2"/>
    <n v="1403"/>
    <x v="329"/>
    <n v="15433"/>
    <n v="7716.5"/>
    <n v="7716.5"/>
  </r>
  <r>
    <x v="0"/>
    <x v="0"/>
    <x v="0"/>
    <x v="328"/>
    <x v="2"/>
    <n v="2076"/>
    <x v="330"/>
    <n v="22836"/>
    <n v="11418"/>
    <n v="11418"/>
  </r>
  <r>
    <x v="0"/>
    <x v="2"/>
    <x v="3"/>
    <x v="329"/>
    <x v="2"/>
    <n v="1135"/>
    <x v="331"/>
    <n v="12485"/>
    <n v="6242.5"/>
    <n v="6242.5"/>
  </r>
  <r>
    <x v="0"/>
    <x v="0"/>
    <x v="0"/>
    <x v="330"/>
    <x v="2"/>
    <n v="1645"/>
    <x v="332"/>
    <n v="18095"/>
    <n v="9047.5"/>
    <n v="9047.5"/>
  </r>
  <r>
    <x v="0"/>
    <x v="0"/>
    <x v="0"/>
    <x v="331"/>
    <x v="2"/>
    <n v="2876"/>
    <x v="333"/>
    <n v="31636"/>
    <n v="15818"/>
    <n v="15818"/>
  </r>
  <r>
    <x v="0"/>
    <x v="0"/>
    <x v="0"/>
    <x v="332"/>
    <x v="2"/>
    <n v="994"/>
    <x v="334"/>
    <n v="10934"/>
    <n v="5467"/>
    <n v="5467"/>
  </r>
  <r>
    <x v="0"/>
    <x v="0"/>
    <x v="2"/>
    <x v="333"/>
    <x v="2"/>
    <n v="1118"/>
    <x v="335"/>
    <n v="12298"/>
    <n v="6149"/>
    <n v="6149"/>
  </r>
  <r>
    <x v="0"/>
    <x v="2"/>
    <x v="3"/>
    <x v="334"/>
    <x v="2"/>
    <n v="1372"/>
    <x v="336"/>
    <n v="15092"/>
    <n v="7546"/>
    <n v="7546"/>
  </r>
  <r>
    <x v="0"/>
    <x v="0"/>
    <x v="0"/>
    <x v="335"/>
    <x v="2"/>
    <n v="1282"/>
    <x v="337"/>
    <n v="14102"/>
    <n v="7051"/>
    <n v="7051"/>
  </r>
  <r>
    <x v="0"/>
    <x v="1"/>
    <x v="1"/>
    <x v="336"/>
    <x v="2"/>
    <n v="708"/>
    <x v="338"/>
    <n v="7788"/>
    <n v="3894"/>
    <n v="3894"/>
  </r>
  <r>
    <x v="0"/>
    <x v="0"/>
    <x v="0"/>
    <x v="337"/>
    <x v="2"/>
    <n v="2907"/>
    <x v="339"/>
    <n v="31977"/>
    <n v="15988.5"/>
    <n v="15988.5"/>
  </r>
  <r>
    <x v="0"/>
    <x v="0"/>
    <x v="0"/>
    <x v="338"/>
    <x v="2"/>
    <n v="1366"/>
    <x v="340"/>
    <n v="15026"/>
    <n v="7513"/>
    <n v="7513"/>
  </r>
  <r>
    <x v="0"/>
    <x v="0"/>
    <x v="0"/>
    <x v="339"/>
    <x v="2"/>
    <n v="2460"/>
    <x v="341"/>
    <n v="27060"/>
    <n v="13530"/>
    <n v="13530"/>
  </r>
  <r>
    <x v="0"/>
    <x v="2"/>
    <x v="3"/>
    <x v="340"/>
    <x v="2"/>
    <n v="1520"/>
    <x v="342"/>
    <n v="16720"/>
    <n v="8360"/>
    <n v="8360"/>
  </r>
  <r>
    <x v="0"/>
    <x v="2"/>
    <x v="3"/>
    <x v="341"/>
    <x v="2"/>
    <n v="711"/>
    <x v="343"/>
    <n v="7821"/>
    <n v="3910.5"/>
    <n v="3910.5"/>
  </r>
  <r>
    <x v="0"/>
    <x v="1"/>
    <x v="1"/>
    <x v="342"/>
    <x v="2"/>
    <n v="1375"/>
    <x v="344"/>
    <n v="15125"/>
    <n v="7562.5"/>
    <n v="7562.5"/>
  </r>
  <r>
    <x v="0"/>
    <x v="0"/>
    <x v="0"/>
    <x v="343"/>
    <x v="2"/>
    <n v="635"/>
    <x v="345"/>
    <n v="6985"/>
    <n v="3492.5"/>
    <n v="3492.5"/>
  </r>
  <r>
    <x v="0"/>
    <x v="0"/>
    <x v="0"/>
    <x v="344"/>
    <x v="2"/>
    <n v="2071"/>
    <x v="346"/>
    <n v="22781"/>
    <n v="11390.5"/>
    <n v="11390.5"/>
  </r>
  <r>
    <x v="0"/>
    <x v="1"/>
    <x v="1"/>
    <x v="345"/>
    <x v="2"/>
    <n v="1269"/>
    <x v="347"/>
    <n v="13959"/>
    <n v="6979.5"/>
    <n v="6979.5"/>
  </r>
  <r>
    <x v="0"/>
    <x v="1"/>
    <x v="1"/>
    <x v="346"/>
    <x v="2"/>
    <n v="970"/>
    <x v="348"/>
    <n v="10670"/>
    <n v="5335"/>
    <n v="5335"/>
  </r>
  <r>
    <x v="0"/>
    <x v="0"/>
    <x v="0"/>
    <x v="347"/>
    <x v="2"/>
    <n v="1694"/>
    <x v="349"/>
    <n v="18634"/>
    <n v="9317"/>
    <n v="9317"/>
  </r>
  <r>
    <x v="0"/>
    <x v="0"/>
    <x v="0"/>
    <x v="348"/>
    <x v="2"/>
    <n v="1038"/>
    <x v="350"/>
    <n v="11418"/>
    <n v="5709"/>
    <n v="5709"/>
  </r>
  <r>
    <x v="0"/>
    <x v="1"/>
    <x v="1"/>
    <x v="349"/>
    <x v="2"/>
    <n v="1630.5"/>
    <x v="351"/>
    <n v="17935.5"/>
    <n v="8967.75"/>
    <n v="8967.75"/>
  </r>
  <r>
    <x v="0"/>
    <x v="0"/>
    <x v="2"/>
    <x v="350"/>
    <x v="2"/>
    <n v="306"/>
    <x v="352"/>
    <n v="3366"/>
    <n v="1683"/>
    <n v="1683"/>
  </r>
  <r>
    <x v="0"/>
    <x v="1"/>
    <x v="1"/>
    <x v="351"/>
    <x v="2"/>
    <n v="579"/>
    <x v="353"/>
    <n v="6369"/>
    <n v="3184.5"/>
    <n v="3184.5"/>
  </r>
  <r>
    <x v="0"/>
    <x v="0"/>
    <x v="0"/>
    <x v="352"/>
    <x v="2"/>
    <n v="2240"/>
    <x v="354"/>
    <n v="24640"/>
    <n v="12320"/>
    <n v="12320"/>
  </r>
  <r>
    <x v="0"/>
    <x v="0"/>
    <x v="0"/>
    <x v="353"/>
    <x v="2"/>
    <n v="2993"/>
    <x v="355"/>
    <n v="32923"/>
    <n v="16461.5"/>
    <n v="16461.5"/>
  </r>
  <r>
    <x v="0"/>
    <x v="0"/>
    <x v="0"/>
    <x v="354"/>
    <x v="2"/>
    <n v="3520.5"/>
    <x v="356"/>
    <n v="38725.5"/>
    <n v="19362.75"/>
    <n v="19362.75"/>
  </r>
  <r>
    <x v="0"/>
    <x v="1"/>
    <x v="1"/>
    <x v="355"/>
    <x v="2"/>
    <n v="2039"/>
    <x v="357"/>
    <n v="22429"/>
    <n v="11214.5"/>
    <n v="11214.5"/>
  </r>
  <r>
    <x v="0"/>
    <x v="1"/>
    <x v="1"/>
    <x v="356"/>
    <x v="2"/>
    <n v="2574"/>
    <x v="358"/>
    <n v="28314"/>
    <n v="14157"/>
    <n v="14157"/>
  </r>
  <r>
    <x v="0"/>
    <x v="0"/>
    <x v="0"/>
    <x v="357"/>
    <x v="2"/>
    <n v="707"/>
    <x v="359"/>
    <n v="7777"/>
    <n v="3888.5"/>
    <n v="3888.5"/>
  </r>
  <r>
    <x v="0"/>
    <x v="2"/>
    <x v="3"/>
    <x v="358"/>
    <x v="2"/>
    <n v="2072"/>
    <x v="360"/>
    <n v="22792"/>
    <n v="11396"/>
    <n v="11396"/>
  </r>
  <r>
    <x v="0"/>
    <x v="0"/>
    <x v="0"/>
    <x v="359"/>
    <x v="2"/>
    <n v="853"/>
    <x v="361"/>
    <n v="9383"/>
    <n v="4691.5"/>
    <n v="4691.5"/>
  </r>
  <r>
    <x v="0"/>
    <x v="0"/>
    <x v="2"/>
    <x v="360"/>
    <x v="2"/>
    <n v="3199.5"/>
    <x v="362"/>
    <n v="35194.5"/>
    <n v="17597.25"/>
    <n v="17597.25"/>
  </r>
  <r>
    <x v="0"/>
    <x v="1"/>
    <x v="1"/>
    <x v="361"/>
    <x v="2"/>
    <n v="472"/>
    <x v="363"/>
    <n v="5192"/>
    <n v="2596"/>
    <n v="2596"/>
  </r>
  <r>
    <x v="0"/>
    <x v="0"/>
    <x v="0"/>
    <x v="362"/>
    <x v="2"/>
    <n v="3165"/>
    <x v="364"/>
    <n v="34815"/>
    <n v="17407.5"/>
    <n v="17407.5"/>
  </r>
  <r>
    <x v="0"/>
    <x v="1"/>
    <x v="1"/>
    <x v="363"/>
    <x v="2"/>
    <n v="2629"/>
    <x v="365"/>
    <n v="28919"/>
    <n v="14459.5"/>
    <n v="14459.5"/>
  </r>
  <r>
    <x v="0"/>
    <x v="0"/>
    <x v="0"/>
    <x v="364"/>
    <x v="2"/>
    <n v="1433"/>
    <x v="366"/>
    <n v="15763"/>
    <n v="7881.5"/>
    <n v="7881.5"/>
  </r>
  <r>
    <x v="0"/>
    <x v="0"/>
    <x v="2"/>
    <x v="365"/>
    <x v="2"/>
    <n v="947"/>
    <x v="367"/>
    <n v="10417"/>
    <n v="5208.5"/>
    <n v="5208.5"/>
  </r>
  <r>
    <x v="0"/>
    <x v="3"/>
    <x v="4"/>
    <x v="366"/>
    <x v="2"/>
    <n v="344"/>
    <x v="368"/>
    <n v="3784"/>
    <n v="1892"/>
    <n v="1892"/>
  </r>
  <r>
    <x v="0"/>
    <x v="2"/>
    <x v="3"/>
    <x v="367"/>
    <x v="2"/>
    <n v="2157"/>
    <x v="369"/>
    <n v="23727"/>
    <n v="11863.5"/>
    <n v="11863.5"/>
  </r>
  <r>
    <x v="0"/>
    <x v="1"/>
    <x v="1"/>
    <x v="368"/>
    <x v="2"/>
    <n v="270"/>
    <x v="370"/>
    <n v="2970"/>
    <n v="1485"/>
    <n v="1485"/>
  </r>
  <r>
    <x v="0"/>
    <x v="0"/>
    <x v="0"/>
    <x v="369"/>
    <x v="2"/>
    <n v="3421.5"/>
    <x v="371"/>
    <n v="37636.5"/>
    <n v="18818.25"/>
    <n v="18818.25"/>
  </r>
  <r>
    <x v="0"/>
    <x v="1"/>
    <x v="1"/>
    <x v="370"/>
    <x v="2"/>
    <n v="2734"/>
    <x v="372"/>
    <n v="30074"/>
    <n v="15037"/>
    <n v="15037"/>
  </r>
  <r>
    <x v="0"/>
    <x v="1"/>
    <x v="1"/>
    <x v="371"/>
    <x v="2"/>
    <n v="2548"/>
    <x v="373"/>
    <n v="28028"/>
    <n v="14014"/>
    <n v="14014"/>
  </r>
  <r>
    <x v="0"/>
    <x v="1"/>
    <x v="1"/>
    <x v="372"/>
    <x v="2"/>
    <n v="2761"/>
    <x v="374"/>
    <n v="30371"/>
    <n v="15185.5"/>
    <n v="15185.5"/>
  </r>
  <r>
    <x v="0"/>
    <x v="3"/>
    <x v="4"/>
    <x v="373"/>
    <x v="2"/>
    <n v="1659"/>
    <x v="375"/>
    <n v="18249"/>
    <n v="9124.5"/>
    <n v="9124.5"/>
  </r>
  <r>
    <x v="0"/>
    <x v="0"/>
    <x v="0"/>
    <x v="374"/>
    <x v="2"/>
    <n v="1190"/>
    <x v="376"/>
    <n v="13090"/>
    <n v="6545"/>
    <n v="6545"/>
  </r>
  <r>
    <x v="0"/>
    <x v="3"/>
    <x v="4"/>
    <x v="375"/>
    <x v="2"/>
    <n v="410"/>
    <x v="377"/>
    <n v="4510"/>
    <n v="2255"/>
    <n v="2255"/>
  </r>
  <r>
    <x v="0"/>
    <x v="0"/>
    <x v="0"/>
    <x v="376"/>
    <x v="2"/>
    <n v="1770"/>
    <x v="378"/>
    <n v="19470"/>
    <n v="9735"/>
    <n v="9735"/>
  </r>
  <r>
    <x v="0"/>
    <x v="0"/>
    <x v="0"/>
    <x v="377"/>
    <x v="2"/>
    <n v="1393"/>
    <x v="379"/>
    <n v="15323"/>
    <n v="7661.5"/>
    <n v="7661.5"/>
  </r>
  <r>
    <x v="0"/>
    <x v="3"/>
    <x v="4"/>
    <x v="378"/>
    <x v="2"/>
    <n v="2015"/>
    <x v="380"/>
    <n v="22165"/>
    <n v="11082.5"/>
    <n v="11082.5"/>
  </r>
  <r>
    <x v="0"/>
    <x v="0"/>
    <x v="2"/>
    <x v="276"/>
    <x v="1"/>
    <n v="2734"/>
    <x v="381"/>
    <n v="9768"/>
    <n v="4884"/>
    <n v="4884"/>
  </r>
  <r>
    <x v="0"/>
    <x v="0"/>
    <x v="0"/>
    <x v="379"/>
    <x v="2"/>
    <n v="888"/>
    <x v="382"/>
    <n v="31284"/>
    <n v="15642"/>
    <n v="15642"/>
  </r>
  <r>
    <x v="0"/>
    <x v="0"/>
    <x v="2"/>
    <x v="380"/>
    <x v="2"/>
    <n v="2844"/>
    <x v="383"/>
    <n v="27225"/>
    <n v="13612.5"/>
    <n v="13612.5"/>
  </r>
  <r>
    <x v="0"/>
    <x v="1"/>
    <x v="1"/>
    <x v="381"/>
    <x v="2"/>
    <n v="2475"/>
    <x v="384"/>
    <n v="19173"/>
    <n v="9586.5"/>
    <n v="9586.5"/>
  </r>
  <r>
    <x v="0"/>
    <x v="2"/>
    <x v="3"/>
    <x v="382"/>
    <x v="2"/>
    <n v="1743"/>
    <x v="385"/>
    <n v="32054"/>
    <n v="16027"/>
    <n v="16027"/>
  </r>
  <r>
    <x v="0"/>
    <x v="2"/>
    <x v="3"/>
    <x v="383"/>
    <x v="2"/>
    <n v="2914"/>
    <x v="386"/>
    <n v="19041"/>
    <n v="9520.5"/>
    <n v="9520.5"/>
  </r>
  <r>
    <x v="0"/>
    <x v="2"/>
    <x v="3"/>
    <x v="384"/>
    <x v="2"/>
    <n v="1731"/>
    <x v="387"/>
    <n v="18997"/>
    <n v="9498.5"/>
    <n v="9498.5"/>
  </r>
  <r>
    <x v="0"/>
    <x v="3"/>
    <x v="4"/>
    <x v="385"/>
    <x v="2"/>
    <n v="1727"/>
    <x v="388"/>
    <n v="20570"/>
    <n v="10285"/>
    <n v="10285"/>
  </r>
  <r>
    <x v="0"/>
    <x v="0"/>
    <x v="2"/>
    <x v="386"/>
    <x v="2"/>
    <n v="1870"/>
    <x v="389"/>
    <n v="27225"/>
    <n v="13612.5"/>
    <n v="13612.5"/>
  </r>
  <r>
    <x v="0"/>
    <x v="0"/>
    <x v="0"/>
    <x v="387"/>
    <x v="2"/>
    <n v="2475"/>
    <x v="390"/>
    <n v="6006"/>
    <n v="3003"/>
    <n v="3003"/>
  </r>
  <r>
    <x v="0"/>
    <x v="0"/>
    <x v="0"/>
    <x v="388"/>
    <x v="2"/>
    <n v="546"/>
    <x v="391"/>
    <n v="4914"/>
    <n v="2184"/>
    <n v="2730"/>
  </r>
  <r>
    <x v="0"/>
    <x v="3"/>
    <x v="4"/>
    <x v="389"/>
    <x v="3"/>
    <n v="1618.5"/>
    <x v="392"/>
    <n v="12948"/>
    <n v="5664.75"/>
    <n v="7283.25"/>
  </r>
  <r>
    <x v="0"/>
    <x v="1"/>
    <x v="1"/>
    <x v="390"/>
    <x v="3"/>
    <n v="1321"/>
    <x v="393"/>
    <n v="10568"/>
    <n v="4623.5"/>
    <n v="5944.5"/>
  </r>
  <r>
    <x v="0"/>
    <x v="2"/>
    <x v="3"/>
    <x v="391"/>
    <x v="3"/>
    <n v="2178"/>
    <x v="394"/>
    <n v="17424"/>
    <n v="7623"/>
    <n v="9801"/>
  </r>
  <r>
    <x v="0"/>
    <x v="0"/>
    <x v="0"/>
    <x v="392"/>
    <x v="3"/>
    <n v="888"/>
    <x v="395"/>
    <n v="7104"/>
    <n v="3108"/>
    <n v="3996"/>
  </r>
  <r>
    <x v="0"/>
    <x v="3"/>
    <x v="4"/>
    <x v="393"/>
    <x v="3"/>
    <n v="2470"/>
    <x v="396"/>
    <n v="19760"/>
    <n v="8645"/>
    <n v="11115"/>
  </r>
  <r>
    <x v="0"/>
    <x v="1"/>
    <x v="1"/>
    <x v="394"/>
    <x v="3"/>
    <n v="1513"/>
    <x v="397"/>
    <n v="12104"/>
    <n v="5295.5"/>
    <n v="6808.5"/>
  </r>
  <r>
    <x v="0"/>
    <x v="0"/>
    <x v="0"/>
    <x v="395"/>
    <x v="3"/>
    <n v="1858"/>
    <x v="398"/>
    <n v="14864"/>
    <n v="6503"/>
    <n v="8361"/>
  </r>
  <r>
    <x v="0"/>
    <x v="0"/>
    <x v="0"/>
    <x v="396"/>
    <x v="3"/>
    <n v="1210"/>
    <x v="399"/>
    <n v="9680"/>
    <n v="4235"/>
    <n v="5445"/>
  </r>
  <r>
    <x v="0"/>
    <x v="2"/>
    <x v="3"/>
    <x v="397"/>
    <x v="3"/>
    <n v="2529"/>
    <x v="400"/>
    <n v="20232"/>
    <n v="8851.5"/>
    <n v="11380.5"/>
  </r>
  <r>
    <x v="0"/>
    <x v="1"/>
    <x v="1"/>
    <x v="398"/>
    <x v="3"/>
    <n v="1445"/>
    <x v="401"/>
    <n v="11560"/>
    <n v="5057.5"/>
    <n v="6502.5"/>
  </r>
  <r>
    <x v="0"/>
    <x v="0"/>
    <x v="0"/>
    <x v="399"/>
    <x v="3"/>
    <n v="330"/>
    <x v="402"/>
    <n v="2640"/>
    <n v="1155"/>
    <n v="1485"/>
  </r>
  <r>
    <x v="0"/>
    <x v="2"/>
    <x v="3"/>
    <x v="400"/>
    <x v="3"/>
    <n v="2671"/>
    <x v="403"/>
    <n v="21368"/>
    <n v="9348.5"/>
    <n v="12019.5"/>
  </r>
  <r>
    <x v="0"/>
    <x v="0"/>
    <x v="0"/>
    <x v="401"/>
    <x v="3"/>
    <n v="766"/>
    <x v="404"/>
    <n v="6128"/>
    <n v="2681"/>
    <n v="3447"/>
  </r>
  <r>
    <x v="0"/>
    <x v="2"/>
    <x v="3"/>
    <x v="402"/>
    <x v="3"/>
    <n v="494"/>
    <x v="405"/>
    <n v="3952"/>
    <n v="1729"/>
    <n v="2223"/>
  </r>
  <r>
    <x v="0"/>
    <x v="1"/>
    <x v="1"/>
    <x v="403"/>
    <x v="3"/>
    <n v="1397"/>
    <x v="406"/>
    <n v="11176"/>
    <n v="4889.5"/>
    <n v="6286.5"/>
  </r>
  <r>
    <x v="0"/>
    <x v="1"/>
    <x v="1"/>
    <x v="404"/>
    <x v="3"/>
    <n v="2155"/>
    <x v="407"/>
    <n v="17240"/>
    <n v="7542.5"/>
    <n v="9697.5"/>
  </r>
  <r>
    <x v="0"/>
    <x v="3"/>
    <x v="4"/>
    <x v="405"/>
    <x v="3"/>
    <n v="742.5"/>
    <x v="408"/>
    <n v="5940"/>
    <n v="2598.75"/>
    <n v="3341.25"/>
  </r>
  <r>
    <x v="0"/>
    <x v="1"/>
    <x v="1"/>
    <x v="406"/>
    <x v="3"/>
    <n v="1295"/>
    <x v="409"/>
    <n v="10360"/>
    <n v="4532.5"/>
    <n v="5827.5"/>
  </r>
  <r>
    <x v="0"/>
    <x v="3"/>
    <x v="4"/>
    <x v="407"/>
    <x v="3"/>
    <n v="214"/>
    <x v="410"/>
    <n v="1712"/>
    <n v="749"/>
    <n v="963"/>
  </r>
  <r>
    <x v="0"/>
    <x v="1"/>
    <x v="1"/>
    <x v="408"/>
    <x v="3"/>
    <n v="2145"/>
    <x v="411"/>
    <n v="17160"/>
    <n v="7507.5"/>
    <n v="9652.5"/>
  </r>
  <r>
    <x v="0"/>
    <x v="3"/>
    <x v="4"/>
    <x v="409"/>
    <x v="3"/>
    <n v="2852"/>
    <x v="412"/>
    <n v="22816"/>
    <n v="9982"/>
    <n v="12834"/>
  </r>
  <r>
    <x v="0"/>
    <x v="1"/>
    <x v="1"/>
    <x v="410"/>
    <x v="3"/>
    <n v="4243.5"/>
    <x v="413"/>
    <n v="33948"/>
    <n v="14852.25"/>
    <n v="19095.75"/>
  </r>
  <r>
    <x v="0"/>
    <x v="3"/>
    <x v="4"/>
    <x v="411"/>
    <x v="3"/>
    <n v="2580"/>
    <x v="414"/>
    <n v="20640"/>
    <n v="9030"/>
    <n v="11610"/>
  </r>
  <r>
    <x v="0"/>
    <x v="0"/>
    <x v="0"/>
    <x v="412"/>
    <x v="3"/>
    <n v="689"/>
    <x v="415"/>
    <n v="5512"/>
    <n v="2411.5"/>
    <n v="3100.5"/>
  </r>
  <r>
    <x v="0"/>
    <x v="0"/>
    <x v="0"/>
    <x v="413"/>
    <x v="3"/>
    <n v="1947"/>
    <x v="416"/>
    <n v="15576"/>
    <n v="6814.5"/>
    <n v="8761.5"/>
  </r>
  <r>
    <x v="0"/>
    <x v="1"/>
    <x v="1"/>
    <x v="414"/>
    <x v="3"/>
    <n v="908"/>
    <x v="417"/>
    <n v="7264"/>
    <n v="3178"/>
    <n v="4086"/>
  </r>
  <r>
    <x v="0"/>
    <x v="3"/>
    <x v="4"/>
    <x v="415"/>
    <x v="3"/>
    <n v="831"/>
    <x v="418"/>
    <n v="6648"/>
    <n v="2908.5"/>
    <n v="3739.5"/>
  </r>
  <r>
    <x v="0"/>
    <x v="0"/>
    <x v="2"/>
    <x v="416"/>
    <x v="3"/>
    <n v="2851"/>
    <x v="419"/>
    <n v="22808"/>
    <n v="9978.5"/>
    <n v="12829.5"/>
  </r>
  <r>
    <x v="0"/>
    <x v="1"/>
    <x v="1"/>
    <x v="417"/>
    <x v="3"/>
    <n v="2021"/>
    <x v="420"/>
    <n v="16168"/>
    <n v="7073.5"/>
    <n v="9094.5"/>
  </r>
  <r>
    <x v="0"/>
    <x v="1"/>
    <x v="1"/>
    <x v="418"/>
    <x v="3"/>
    <n v="274"/>
    <x v="421"/>
    <n v="2192"/>
    <n v="959"/>
    <n v="1233"/>
  </r>
  <r>
    <x v="0"/>
    <x v="0"/>
    <x v="0"/>
    <x v="419"/>
    <x v="3"/>
    <n v="1865"/>
    <x v="422"/>
    <n v="14920"/>
    <n v="6527.5"/>
    <n v="8392.5"/>
  </r>
  <r>
    <x v="0"/>
    <x v="0"/>
    <x v="0"/>
    <x v="420"/>
    <x v="3"/>
    <n v="1116"/>
    <x v="423"/>
    <n v="8928"/>
    <n v="3906"/>
    <n v="5022"/>
  </r>
  <r>
    <x v="0"/>
    <x v="0"/>
    <x v="2"/>
    <x v="421"/>
    <x v="3"/>
    <n v="1563"/>
    <x v="424"/>
    <n v="12504"/>
    <n v="5470.5"/>
    <n v="7033.5"/>
  </r>
  <r>
    <x v="0"/>
    <x v="3"/>
    <x v="4"/>
    <x v="422"/>
    <x v="3"/>
    <n v="991"/>
    <x v="425"/>
    <n v="7928"/>
    <n v="3468.5"/>
    <n v="4459.5"/>
  </r>
  <r>
    <x v="0"/>
    <x v="0"/>
    <x v="2"/>
    <x v="423"/>
    <x v="3"/>
    <n v="1016"/>
    <x v="426"/>
    <n v="8128"/>
    <n v="3556"/>
    <n v="4572"/>
  </r>
  <r>
    <x v="0"/>
    <x v="0"/>
    <x v="2"/>
    <x v="424"/>
    <x v="3"/>
    <n v="2791"/>
    <x v="427"/>
    <n v="22328"/>
    <n v="9768.5"/>
    <n v="12559.5"/>
  </r>
  <r>
    <x v="0"/>
    <x v="0"/>
    <x v="2"/>
    <x v="425"/>
    <x v="3"/>
    <n v="570"/>
    <x v="428"/>
    <n v="4560"/>
    <n v="1995"/>
    <n v="2565"/>
  </r>
  <r>
    <x v="0"/>
    <x v="0"/>
    <x v="2"/>
    <x v="426"/>
    <x v="3"/>
    <n v="2487"/>
    <x v="429"/>
    <n v="19896"/>
    <n v="8704.5"/>
    <n v="11191.5"/>
  </r>
  <r>
    <x v="0"/>
    <x v="1"/>
    <x v="1"/>
    <x v="427"/>
    <x v="3"/>
    <n v="1117.5"/>
    <x v="430"/>
    <n v="8940"/>
    <n v="3911.25"/>
    <n v="5028.75"/>
  </r>
  <r>
    <x v="0"/>
    <x v="0"/>
    <x v="2"/>
    <x v="428"/>
    <x v="3"/>
    <n v="2844"/>
    <x v="431"/>
    <n v="22752"/>
    <n v="9954"/>
    <n v="12798"/>
  </r>
  <r>
    <x v="0"/>
    <x v="1"/>
    <x v="1"/>
    <x v="429"/>
    <x v="3"/>
    <n v="562"/>
    <x v="432"/>
    <n v="4496"/>
    <n v="1967"/>
    <n v="2529"/>
  </r>
  <r>
    <x v="0"/>
    <x v="1"/>
    <x v="1"/>
    <x v="430"/>
    <x v="3"/>
    <n v="2299"/>
    <x v="433"/>
    <n v="18392"/>
    <n v="8046.5"/>
    <n v="10345.5"/>
  </r>
  <r>
    <x v="0"/>
    <x v="1"/>
    <x v="1"/>
    <x v="431"/>
    <x v="3"/>
    <n v="2030"/>
    <x v="434"/>
    <n v="16240"/>
    <n v="7105"/>
    <n v="9135"/>
  </r>
  <r>
    <x v="0"/>
    <x v="1"/>
    <x v="1"/>
    <x v="432"/>
    <x v="3"/>
    <n v="263"/>
    <x v="435"/>
    <n v="2104"/>
    <n v="920.5"/>
    <n v="1183.5"/>
  </r>
  <r>
    <x v="0"/>
    <x v="0"/>
    <x v="0"/>
    <x v="433"/>
    <x v="3"/>
    <n v="887"/>
    <x v="436"/>
    <n v="7096"/>
    <n v="3104.5"/>
    <n v="3991.5"/>
  </r>
  <r>
    <x v="0"/>
    <x v="2"/>
    <x v="3"/>
    <x v="434"/>
    <x v="3"/>
    <n v="727"/>
    <x v="437"/>
    <n v="5816"/>
    <n v="2544.5"/>
    <n v="3271.5"/>
  </r>
  <r>
    <x v="0"/>
    <x v="3"/>
    <x v="4"/>
    <x v="435"/>
    <x v="3"/>
    <n v="1884"/>
    <x v="438"/>
    <n v="15072"/>
    <n v="6594"/>
    <n v="8478"/>
  </r>
  <r>
    <x v="0"/>
    <x v="3"/>
    <x v="4"/>
    <x v="405"/>
    <x v="3"/>
    <n v="742.5"/>
    <x v="439"/>
    <n v="5940"/>
    <n v="2598.75"/>
    <n v="3341.25"/>
  </r>
  <r>
    <x v="0"/>
    <x v="1"/>
    <x v="1"/>
    <x v="436"/>
    <x v="3"/>
    <n v="1834"/>
    <x v="440"/>
    <n v="14672"/>
    <n v="6419"/>
    <n v="8253"/>
  </r>
  <r>
    <x v="0"/>
    <x v="3"/>
    <x v="4"/>
    <x v="437"/>
    <x v="3"/>
    <n v="1761"/>
    <x v="441"/>
    <n v="14088"/>
    <n v="6163.5"/>
    <n v="7924.5"/>
  </r>
  <r>
    <x v="0"/>
    <x v="2"/>
    <x v="3"/>
    <x v="438"/>
    <x v="3"/>
    <n v="448"/>
    <x v="442"/>
    <n v="3584"/>
    <n v="1568"/>
    <n v="2016"/>
  </r>
  <r>
    <x v="0"/>
    <x v="0"/>
    <x v="2"/>
    <x v="439"/>
    <x v="3"/>
    <n v="2181"/>
    <x v="443"/>
    <n v="17448"/>
    <n v="7633.5"/>
    <n v="9814.5"/>
  </r>
  <r>
    <x v="0"/>
    <x v="1"/>
    <x v="1"/>
    <x v="440"/>
    <x v="3"/>
    <n v="1540"/>
    <x v="444"/>
    <n v="12320"/>
    <n v="5390"/>
    <n v="6930"/>
  </r>
  <r>
    <x v="0"/>
    <x v="0"/>
    <x v="2"/>
    <x v="441"/>
    <x v="3"/>
    <n v="490"/>
    <x v="445"/>
    <n v="3920"/>
    <n v="1715"/>
    <n v="2205"/>
  </r>
  <r>
    <x v="0"/>
    <x v="1"/>
    <x v="1"/>
    <x v="442"/>
    <x v="3"/>
    <n v="1362"/>
    <x v="446"/>
    <n v="10896"/>
    <n v="4767"/>
    <n v="6129"/>
  </r>
  <r>
    <x v="0"/>
    <x v="0"/>
    <x v="0"/>
    <x v="443"/>
    <x v="3"/>
    <n v="1094"/>
    <x v="447"/>
    <n v="8752"/>
    <n v="3829"/>
    <n v="4923"/>
  </r>
  <r>
    <x v="0"/>
    <x v="2"/>
    <x v="3"/>
    <x v="444"/>
    <x v="3"/>
    <n v="367"/>
    <x v="448"/>
    <n v="2936"/>
    <n v="1284.5"/>
    <n v="1651.5"/>
  </r>
  <r>
    <x v="0"/>
    <x v="2"/>
    <x v="3"/>
    <x v="445"/>
    <x v="3"/>
    <n v="663"/>
    <x v="449"/>
    <n v="5304"/>
    <n v="2320.5"/>
    <n v="2983.5"/>
  </r>
  <r>
    <x v="0"/>
    <x v="1"/>
    <x v="1"/>
    <x v="446"/>
    <x v="3"/>
    <n v="819"/>
    <x v="450"/>
    <n v="6552"/>
    <n v="2866.5"/>
    <n v="3685.5"/>
  </r>
  <r>
    <x v="0"/>
    <x v="0"/>
    <x v="2"/>
    <x v="447"/>
    <x v="3"/>
    <n v="1580"/>
    <x v="451"/>
    <n v="12640"/>
    <n v="5530"/>
    <n v="7110"/>
  </r>
  <r>
    <x v="0"/>
    <x v="0"/>
    <x v="2"/>
    <x v="448"/>
    <x v="3"/>
    <n v="521"/>
    <x v="452"/>
    <n v="4168"/>
    <n v="1823.5"/>
    <n v="2344.5"/>
  </r>
  <r>
    <x v="0"/>
    <x v="1"/>
    <x v="1"/>
    <x v="449"/>
    <x v="3"/>
    <n v="386"/>
    <x v="453"/>
    <n v="3088"/>
    <n v="1351"/>
    <n v="1737"/>
  </r>
  <r>
    <x v="0"/>
    <x v="0"/>
    <x v="0"/>
    <x v="450"/>
    <x v="3"/>
    <n v="3445.5"/>
    <x v="454"/>
    <n v="27564"/>
    <n v="12059.25"/>
    <n v="15504.75"/>
  </r>
  <r>
    <x v="0"/>
    <x v="0"/>
    <x v="0"/>
    <x v="451"/>
    <x v="3"/>
    <n v="1482"/>
    <x v="455"/>
    <n v="11856"/>
    <n v="5187"/>
    <n v="6669"/>
  </r>
  <r>
    <x v="0"/>
    <x v="0"/>
    <x v="0"/>
    <x v="452"/>
    <x v="3"/>
    <n v="1198"/>
    <x v="456"/>
    <n v="9584"/>
    <n v="4193"/>
    <n v="5391"/>
  </r>
  <r>
    <x v="0"/>
    <x v="3"/>
    <x v="4"/>
    <x v="453"/>
    <x v="3"/>
    <n v="1937"/>
    <x v="457"/>
    <n v="15496"/>
    <n v="6779.5"/>
    <n v="8716.5"/>
  </r>
  <r>
    <x v="0"/>
    <x v="2"/>
    <x v="3"/>
    <x v="454"/>
    <x v="3"/>
    <n v="792"/>
    <x v="458"/>
    <n v="6336"/>
    <n v="2772"/>
    <n v="3564"/>
  </r>
  <r>
    <x v="0"/>
    <x v="0"/>
    <x v="2"/>
    <x v="455"/>
    <x v="3"/>
    <n v="2811"/>
    <x v="459"/>
    <n v="22488"/>
    <n v="9838.5"/>
    <n v="12649.5"/>
  </r>
  <r>
    <x v="0"/>
    <x v="2"/>
    <x v="3"/>
    <x v="456"/>
    <x v="3"/>
    <n v="2441"/>
    <x v="460"/>
    <n v="19528"/>
    <n v="8543.5"/>
    <n v="10984.5"/>
  </r>
  <r>
    <x v="0"/>
    <x v="0"/>
    <x v="0"/>
    <x v="457"/>
    <x v="3"/>
    <n v="1560"/>
    <x v="461"/>
    <n v="12480"/>
    <n v="5460"/>
    <n v="7020"/>
  </r>
  <r>
    <x v="0"/>
    <x v="2"/>
    <x v="3"/>
    <x v="458"/>
    <x v="3"/>
    <n v="2706"/>
    <x v="462"/>
    <n v="21648"/>
    <n v="9471"/>
    <n v="12177"/>
  </r>
  <r>
    <x v="0"/>
    <x v="1"/>
    <x v="1"/>
    <x v="459"/>
    <x v="3"/>
    <n v="886"/>
    <x v="463"/>
    <n v="7088"/>
    <n v="3101"/>
    <n v="3987"/>
  </r>
  <r>
    <x v="0"/>
    <x v="0"/>
    <x v="0"/>
    <x v="460"/>
    <x v="3"/>
    <n v="2416"/>
    <x v="464"/>
    <n v="19328"/>
    <n v="8456"/>
    <n v="10872"/>
  </r>
  <r>
    <x v="0"/>
    <x v="1"/>
    <x v="1"/>
    <x v="461"/>
    <x v="3"/>
    <n v="2156"/>
    <x v="465"/>
    <n v="17248"/>
    <n v="7546"/>
    <n v="9702"/>
  </r>
  <r>
    <x v="0"/>
    <x v="3"/>
    <x v="4"/>
    <x v="462"/>
    <x v="3"/>
    <n v="2689"/>
    <x v="466"/>
    <n v="21512"/>
    <n v="9411.5"/>
    <n v="12100.5"/>
  </r>
  <r>
    <x v="0"/>
    <x v="0"/>
    <x v="0"/>
    <x v="463"/>
    <x v="3"/>
    <n v="2521.5"/>
    <x v="467"/>
    <n v="20172"/>
    <n v="8825.25"/>
    <n v="11346.75"/>
  </r>
  <r>
    <x v="0"/>
    <x v="2"/>
    <x v="3"/>
    <x v="464"/>
    <x v="3"/>
    <n v="2567"/>
    <x v="468"/>
    <n v="20536"/>
    <n v="8984.5"/>
    <n v="11551.5"/>
  </r>
  <r>
    <x v="0"/>
    <x v="0"/>
    <x v="0"/>
    <x v="465"/>
    <x v="3"/>
    <n v="923"/>
    <x v="469"/>
    <n v="7384"/>
    <n v="3230.5"/>
    <n v="4153.5"/>
  </r>
  <r>
    <x v="0"/>
    <x v="0"/>
    <x v="0"/>
    <x v="466"/>
    <x v="3"/>
    <n v="1790"/>
    <x v="470"/>
    <n v="14320"/>
    <n v="6265"/>
    <n v="8055"/>
  </r>
  <r>
    <x v="0"/>
    <x v="0"/>
    <x v="0"/>
    <x v="467"/>
    <x v="3"/>
    <n v="442"/>
    <x v="471"/>
    <n v="3536"/>
    <n v="1547"/>
    <n v="1989"/>
  </r>
  <r>
    <x v="0"/>
    <x v="1"/>
    <x v="1"/>
    <x v="468"/>
    <x v="3"/>
    <n v="2579"/>
    <x v="472"/>
    <n v="20632"/>
    <n v="9026.5"/>
    <n v="11605.5"/>
  </r>
  <r>
    <x v="0"/>
    <x v="0"/>
    <x v="0"/>
    <x v="469"/>
    <x v="3"/>
    <n v="1743"/>
    <x v="473"/>
    <n v="13944"/>
    <n v="6100.5"/>
    <n v="7843.5"/>
  </r>
  <r>
    <x v="0"/>
    <x v="3"/>
    <x v="4"/>
    <x v="470"/>
    <x v="3"/>
    <n v="2996"/>
    <x v="474"/>
    <n v="23968"/>
    <n v="10486"/>
    <n v="13482"/>
  </r>
  <r>
    <x v="0"/>
    <x v="1"/>
    <x v="1"/>
    <x v="471"/>
    <x v="3"/>
    <n v="280"/>
    <x v="475"/>
    <n v="2240"/>
    <n v="980"/>
    <n v="1260"/>
  </r>
  <r>
    <x v="0"/>
    <x v="2"/>
    <x v="3"/>
    <x v="472"/>
    <x v="3"/>
    <n v="801"/>
    <x v="476"/>
    <n v="6408"/>
    <n v="2803.5"/>
    <n v="3604.5"/>
  </r>
  <r>
    <x v="0"/>
    <x v="3"/>
    <x v="4"/>
    <x v="473"/>
    <x v="3"/>
    <n v="1023"/>
    <x v="477"/>
    <n v="8184"/>
    <n v="3580.5"/>
    <n v="4603.5"/>
  </r>
  <r>
    <x v="0"/>
    <x v="0"/>
    <x v="2"/>
    <x v="474"/>
    <x v="3"/>
    <n v="1496"/>
    <x v="478"/>
    <n v="11968"/>
    <n v="5236"/>
    <n v="6732"/>
  </r>
  <r>
    <x v="0"/>
    <x v="2"/>
    <x v="3"/>
    <x v="475"/>
    <x v="3"/>
    <n v="1010"/>
    <x v="479"/>
    <n v="8080"/>
    <n v="3535"/>
    <n v="4545"/>
  </r>
  <r>
    <x v="0"/>
    <x v="0"/>
    <x v="0"/>
    <x v="476"/>
    <x v="3"/>
    <n v="1513"/>
    <x v="480"/>
    <n v="12104"/>
    <n v="5295.5"/>
    <n v="6808.5"/>
  </r>
  <r>
    <x v="0"/>
    <x v="1"/>
    <x v="1"/>
    <x v="477"/>
    <x v="3"/>
    <n v="2300"/>
    <x v="481"/>
    <n v="18400"/>
    <n v="8050"/>
    <n v="10350"/>
  </r>
  <r>
    <x v="0"/>
    <x v="1"/>
    <x v="1"/>
    <x v="478"/>
    <x v="3"/>
    <n v="2821"/>
    <x v="482"/>
    <n v="22568"/>
    <n v="9873.5"/>
    <n v="12694.5"/>
  </r>
  <r>
    <x v="0"/>
    <x v="3"/>
    <x v="4"/>
    <x v="479"/>
    <x v="3"/>
    <n v="1174"/>
    <x v="483"/>
    <n v="9392"/>
    <n v="4109"/>
    <n v="5283"/>
  </r>
  <r>
    <x v="0"/>
    <x v="1"/>
    <x v="1"/>
    <x v="480"/>
    <x v="3"/>
    <n v="2767"/>
    <x v="484"/>
    <n v="22136"/>
    <n v="9684.5"/>
    <n v="12451.5"/>
  </r>
  <r>
    <x v="0"/>
    <x v="1"/>
    <x v="1"/>
    <x v="481"/>
    <x v="3"/>
    <n v="1085"/>
    <x v="485"/>
    <n v="8680"/>
    <n v="3797.5"/>
    <n v="4882.5"/>
  </r>
  <r>
    <x v="0"/>
    <x v="0"/>
    <x v="0"/>
    <x v="482"/>
    <x v="4"/>
    <n v="2001"/>
    <x v="486"/>
    <n v="13006.5"/>
    <n v="5002.5"/>
    <n v="8004"/>
  </r>
  <r>
    <x v="0"/>
    <x v="0"/>
    <x v="0"/>
    <x v="483"/>
    <x v="4"/>
    <n v="2838"/>
    <x v="487"/>
    <n v="18447"/>
    <n v="7095"/>
    <n v="11352"/>
  </r>
  <r>
    <x v="0"/>
    <x v="0"/>
    <x v="2"/>
    <x v="484"/>
    <x v="4"/>
    <n v="2178"/>
    <x v="488"/>
    <n v="14157"/>
    <n v="5445"/>
    <n v="8712"/>
  </r>
  <r>
    <x v="0"/>
    <x v="0"/>
    <x v="0"/>
    <x v="485"/>
    <x v="4"/>
    <n v="888"/>
    <x v="489"/>
    <n v="5772"/>
    <n v="2220"/>
    <n v="3552"/>
  </r>
  <r>
    <x v="0"/>
    <x v="3"/>
    <x v="4"/>
    <x v="486"/>
    <x v="4"/>
    <n v="1527"/>
    <x v="490"/>
    <n v="9925.5"/>
    <n v="3817.5"/>
    <n v="6108"/>
  </r>
  <r>
    <x v="0"/>
    <x v="2"/>
    <x v="3"/>
    <x v="487"/>
    <x v="4"/>
    <n v="2151"/>
    <x v="491"/>
    <n v="13981.5"/>
    <n v="5377.5"/>
    <n v="8604"/>
  </r>
  <r>
    <x v="0"/>
    <x v="1"/>
    <x v="1"/>
    <x v="488"/>
    <x v="4"/>
    <n v="1817"/>
    <x v="492"/>
    <n v="11810.5"/>
    <n v="4542.5"/>
    <n v="7268"/>
  </r>
  <r>
    <x v="0"/>
    <x v="2"/>
    <x v="3"/>
    <x v="489"/>
    <x v="4"/>
    <n v="1326"/>
    <x v="493"/>
    <n v="8619"/>
    <n v="3315"/>
    <n v="5304"/>
  </r>
  <r>
    <x v="0"/>
    <x v="1"/>
    <x v="1"/>
    <x v="490"/>
    <x v="4"/>
    <n v="263"/>
    <x v="494"/>
    <n v="1709.5"/>
    <n v="657.5"/>
    <n v="1052"/>
  </r>
  <r>
    <x v="0"/>
    <x v="3"/>
    <x v="4"/>
    <x v="491"/>
    <x v="4"/>
    <n v="943.5"/>
    <x v="495"/>
    <n v="6132.75"/>
    <n v="2358.75"/>
    <n v="3774"/>
  </r>
  <r>
    <x v="0"/>
    <x v="3"/>
    <x v="4"/>
    <x v="492"/>
    <x v="4"/>
    <n v="727"/>
    <x v="496"/>
    <n v="4725.5"/>
    <n v="1817.5"/>
    <n v="2908"/>
  </r>
  <r>
    <x v="0"/>
    <x v="0"/>
    <x v="0"/>
    <x v="493"/>
    <x v="4"/>
    <n v="787"/>
    <x v="497"/>
    <n v="5115.5"/>
    <n v="1967.5"/>
    <n v="3148"/>
  </r>
  <r>
    <x v="0"/>
    <x v="0"/>
    <x v="2"/>
    <x v="494"/>
    <x v="4"/>
    <n v="986"/>
    <x v="498"/>
    <n v="6409"/>
    <n v="2465"/>
    <n v="3944"/>
  </r>
  <r>
    <x v="0"/>
    <x v="0"/>
    <x v="0"/>
    <x v="495"/>
    <x v="4"/>
    <n v="494"/>
    <x v="499"/>
    <n v="3211"/>
    <n v="1235"/>
    <n v="1976"/>
  </r>
  <r>
    <x v="0"/>
    <x v="0"/>
    <x v="2"/>
    <x v="496"/>
    <x v="4"/>
    <n v="1397"/>
    <x v="500"/>
    <n v="9080.5"/>
    <n v="3492.5"/>
    <n v="5588"/>
  </r>
  <r>
    <x v="0"/>
    <x v="2"/>
    <x v="3"/>
    <x v="497"/>
    <x v="4"/>
    <n v="1744"/>
    <x v="501"/>
    <n v="11336"/>
    <n v="4360"/>
    <n v="6976"/>
  </r>
  <r>
    <x v="0"/>
    <x v="2"/>
    <x v="3"/>
    <x v="498"/>
    <x v="4"/>
    <n v="662"/>
    <x v="502"/>
    <n v="4303"/>
    <n v="1655"/>
    <n v="2648"/>
  </r>
  <r>
    <x v="0"/>
    <x v="2"/>
    <x v="3"/>
    <x v="499"/>
    <x v="4"/>
    <n v="214"/>
    <x v="503"/>
    <n v="1391"/>
    <n v="535"/>
    <n v="856"/>
  </r>
  <r>
    <x v="0"/>
    <x v="1"/>
    <x v="1"/>
    <x v="500"/>
    <x v="4"/>
    <n v="2877"/>
    <x v="504"/>
    <n v="18700.5"/>
    <n v="7192.5"/>
    <n v="11508"/>
  </r>
  <r>
    <x v="0"/>
    <x v="1"/>
    <x v="1"/>
    <x v="501"/>
    <x v="4"/>
    <n v="2729"/>
    <x v="505"/>
    <n v="17738.5"/>
    <n v="6822.5"/>
    <n v="10916"/>
  </r>
  <r>
    <x v="0"/>
    <x v="2"/>
    <x v="3"/>
    <x v="502"/>
    <x v="4"/>
    <n v="266"/>
    <x v="506"/>
    <n v="1729"/>
    <n v="665"/>
    <n v="1064"/>
  </r>
  <r>
    <x v="0"/>
    <x v="0"/>
    <x v="2"/>
    <x v="503"/>
    <x v="4"/>
    <n v="1940"/>
    <x v="507"/>
    <n v="12610"/>
    <n v="4850"/>
    <n v="7760"/>
  </r>
  <r>
    <x v="0"/>
    <x v="3"/>
    <x v="4"/>
    <x v="504"/>
    <x v="4"/>
    <n v="2844"/>
    <x v="508"/>
    <n v="18486"/>
    <n v="7110"/>
    <n v="11376"/>
  </r>
  <r>
    <x v="0"/>
    <x v="0"/>
    <x v="0"/>
    <x v="505"/>
    <x v="4"/>
    <n v="1916"/>
    <x v="509"/>
    <n v="12454"/>
    <n v="4790"/>
    <n v="7664"/>
  </r>
  <r>
    <x v="0"/>
    <x v="0"/>
    <x v="2"/>
    <x v="506"/>
    <x v="4"/>
    <n v="1570"/>
    <x v="510"/>
    <n v="10205"/>
    <n v="3925"/>
    <n v="6280"/>
  </r>
  <r>
    <x v="0"/>
    <x v="0"/>
    <x v="2"/>
    <x v="507"/>
    <x v="4"/>
    <n v="1874"/>
    <x v="511"/>
    <n v="12181"/>
    <n v="4685"/>
    <n v="7496"/>
  </r>
  <r>
    <x v="0"/>
    <x v="1"/>
    <x v="1"/>
    <x v="508"/>
    <x v="4"/>
    <n v="1642"/>
    <x v="512"/>
    <n v="10673"/>
    <n v="4105"/>
    <n v="6568"/>
  </r>
  <r>
    <x v="0"/>
    <x v="1"/>
    <x v="1"/>
    <x v="509"/>
    <x v="4"/>
    <n v="1945"/>
    <x v="513"/>
    <n v="12642.5"/>
    <n v="4862.5"/>
    <n v="7780"/>
  </r>
  <r>
    <x v="0"/>
    <x v="0"/>
    <x v="2"/>
    <x v="510"/>
    <x v="4"/>
    <n v="2479"/>
    <x v="514"/>
    <n v="16113.5"/>
    <n v="6197.5"/>
    <n v="9916"/>
  </r>
  <r>
    <x v="0"/>
    <x v="2"/>
    <x v="3"/>
    <x v="511"/>
    <x v="4"/>
    <n v="866"/>
    <x v="515"/>
    <n v="5629"/>
    <n v="2165"/>
    <n v="3464"/>
  </r>
  <r>
    <x v="0"/>
    <x v="3"/>
    <x v="4"/>
    <x v="512"/>
    <x v="4"/>
    <n v="349"/>
    <x v="516"/>
    <n v="2268.5"/>
    <n v="872.5"/>
    <n v="1396"/>
  </r>
  <r>
    <x v="0"/>
    <x v="3"/>
    <x v="4"/>
    <x v="513"/>
    <x v="4"/>
    <n v="2177"/>
    <x v="517"/>
    <n v="14150.5"/>
    <n v="5442.5"/>
    <n v="8708"/>
  </r>
  <r>
    <x v="0"/>
    <x v="0"/>
    <x v="0"/>
    <x v="514"/>
    <x v="4"/>
    <n v="1514"/>
    <x v="518"/>
    <n v="9841"/>
    <n v="3785"/>
    <n v="6056"/>
  </r>
  <r>
    <x v="0"/>
    <x v="2"/>
    <x v="3"/>
    <x v="515"/>
    <x v="4"/>
    <n v="2689"/>
    <x v="519"/>
    <n v="17478.5"/>
    <n v="6722.5"/>
    <n v="10756"/>
  </r>
  <r>
    <x v="0"/>
    <x v="2"/>
    <x v="3"/>
    <x v="516"/>
    <x v="4"/>
    <n v="1389"/>
    <x v="520"/>
    <n v="9028.5"/>
    <n v="3472.5"/>
    <n v="5556"/>
  </r>
  <r>
    <x v="0"/>
    <x v="0"/>
    <x v="0"/>
    <x v="517"/>
    <x v="4"/>
    <n v="1265"/>
    <x v="521"/>
    <n v="8222.5"/>
    <n v="3162.5"/>
    <n v="5060"/>
  </r>
  <r>
    <x v="0"/>
    <x v="3"/>
    <x v="4"/>
    <x v="518"/>
    <x v="4"/>
    <n v="2297"/>
    <x v="522"/>
    <n v="14930.5"/>
    <n v="5742.5"/>
    <n v="9188"/>
  </r>
  <r>
    <x v="0"/>
    <x v="0"/>
    <x v="2"/>
    <x v="519"/>
    <x v="4"/>
    <n v="2663"/>
    <x v="523"/>
    <n v="17309.5"/>
    <n v="6657.5"/>
    <n v="10652"/>
  </r>
  <r>
    <x v="0"/>
    <x v="0"/>
    <x v="2"/>
    <x v="520"/>
    <x v="4"/>
    <n v="570"/>
    <x v="524"/>
    <n v="3705"/>
    <n v="1425"/>
    <n v="2280"/>
  </r>
  <r>
    <x v="0"/>
    <x v="2"/>
    <x v="3"/>
    <x v="521"/>
    <x v="4"/>
    <n v="2487"/>
    <x v="525"/>
    <n v="16165.5"/>
    <n v="6217.5"/>
    <n v="9948"/>
  </r>
  <r>
    <x v="0"/>
    <x v="0"/>
    <x v="2"/>
    <x v="522"/>
    <x v="4"/>
    <n v="2844"/>
    <x v="526"/>
    <n v="18486"/>
    <n v="7110"/>
    <n v="11376"/>
  </r>
  <r>
    <x v="0"/>
    <x v="2"/>
    <x v="3"/>
    <x v="523"/>
    <x v="4"/>
    <n v="1498"/>
    <x v="527"/>
    <n v="9737"/>
    <n v="3745"/>
    <n v="5992"/>
  </r>
  <r>
    <x v="0"/>
    <x v="0"/>
    <x v="2"/>
    <x v="524"/>
    <x v="4"/>
    <n v="1221"/>
    <x v="528"/>
    <n v="7936.5"/>
    <n v="3052.5"/>
    <n v="4884"/>
  </r>
  <r>
    <x v="0"/>
    <x v="2"/>
    <x v="3"/>
    <x v="525"/>
    <x v="4"/>
    <n v="1123"/>
    <x v="529"/>
    <n v="7299.5"/>
    <n v="2807.5"/>
    <n v="4492"/>
  </r>
  <r>
    <x v="0"/>
    <x v="2"/>
    <x v="3"/>
    <x v="526"/>
    <x v="4"/>
    <n v="2436"/>
    <x v="530"/>
    <n v="15834"/>
    <n v="6090"/>
    <n v="9744"/>
  </r>
  <r>
    <x v="0"/>
    <x v="1"/>
    <x v="1"/>
    <x v="527"/>
    <x v="4"/>
    <n v="1153"/>
    <x v="531"/>
    <n v="7494.5"/>
    <n v="2882.5"/>
    <n v="4612"/>
  </r>
  <r>
    <x v="0"/>
    <x v="0"/>
    <x v="2"/>
    <x v="528"/>
    <x v="4"/>
    <n v="1738.5"/>
    <x v="532"/>
    <n v="11300.25"/>
    <n v="4346.25"/>
    <n v="6954"/>
  </r>
  <r>
    <x v="0"/>
    <x v="2"/>
    <x v="3"/>
    <x v="529"/>
    <x v="4"/>
    <n v="2215"/>
    <x v="533"/>
    <n v="14397.5"/>
    <n v="5537.5"/>
    <n v="8860"/>
  </r>
  <r>
    <x v="0"/>
    <x v="3"/>
    <x v="4"/>
    <x v="530"/>
    <x v="4"/>
    <n v="1582"/>
    <x v="534"/>
    <n v="10283"/>
    <n v="3955"/>
    <n v="6328"/>
  </r>
  <r>
    <x v="0"/>
    <x v="2"/>
    <x v="3"/>
    <x v="531"/>
    <x v="4"/>
    <n v="3244.5"/>
    <x v="535"/>
    <n v="21089.25"/>
    <n v="8111.25"/>
    <n v="12978"/>
  </r>
  <r>
    <x v="0"/>
    <x v="2"/>
    <x v="3"/>
    <x v="525"/>
    <x v="4"/>
    <n v="1123"/>
    <x v="536"/>
    <n v="7299.5"/>
    <n v="2807.5"/>
    <n v="4492"/>
  </r>
  <r>
    <x v="0"/>
    <x v="2"/>
    <x v="3"/>
    <x v="532"/>
    <x v="4"/>
    <n v="959"/>
    <x v="537"/>
    <n v="6233.5"/>
    <n v="2397.5"/>
    <n v="3836"/>
  </r>
  <r>
    <x v="0"/>
    <x v="2"/>
    <x v="3"/>
    <x v="533"/>
    <x v="4"/>
    <n v="2747"/>
    <x v="538"/>
    <n v="17855.5"/>
    <n v="6867.5"/>
    <n v="10988"/>
  </r>
  <r>
    <x v="0"/>
    <x v="0"/>
    <x v="0"/>
    <x v="534"/>
    <x v="4"/>
    <n v="574.5"/>
    <x v="539"/>
    <n v="3734.25"/>
    <n v="1436.25"/>
    <n v="2298"/>
  </r>
  <r>
    <x v="0"/>
    <x v="0"/>
    <x v="0"/>
    <x v="535"/>
    <x v="4"/>
    <n v="2338"/>
    <x v="540"/>
    <n v="15197"/>
    <n v="5845"/>
    <n v="9352"/>
  </r>
  <r>
    <x v="0"/>
    <x v="0"/>
    <x v="0"/>
    <x v="536"/>
    <x v="4"/>
    <n v="381"/>
    <x v="541"/>
    <n v="2476.5"/>
    <n v="952.5"/>
    <n v="1524"/>
  </r>
  <r>
    <x v="0"/>
    <x v="3"/>
    <x v="4"/>
    <x v="537"/>
    <x v="4"/>
    <n v="422"/>
    <x v="542"/>
    <n v="2743"/>
    <n v="1055"/>
    <n v="1688"/>
  </r>
  <r>
    <x v="0"/>
    <x v="1"/>
    <x v="1"/>
    <x v="538"/>
    <x v="4"/>
    <n v="2134"/>
    <x v="543"/>
    <n v="13871"/>
    <n v="5335"/>
    <n v="8536"/>
  </r>
  <r>
    <x v="0"/>
    <x v="0"/>
    <x v="0"/>
    <x v="539"/>
    <x v="4"/>
    <n v="808"/>
    <x v="544"/>
    <n v="5252"/>
    <n v="2020"/>
    <n v="3232"/>
  </r>
  <r>
    <x v="0"/>
    <x v="0"/>
    <x v="2"/>
    <x v="540"/>
    <x v="4"/>
    <n v="436.5"/>
    <x v="545"/>
    <n v="2837.25"/>
    <n v="1091.25"/>
    <n v="1746"/>
  </r>
  <r>
    <x v="0"/>
    <x v="0"/>
    <x v="2"/>
    <x v="541"/>
    <x v="4"/>
    <n v="1956"/>
    <x v="546"/>
    <n v="12714"/>
    <n v="4890"/>
    <n v="7824"/>
  </r>
  <r>
    <x v="0"/>
    <x v="2"/>
    <x v="3"/>
    <x v="542"/>
    <x v="4"/>
    <n v="2659"/>
    <x v="547"/>
    <n v="17283.5"/>
    <n v="6647.5"/>
    <n v="10636"/>
  </r>
  <r>
    <x v="0"/>
    <x v="0"/>
    <x v="2"/>
    <x v="543"/>
    <x v="4"/>
    <n v="1351.5"/>
    <x v="548"/>
    <n v="8784.75"/>
    <n v="3378.75"/>
    <n v="5406"/>
  </r>
  <r>
    <x v="0"/>
    <x v="0"/>
    <x v="0"/>
    <x v="544"/>
    <x v="4"/>
    <n v="880"/>
    <x v="549"/>
    <n v="5720"/>
    <n v="2200"/>
    <n v="3520"/>
  </r>
  <r>
    <x v="0"/>
    <x v="0"/>
    <x v="2"/>
    <x v="545"/>
    <x v="4"/>
    <n v="1867"/>
    <x v="550"/>
    <n v="12135.5"/>
    <n v="4667.5"/>
    <n v="7468"/>
  </r>
  <r>
    <x v="0"/>
    <x v="3"/>
    <x v="4"/>
    <x v="546"/>
    <x v="4"/>
    <n v="2234"/>
    <x v="551"/>
    <n v="14521"/>
    <n v="5585"/>
    <n v="8936"/>
  </r>
  <r>
    <x v="0"/>
    <x v="0"/>
    <x v="2"/>
    <x v="547"/>
    <x v="4"/>
    <n v="1227"/>
    <x v="552"/>
    <n v="7975.5"/>
    <n v="3067.5"/>
    <n v="4908"/>
  </r>
  <r>
    <x v="0"/>
    <x v="0"/>
    <x v="0"/>
    <x v="548"/>
    <x v="4"/>
    <n v="877"/>
    <x v="553"/>
    <n v="5700.5"/>
    <n v="2192.5"/>
    <n v="3508"/>
  </r>
  <r>
    <x v="0"/>
    <x v="1"/>
    <x v="1"/>
    <x v="549"/>
    <x v="4"/>
    <n v="360"/>
    <x v="554"/>
    <n v="2340"/>
    <n v="900"/>
    <n v="1440"/>
  </r>
  <r>
    <x v="0"/>
    <x v="1"/>
    <x v="1"/>
    <x v="550"/>
    <x v="4"/>
    <n v="2682"/>
    <x v="555"/>
    <n v="17433"/>
    <n v="6705"/>
    <n v="10728"/>
  </r>
  <r>
    <x v="0"/>
    <x v="3"/>
    <x v="4"/>
    <x v="551"/>
    <x v="4"/>
    <n v="521"/>
    <x v="556"/>
    <n v="3386.5"/>
    <n v="1302.5"/>
    <n v="2084"/>
  </r>
  <r>
    <x v="0"/>
    <x v="2"/>
    <x v="3"/>
    <x v="552"/>
    <x v="4"/>
    <n v="341"/>
    <x v="557"/>
    <n v="2216.5"/>
    <n v="852.5"/>
    <n v="1364"/>
  </r>
  <r>
    <x v="0"/>
    <x v="3"/>
    <x v="4"/>
    <x v="553"/>
    <x v="4"/>
    <n v="641"/>
    <x v="558"/>
    <n v="4166.5"/>
    <n v="1602.5"/>
    <n v="2564"/>
  </r>
  <r>
    <x v="0"/>
    <x v="0"/>
    <x v="2"/>
    <x v="554"/>
    <x v="4"/>
    <n v="2807"/>
    <x v="559"/>
    <n v="18245.5"/>
    <n v="7017.5"/>
    <n v="11228"/>
  </r>
  <r>
    <x v="0"/>
    <x v="2"/>
    <x v="3"/>
    <x v="555"/>
    <x v="4"/>
    <n v="432"/>
    <x v="560"/>
    <n v="2808"/>
    <n v="1080"/>
    <n v="1728"/>
  </r>
  <r>
    <x v="0"/>
    <x v="0"/>
    <x v="2"/>
    <x v="556"/>
    <x v="4"/>
    <n v="2294"/>
    <x v="561"/>
    <n v="14911"/>
    <n v="5735"/>
    <n v="9176"/>
  </r>
  <r>
    <x v="0"/>
    <x v="2"/>
    <x v="3"/>
    <x v="557"/>
    <x v="4"/>
    <n v="2167"/>
    <x v="562"/>
    <n v="14085.5"/>
    <n v="5417.5"/>
    <n v="8668"/>
  </r>
  <r>
    <x v="0"/>
    <x v="0"/>
    <x v="2"/>
    <x v="558"/>
    <x v="4"/>
    <n v="2529"/>
    <x v="563"/>
    <n v="16438.5"/>
    <n v="6322.5"/>
    <n v="10116"/>
  </r>
  <r>
    <x v="0"/>
    <x v="0"/>
    <x v="2"/>
    <x v="559"/>
    <x v="4"/>
    <n v="1870"/>
    <x v="564"/>
    <n v="12155"/>
    <n v="4675"/>
    <n v="7480"/>
  </r>
  <r>
    <x v="0"/>
    <x v="2"/>
    <x v="3"/>
    <x v="560"/>
    <x v="4"/>
    <n v="1579"/>
    <x v="565"/>
    <n v="10263.5"/>
    <n v="3947.5"/>
    <n v="6316"/>
  </r>
  <r>
    <x v="0"/>
    <x v="2"/>
    <x v="3"/>
    <x v="561"/>
    <x v="4"/>
    <n v="1005"/>
    <x v="566"/>
    <n v="6532.5"/>
    <n v="2512.5"/>
    <n v="4020"/>
  </r>
  <r>
    <x v="0"/>
    <x v="0"/>
    <x v="2"/>
    <x v="562"/>
    <x v="4"/>
    <n v="1734"/>
    <x v="567"/>
    <n v="11271"/>
    <n v="4335"/>
    <n v="6936"/>
  </r>
  <r>
    <x v="0"/>
    <x v="0"/>
    <x v="0"/>
    <x v="563"/>
    <x v="4"/>
    <n v="554"/>
    <x v="568"/>
    <n v="3601"/>
    <n v="1385"/>
    <n v="2216"/>
  </r>
  <r>
    <x v="0"/>
    <x v="0"/>
    <x v="2"/>
    <x v="564"/>
    <x v="4"/>
    <n v="2935"/>
    <x v="569"/>
    <n v="19077.5"/>
    <n v="7337.5"/>
    <n v="11740"/>
  </r>
  <r>
    <x v="0"/>
    <x v="0"/>
    <x v="2"/>
    <x v="565"/>
    <x v="4"/>
    <n v="2109"/>
    <x v="570"/>
    <n v="13708.5"/>
    <n v="5272.5"/>
    <n v="8436"/>
  </r>
  <r>
    <x v="0"/>
    <x v="3"/>
    <x v="4"/>
    <x v="566"/>
    <x v="4"/>
    <n v="3874.5"/>
    <x v="571"/>
    <n v="25184.25"/>
    <n v="9686.25"/>
    <n v="15498"/>
  </r>
  <r>
    <x v="0"/>
    <x v="1"/>
    <x v="1"/>
    <x v="567"/>
    <x v="4"/>
    <n v="623"/>
    <x v="572"/>
    <n v="4049.5"/>
    <n v="1557.5"/>
    <n v="2492"/>
  </r>
  <r>
    <x v="0"/>
    <x v="3"/>
    <x v="4"/>
    <x v="568"/>
    <x v="4"/>
    <n v="986"/>
    <x v="573"/>
    <n v="6409"/>
    <n v="2465"/>
    <n v="3944"/>
  </r>
  <r>
    <x v="0"/>
    <x v="0"/>
    <x v="2"/>
    <x v="569"/>
    <x v="4"/>
    <n v="2387"/>
    <x v="574"/>
    <n v="15515.5"/>
    <n v="5967.5"/>
    <n v="9548"/>
  </r>
  <r>
    <x v="0"/>
    <x v="1"/>
    <x v="1"/>
    <x v="570"/>
    <x v="4"/>
    <n v="269"/>
    <x v="575"/>
    <n v="1748.5"/>
    <n v="672.5"/>
    <n v="1076"/>
  </r>
  <r>
    <x v="0"/>
    <x v="0"/>
    <x v="0"/>
    <x v="571"/>
    <x v="4"/>
    <n v="1233"/>
    <x v="576"/>
    <n v="8014.5"/>
    <n v="3082.5"/>
    <n v="4932"/>
  </r>
  <r>
    <x v="0"/>
    <x v="0"/>
    <x v="0"/>
    <x v="572"/>
    <x v="4"/>
    <n v="1491"/>
    <x v="577"/>
    <n v="9691.5"/>
    <n v="3727.5"/>
    <n v="5964"/>
  </r>
  <r>
    <x v="0"/>
    <x v="1"/>
    <x v="1"/>
    <x v="573"/>
    <x v="4"/>
    <n v="1531"/>
    <x v="578"/>
    <n v="9951.5"/>
    <n v="3827.5"/>
    <n v="6124"/>
  </r>
  <r>
    <x v="0"/>
    <x v="0"/>
    <x v="2"/>
    <x v="574"/>
    <x v="4"/>
    <n v="2567"/>
    <x v="579"/>
    <n v="16685.5"/>
    <n v="6417.5"/>
    <n v="10268"/>
  </r>
  <r>
    <x v="0"/>
    <x v="0"/>
    <x v="2"/>
    <x v="575"/>
    <x v="4"/>
    <n v="1583"/>
    <x v="580"/>
    <n v="10289.5"/>
    <n v="3957.5"/>
    <n v="6332"/>
  </r>
  <r>
    <x v="0"/>
    <x v="3"/>
    <x v="4"/>
    <x v="576"/>
    <x v="4"/>
    <n v="1565"/>
    <x v="581"/>
    <n v="10172.5"/>
    <n v="3912.5"/>
    <n v="6260"/>
  </r>
  <r>
    <x v="0"/>
    <x v="0"/>
    <x v="0"/>
    <x v="577"/>
    <x v="4"/>
    <n v="280"/>
    <x v="582"/>
    <n v="1820"/>
    <n v="700"/>
    <n v="1120"/>
  </r>
  <r>
    <x v="0"/>
    <x v="0"/>
    <x v="2"/>
    <x v="578"/>
    <x v="4"/>
    <n v="2903"/>
    <x v="583"/>
    <n v="18869.5"/>
    <n v="7257.5"/>
    <n v="11612"/>
  </r>
  <r>
    <x v="0"/>
    <x v="0"/>
    <x v="0"/>
    <x v="579"/>
    <x v="4"/>
    <n v="2541"/>
    <x v="584"/>
    <n v="16516.5"/>
    <n v="6352.5"/>
    <n v="10164"/>
  </r>
  <r>
    <x v="0"/>
    <x v="1"/>
    <x v="1"/>
    <x v="570"/>
    <x v="4"/>
    <n v="269"/>
    <x v="585"/>
    <n v="1748.5"/>
    <n v="672.5"/>
    <n v="1076"/>
  </r>
  <r>
    <x v="0"/>
    <x v="0"/>
    <x v="2"/>
    <x v="580"/>
    <x v="4"/>
    <n v="1496"/>
    <x v="586"/>
    <n v="9724"/>
    <n v="3740"/>
    <n v="5984"/>
  </r>
  <r>
    <x v="0"/>
    <x v="2"/>
    <x v="3"/>
    <x v="581"/>
    <x v="4"/>
    <n v="1010"/>
    <x v="587"/>
    <n v="6565"/>
    <n v="2525"/>
    <n v="4040"/>
  </r>
  <r>
    <x v="0"/>
    <x v="2"/>
    <x v="3"/>
    <x v="582"/>
    <x v="4"/>
    <n v="1281"/>
    <x v="588"/>
    <n v="8326.5"/>
    <n v="3202.5"/>
    <n v="5124"/>
  </r>
  <r>
    <x v="0"/>
    <x v="3"/>
    <x v="4"/>
    <x v="583"/>
    <x v="4"/>
    <n v="865.5"/>
    <x v="589"/>
    <n v="5625.75"/>
    <n v="2163.75"/>
    <n v="3462"/>
  </r>
  <r>
    <x v="0"/>
    <x v="1"/>
    <x v="1"/>
    <x v="584"/>
    <x v="4"/>
    <n v="492"/>
    <x v="590"/>
    <n v="3198"/>
    <n v="1230"/>
    <n v="1968"/>
  </r>
  <r>
    <x v="0"/>
    <x v="3"/>
    <x v="4"/>
    <x v="585"/>
    <x v="4"/>
    <n v="267"/>
    <x v="591"/>
    <n v="1735.5"/>
    <n v="667.5"/>
    <n v="1068"/>
  </r>
  <r>
    <x v="0"/>
    <x v="0"/>
    <x v="2"/>
    <x v="586"/>
    <x v="4"/>
    <n v="1175"/>
    <x v="592"/>
    <n v="7637.5"/>
    <n v="2937.5"/>
    <n v="4700"/>
  </r>
  <r>
    <x v="0"/>
    <x v="1"/>
    <x v="1"/>
    <x v="587"/>
    <x v="4"/>
    <n v="2954"/>
    <x v="593"/>
    <n v="19201"/>
    <n v="7385"/>
    <n v="11816"/>
  </r>
  <r>
    <x v="0"/>
    <x v="1"/>
    <x v="1"/>
    <x v="588"/>
    <x v="4"/>
    <n v="552"/>
    <x v="594"/>
    <n v="3588"/>
    <n v="1380"/>
    <n v="2208"/>
  </r>
  <r>
    <x v="0"/>
    <x v="3"/>
    <x v="4"/>
    <x v="589"/>
    <x v="4"/>
    <n v="293"/>
    <x v="595"/>
    <n v="1904.5"/>
    <n v="732.5"/>
    <n v="1172"/>
  </r>
  <r>
    <x v="0"/>
    <x v="0"/>
    <x v="0"/>
    <x v="590"/>
    <x v="4"/>
    <n v="1806"/>
    <x v="596"/>
    <n v="11739"/>
    <n v="4515"/>
    <n v="7224"/>
  </r>
  <r>
    <x v="0"/>
    <x v="0"/>
    <x v="2"/>
    <x v="591"/>
    <x v="5"/>
    <n v="1493"/>
    <x v="597"/>
    <n v="11944"/>
    <n v="5225.5"/>
    <n v="6718.5"/>
  </r>
  <r>
    <x v="0"/>
    <x v="1"/>
    <x v="1"/>
    <x v="592"/>
    <x v="5"/>
    <n v="1804"/>
    <x v="598"/>
    <n v="14432"/>
    <n v="6314"/>
    <n v="8118"/>
  </r>
  <r>
    <x v="0"/>
    <x v="3"/>
    <x v="4"/>
    <x v="593"/>
    <x v="5"/>
    <n v="2161"/>
    <x v="599"/>
    <n v="17288"/>
    <n v="7563.5"/>
    <n v="9724.5"/>
  </r>
  <r>
    <x v="0"/>
    <x v="1"/>
    <x v="1"/>
    <x v="594"/>
    <x v="5"/>
    <n v="1006"/>
    <x v="600"/>
    <n v="8048"/>
    <n v="3521"/>
    <n v="4527"/>
  </r>
  <r>
    <x v="0"/>
    <x v="3"/>
    <x v="4"/>
    <x v="595"/>
    <x v="5"/>
    <n v="1545"/>
    <x v="601"/>
    <n v="12360"/>
    <n v="5407.5"/>
    <n v="6952.5"/>
  </r>
  <r>
    <x v="0"/>
    <x v="3"/>
    <x v="4"/>
    <x v="596"/>
    <x v="5"/>
    <n v="2821"/>
    <x v="602"/>
    <n v="22568"/>
    <n v="9873.5"/>
    <n v="12694.5"/>
  </r>
  <r>
    <x v="0"/>
    <x v="0"/>
    <x v="0"/>
    <x v="597"/>
    <x v="5"/>
    <n v="345"/>
    <x v="603"/>
    <n v="2760"/>
    <n v="1207.5"/>
    <n v="1552.5"/>
  </r>
  <r>
    <x v="0"/>
    <x v="0"/>
    <x v="0"/>
    <x v="598"/>
    <x v="5"/>
    <n v="639"/>
    <x v="604"/>
    <n v="5112"/>
    <n v="2236.5"/>
    <n v="2875.5"/>
  </r>
  <r>
    <x v="0"/>
    <x v="2"/>
    <x v="3"/>
    <x v="599"/>
    <x v="5"/>
    <n v="3864"/>
    <x v="605"/>
    <n v="30912"/>
    <n v="13524"/>
    <n v="17388"/>
  </r>
  <r>
    <x v="0"/>
    <x v="3"/>
    <x v="4"/>
    <x v="600"/>
    <x v="5"/>
    <n v="362"/>
    <x v="606"/>
    <n v="2896"/>
    <n v="1267"/>
    <n v="1629"/>
  </r>
  <r>
    <x v="0"/>
    <x v="3"/>
    <x v="4"/>
    <x v="601"/>
    <x v="5"/>
    <n v="923"/>
    <x v="607"/>
    <n v="7384"/>
    <n v="3230.5"/>
    <n v="4153.5"/>
  </r>
  <r>
    <x v="0"/>
    <x v="2"/>
    <x v="3"/>
    <x v="602"/>
    <x v="5"/>
    <n v="663"/>
    <x v="608"/>
    <n v="5304"/>
    <n v="2320.5"/>
    <n v="2983.5"/>
  </r>
  <r>
    <x v="0"/>
    <x v="0"/>
    <x v="2"/>
    <x v="603"/>
    <x v="5"/>
    <n v="2092"/>
    <x v="609"/>
    <n v="16736"/>
    <n v="7322"/>
    <n v="9414"/>
  </r>
  <r>
    <x v="0"/>
    <x v="0"/>
    <x v="2"/>
    <x v="604"/>
    <x v="5"/>
    <n v="1566"/>
    <x v="610"/>
    <n v="12528"/>
    <n v="5481"/>
    <n v="7047"/>
  </r>
  <r>
    <x v="0"/>
    <x v="1"/>
    <x v="1"/>
    <x v="605"/>
    <x v="5"/>
    <n v="2966"/>
    <x v="611"/>
    <n v="23728"/>
    <n v="10381"/>
    <n v="13347"/>
  </r>
  <r>
    <x v="0"/>
    <x v="0"/>
    <x v="2"/>
    <x v="606"/>
    <x v="5"/>
    <n v="2877"/>
    <x v="612"/>
    <n v="23016"/>
    <n v="10069.5"/>
    <n v="12946.5"/>
  </r>
  <r>
    <x v="0"/>
    <x v="3"/>
    <x v="4"/>
    <x v="607"/>
    <x v="5"/>
    <n v="809"/>
    <x v="613"/>
    <n v="6472"/>
    <n v="2831.5"/>
    <n v="3640.5"/>
  </r>
  <r>
    <x v="0"/>
    <x v="0"/>
    <x v="2"/>
    <x v="608"/>
    <x v="5"/>
    <n v="2145"/>
    <x v="614"/>
    <n v="17160"/>
    <n v="7507.5"/>
    <n v="9652.5"/>
  </r>
  <r>
    <x v="0"/>
    <x v="0"/>
    <x v="0"/>
    <x v="609"/>
    <x v="5"/>
    <n v="1055"/>
    <x v="615"/>
    <n v="8440"/>
    <n v="3692.5"/>
    <n v="4747.5"/>
  </r>
  <r>
    <x v="0"/>
    <x v="2"/>
    <x v="3"/>
    <x v="610"/>
    <x v="5"/>
    <n v="544"/>
    <x v="616"/>
    <n v="4352"/>
    <n v="1904"/>
    <n v="2448"/>
  </r>
  <r>
    <x v="0"/>
    <x v="0"/>
    <x v="2"/>
    <x v="611"/>
    <x v="5"/>
    <n v="1084"/>
    <x v="617"/>
    <n v="8672"/>
    <n v="3794"/>
    <n v="4878"/>
  </r>
  <r>
    <x v="0"/>
    <x v="1"/>
    <x v="1"/>
    <x v="612"/>
    <x v="5"/>
    <n v="2009"/>
    <x v="618"/>
    <n v="16072"/>
    <n v="7031.5"/>
    <n v="9040.5"/>
  </r>
  <r>
    <x v="0"/>
    <x v="1"/>
    <x v="1"/>
    <x v="613"/>
    <x v="5"/>
    <n v="3850.5"/>
    <x v="619"/>
    <n v="30804"/>
    <n v="13476.75"/>
    <n v="17327.25"/>
  </r>
  <r>
    <x v="0"/>
    <x v="1"/>
    <x v="1"/>
    <x v="614"/>
    <x v="5"/>
    <n v="736"/>
    <x v="620"/>
    <n v="5888"/>
    <n v="2576"/>
    <n v="3312"/>
  </r>
  <r>
    <x v="0"/>
    <x v="0"/>
    <x v="0"/>
    <x v="615"/>
    <x v="5"/>
    <n v="1465"/>
    <x v="621"/>
    <n v="11720"/>
    <n v="5127.5"/>
    <n v="6592.5"/>
  </r>
  <r>
    <x v="0"/>
    <x v="1"/>
    <x v="1"/>
    <x v="616"/>
    <x v="5"/>
    <n v="2646"/>
    <x v="622"/>
    <n v="21168"/>
    <n v="9261"/>
    <n v="11907"/>
  </r>
  <r>
    <x v="0"/>
    <x v="0"/>
    <x v="0"/>
    <x v="617"/>
    <x v="5"/>
    <n v="2177"/>
    <x v="623"/>
    <n v="17416"/>
    <n v="7619.5"/>
    <n v="9796.5"/>
  </r>
  <r>
    <x v="0"/>
    <x v="1"/>
    <x v="1"/>
    <x v="618"/>
    <x v="5"/>
    <n v="2431"/>
    <x v="624"/>
    <n v="19448"/>
    <n v="8508.5"/>
    <n v="10939.5"/>
  </r>
  <r>
    <x v="0"/>
    <x v="3"/>
    <x v="4"/>
    <x v="619"/>
    <x v="5"/>
    <n v="555"/>
    <x v="625"/>
    <n v="4440"/>
    <n v="1942.5"/>
    <n v="2497.5"/>
  </r>
  <r>
    <x v="0"/>
    <x v="2"/>
    <x v="3"/>
    <x v="620"/>
    <x v="5"/>
    <n v="2861"/>
    <x v="626"/>
    <n v="22888"/>
    <n v="10013.5"/>
    <n v="12874.5"/>
  </r>
  <r>
    <x v="0"/>
    <x v="0"/>
    <x v="2"/>
    <x v="621"/>
    <x v="5"/>
    <n v="807"/>
    <x v="627"/>
    <n v="6456"/>
    <n v="2824.5"/>
    <n v="3631.5"/>
  </r>
  <r>
    <x v="0"/>
    <x v="1"/>
    <x v="1"/>
    <x v="622"/>
    <x v="5"/>
    <n v="602"/>
    <x v="628"/>
    <n v="4816"/>
    <n v="2107"/>
    <n v="2709"/>
  </r>
  <r>
    <x v="0"/>
    <x v="2"/>
    <x v="3"/>
    <x v="623"/>
    <x v="5"/>
    <n v="2832"/>
    <x v="629"/>
    <n v="22656"/>
    <n v="9912"/>
    <n v="12744"/>
  </r>
  <r>
    <x v="0"/>
    <x v="0"/>
    <x v="0"/>
    <x v="624"/>
    <x v="5"/>
    <n v="1579"/>
    <x v="630"/>
    <n v="12632"/>
    <n v="5526.5"/>
    <n v="7105.5"/>
  </r>
  <r>
    <x v="0"/>
    <x v="1"/>
    <x v="1"/>
    <x v="625"/>
    <x v="5"/>
    <n v="861"/>
    <x v="631"/>
    <n v="6888"/>
    <n v="3013.5"/>
    <n v="3874.5"/>
  </r>
  <r>
    <x v="0"/>
    <x v="2"/>
    <x v="3"/>
    <x v="626"/>
    <x v="5"/>
    <n v="704"/>
    <x v="632"/>
    <n v="5632"/>
    <n v="2464"/>
    <n v="3168"/>
  </r>
  <r>
    <x v="0"/>
    <x v="1"/>
    <x v="1"/>
    <x v="627"/>
    <x v="6"/>
    <n v="1033"/>
    <x v="633"/>
    <n v="13429"/>
    <n v="6198"/>
    <n v="7231"/>
  </r>
  <r>
    <x v="0"/>
    <x v="0"/>
    <x v="2"/>
    <x v="628"/>
    <x v="6"/>
    <n v="1250"/>
    <x v="634"/>
    <n v="16250"/>
    <n v="7500"/>
    <n v="8750"/>
  </r>
  <r>
    <x v="0"/>
    <x v="1"/>
    <x v="1"/>
    <x v="629"/>
    <x v="6"/>
    <n v="952"/>
    <x v="635"/>
    <n v="12376"/>
    <n v="5712"/>
    <n v="6664"/>
  </r>
  <r>
    <x v="0"/>
    <x v="0"/>
    <x v="0"/>
    <x v="630"/>
    <x v="6"/>
    <n v="2755"/>
    <x v="636"/>
    <n v="35815"/>
    <n v="16530"/>
    <n v="19285"/>
  </r>
  <r>
    <x v="0"/>
    <x v="2"/>
    <x v="3"/>
    <x v="631"/>
    <x v="6"/>
    <n v="1530"/>
    <x v="637"/>
    <n v="19890"/>
    <n v="9180"/>
    <n v="10710"/>
  </r>
  <r>
    <x v="0"/>
    <x v="0"/>
    <x v="2"/>
    <x v="632"/>
    <x v="6"/>
    <n v="1496"/>
    <x v="638"/>
    <n v="19448"/>
    <n v="8976"/>
    <n v="10472"/>
  </r>
  <r>
    <x v="0"/>
    <x v="0"/>
    <x v="0"/>
    <x v="633"/>
    <x v="6"/>
    <n v="1498"/>
    <x v="639"/>
    <n v="19474"/>
    <n v="8988"/>
    <n v="10486"/>
  </r>
  <r>
    <x v="0"/>
    <x v="0"/>
    <x v="0"/>
    <x v="634"/>
    <x v="6"/>
    <n v="1221"/>
    <x v="640"/>
    <n v="15873"/>
    <n v="7326"/>
    <n v="8547"/>
  </r>
  <r>
    <x v="0"/>
    <x v="3"/>
    <x v="4"/>
    <x v="635"/>
    <x v="6"/>
    <n v="2076"/>
    <x v="641"/>
    <n v="26988"/>
    <n v="12456"/>
    <n v="14532"/>
  </r>
  <r>
    <x v="0"/>
    <x v="2"/>
    <x v="3"/>
    <x v="636"/>
    <x v="6"/>
    <n v="1001"/>
    <x v="642"/>
    <n v="13013"/>
    <n v="6006"/>
    <n v="7007"/>
  </r>
  <r>
    <x v="0"/>
    <x v="0"/>
    <x v="0"/>
    <x v="637"/>
    <x v="6"/>
    <n v="1333"/>
    <x v="643"/>
    <n v="17329"/>
    <n v="7998"/>
    <n v="9331"/>
  </r>
  <r>
    <x v="0"/>
    <x v="0"/>
    <x v="0"/>
    <x v="638"/>
    <x v="6"/>
    <n v="1262"/>
    <x v="644"/>
    <n v="16406"/>
    <n v="7572"/>
    <n v="8834"/>
  </r>
  <r>
    <x v="0"/>
    <x v="0"/>
    <x v="0"/>
    <x v="639"/>
    <x v="6"/>
    <n v="1135"/>
    <x v="645"/>
    <n v="14755"/>
    <n v="6810"/>
    <n v="7945"/>
  </r>
  <r>
    <x v="0"/>
    <x v="0"/>
    <x v="0"/>
    <x v="640"/>
    <x v="6"/>
    <n v="547"/>
    <x v="646"/>
    <n v="7111"/>
    <n v="3282"/>
    <n v="3829"/>
  </r>
  <r>
    <x v="0"/>
    <x v="0"/>
    <x v="2"/>
    <x v="641"/>
    <x v="6"/>
    <n v="1582"/>
    <x v="647"/>
    <n v="20566"/>
    <n v="9492"/>
    <n v="11074"/>
  </r>
  <r>
    <x v="0"/>
    <x v="3"/>
    <x v="4"/>
    <x v="642"/>
    <x v="6"/>
    <n v="1659"/>
    <x v="648"/>
    <n v="21567"/>
    <n v="9954"/>
    <n v="11613"/>
  </r>
  <r>
    <x v="0"/>
    <x v="3"/>
    <x v="4"/>
    <x v="643"/>
    <x v="6"/>
    <n v="609"/>
    <x v="649"/>
    <n v="7917"/>
    <n v="3654"/>
    <n v="4263"/>
  </r>
  <r>
    <x v="0"/>
    <x v="3"/>
    <x v="4"/>
    <x v="644"/>
    <x v="6"/>
    <n v="2087"/>
    <x v="650"/>
    <n v="27131"/>
    <n v="12522"/>
    <n v="14609"/>
  </r>
  <r>
    <x v="0"/>
    <x v="1"/>
    <x v="1"/>
    <x v="645"/>
    <x v="6"/>
    <n v="1976"/>
    <x v="651"/>
    <n v="25688"/>
    <n v="11856"/>
    <n v="13832"/>
  </r>
  <r>
    <x v="0"/>
    <x v="0"/>
    <x v="2"/>
    <x v="646"/>
    <x v="6"/>
    <n v="1421"/>
    <x v="652"/>
    <n v="18473"/>
    <n v="8526"/>
    <n v="9947"/>
  </r>
  <r>
    <x v="0"/>
    <x v="1"/>
    <x v="1"/>
    <x v="647"/>
    <x v="6"/>
    <n v="1372"/>
    <x v="653"/>
    <n v="17836"/>
    <n v="8232"/>
    <n v="9604"/>
  </r>
  <r>
    <x v="0"/>
    <x v="0"/>
    <x v="0"/>
    <x v="648"/>
    <x v="6"/>
    <n v="588"/>
    <x v="654"/>
    <n v="7644"/>
    <n v="3528"/>
    <n v="4116"/>
  </r>
  <r>
    <x v="0"/>
    <x v="3"/>
    <x v="4"/>
    <x v="649"/>
    <x v="6"/>
    <n v="598"/>
    <x v="655"/>
    <n v="7774"/>
    <n v="3588"/>
    <n v="4186"/>
  </r>
  <r>
    <x v="0"/>
    <x v="0"/>
    <x v="0"/>
    <x v="650"/>
    <x v="6"/>
    <n v="2907"/>
    <x v="656"/>
    <n v="37791"/>
    <n v="17442"/>
    <n v="20349"/>
  </r>
  <r>
    <x v="0"/>
    <x v="1"/>
    <x v="1"/>
    <x v="651"/>
    <x v="6"/>
    <n v="2338"/>
    <x v="657"/>
    <n v="30394"/>
    <n v="14028"/>
    <n v="16366"/>
  </r>
  <r>
    <x v="0"/>
    <x v="1"/>
    <x v="1"/>
    <x v="652"/>
    <x v="6"/>
    <n v="386"/>
    <x v="658"/>
    <n v="5018"/>
    <n v="2316"/>
    <n v="2702"/>
  </r>
  <r>
    <x v="0"/>
    <x v="0"/>
    <x v="0"/>
    <x v="653"/>
    <x v="6"/>
    <n v="635"/>
    <x v="659"/>
    <n v="8255"/>
    <n v="3810"/>
    <n v="4445"/>
  </r>
  <r>
    <x v="0"/>
    <x v="3"/>
    <x v="4"/>
    <x v="654"/>
    <x v="6"/>
    <n v="245"/>
    <x v="660"/>
    <n v="3185"/>
    <n v="1470"/>
    <n v="1715"/>
  </r>
  <r>
    <x v="0"/>
    <x v="1"/>
    <x v="1"/>
    <x v="655"/>
    <x v="6"/>
    <n v="3793.5"/>
    <x v="661"/>
    <n v="49315.5"/>
    <n v="22761"/>
    <n v="26554.5"/>
  </r>
  <r>
    <x v="0"/>
    <x v="1"/>
    <x v="1"/>
    <x v="656"/>
    <x v="6"/>
    <n v="1307"/>
    <x v="662"/>
    <n v="16991"/>
    <n v="7842"/>
    <n v="9149"/>
  </r>
  <r>
    <x v="0"/>
    <x v="0"/>
    <x v="2"/>
    <x v="657"/>
    <x v="6"/>
    <n v="567"/>
    <x v="663"/>
    <n v="7371"/>
    <n v="3402"/>
    <n v="3969"/>
  </r>
  <r>
    <x v="0"/>
    <x v="2"/>
    <x v="3"/>
    <x v="658"/>
    <x v="6"/>
    <n v="2110"/>
    <x v="664"/>
    <n v="27430"/>
    <n v="12660"/>
    <n v="14770"/>
  </r>
  <r>
    <x v="0"/>
    <x v="1"/>
    <x v="1"/>
    <x v="652"/>
    <x v="6"/>
    <n v="386"/>
    <x v="665"/>
    <n v="5018"/>
    <n v="2316"/>
    <n v="2702"/>
  </r>
  <r>
    <x v="0"/>
    <x v="0"/>
    <x v="0"/>
    <x v="659"/>
    <x v="6"/>
    <n v="1269"/>
    <x v="666"/>
    <n v="16497"/>
    <n v="7614"/>
    <n v="8883"/>
  </r>
  <r>
    <x v="0"/>
    <x v="0"/>
    <x v="2"/>
    <x v="660"/>
    <x v="6"/>
    <n v="1967"/>
    <x v="667"/>
    <n v="25571"/>
    <n v="11802"/>
    <n v="13769"/>
  </r>
  <r>
    <x v="0"/>
    <x v="0"/>
    <x v="2"/>
    <x v="661"/>
    <x v="6"/>
    <n v="2628"/>
    <x v="668"/>
    <n v="34164"/>
    <n v="15768"/>
    <n v="18396"/>
  </r>
  <r>
    <x v="0"/>
    <x v="3"/>
    <x v="4"/>
    <x v="662"/>
    <x v="6"/>
    <n v="681"/>
    <x v="669"/>
    <n v="8853"/>
    <n v="4086"/>
    <n v="4767"/>
  </r>
  <r>
    <x v="0"/>
    <x v="1"/>
    <x v="1"/>
    <x v="663"/>
    <x v="6"/>
    <n v="510"/>
    <x v="670"/>
    <n v="6630"/>
    <n v="3060"/>
    <n v="3570"/>
  </r>
  <r>
    <x v="0"/>
    <x v="3"/>
    <x v="4"/>
    <x v="664"/>
    <x v="6"/>
    <n v="790"/>
    <x v="671"/>
    <n v="10270"/>
    <n v="4740"/>
    <n v="5530"/>
  </r>
  <r>
    <x v="0"/>
    <x v="0"/>
    <x v="2"/>
    <x v="665"/>
    <x v="6"/>
    <n v="639"/>
    <x v="672"/>
    <n v="8307"/>
    <n v="3834"/>
    <n v="4473"/>
  </r>
  <r>
    <x v="0"/>
    <x v="0"/>
    <x v="0"/>
    <x v="666"/>
    <x v="6"/>
    <n v="1596"/>
    <x v="673"/>
    <n v="20748"/>
    <n v="9576"/>
    <n v="11172"/>
  </r>
  <r>
    <x v="0"/>
    <x v="0"/>
    <x v="0"/>
    <x v="667"/>
    <x v="6"/>
    <n v="2294"/>
    <x v="674"/>
    <n v="29822"/>
    <n v="13764"/>
    <n v="16058"/>
  </r>
  <r>
    <x v="0"/>
    <x v="0"/>
    <x v="2"/>
    <x v="668"/>
    <x v="6"/>
    <n v="241"/>
    <x v="675"/>
    <n v="3133"/>
    <n v="1446"/>
    <n v="1687"/>
  </r>
  <r>
    <x v="0"/>
    <x v="1"/>
    <x v="1"/>
    <x v="669"/>
    <x v="6"/>
    <n v="2665"/>
    <x v="676"/>
    <n v="34645"/>
    <n v="15990"/>
    <n v="18655"/>
  </r>
  <r>
    <x v="0"/>
    <x v="0"/>
    <x v="2"/>
    <x v="670"/>
    <x v="6"/>
    <n v="1916"/>
    <x v="677"/>
    <n v="24908"/>
    <n v="11496"/>
    <n v="13412"/>
  </r>
  <r>
    <x v="0"/>
    <x v="3"/>
    <x v="4"/>
    <x v="671"/>
    <x v="6"/>
    <n v="853"/>
    <x v="678"/>
    <n v="11089"/>
    <n v="5118"/>
    <n v="5971"/>
  </r>
  <r>
    <x v="0"/>
    <x v="0"/>
    <x v="0"/>
    <x v="672"/>
    <x v="6"/>
    <n v="384"/>
    <x v="679"/>
    <n v="4992"/>
    <n v="2304"/>
    <n v="2688"/>
  </r>
  <r>
    <x v="0"/>
    <x v="0"/>
    <x v="2"/>
    <x v="673"/>
    <x v="6"/>
    <n v="472"/>
    <x v="680"/>
    <n v="6136"/>
    <n v="2832"/>
    <n v="3304"/>
  </r>
  <r>
    <x v="0"/>
    <x v="3"/>
    <x v="4"/>
    <x v="674"/>
    <x v="6"/>
    <n v="2805"/>
    <x v="681"/>
    <n v="36465"/>
    <n v="16830"/>
    <n v="19635"/>
  </r>
  <r>
    <x v="0"/>
    <x v="1"/>
    <x v="1"/>
    <x v="675"/>
    <x v="6"/>
    <n v="655"/>
    <x v="682"/>
    <n v="8515"/>
    <n v="3930"/>
    <n v="4585"/>
  </r>
  <r>
    <x v="0"/>
    <x v="2"/>
    <x v="3"/>
    <x v="676"/>
    <x v="6"/>
    <n v="344"/>
    <x v="683"/>
    <n v="4472"/>
    <n v="2064"/>
    <n v="2408"/>
  </r>
  <r>
    <x v="0"/>
    <x v="0"/>
    <x v="2"/>
    <x v="677"/>
    <x v="6"/>
    <n v="1808"/>
    <x v="684"/>
    <n v="23504"/>
    <n v="10848"/>
    <n v="12656"/>
  </r>
  <r>
    <x v="0"/>
    <x v="0"/>
    <x v="2"/>
    <x v="678"/>
    <x v="6"/>
    <n v="1395"/>
    <x v="685"/>
    <n v="18135"/>
    <n v="8370"/>
    <n v="9765"/>
  </r>
  <r>
    <x v="0"/>
    <x v="0"/>
    <x v="2"/>
    <x v="679"/>
    <x v="6"/>
    <n v="986"/>
    <x v="686"/>
    <n v="12818"/>
    <n v="5916"/>
    <n v="6902"/>
  </r>
  <r>
    <x v="0"/>
    <x v="0"/>
    <x v="0"/>
    <x v="680"/>
    <x v="6"/>
    <n v="905"/>
    <x v="687"/>
    <n v="11765"/>
    <n v="5430"/>
    <n v="6335"/>
  </r>
  <r>
    <x v="0"/>
    <x v="0"/>
    <x v="0"/>
    <x v="681"/>
    <x v="6"/>
    <n v="3997.5"/>
    <x v="688"/>
    <n v="51967.5"/>
    <n v="23985"/>
    <n v="27982.5"/>
  </r>
  <r>
    <x v="0"/>
    <x v="1"/>
    <x v="1"/>
    <x v="682"/>
    <x v="6"/>
    <n v="2632"/>
    <x v="689"/>
    <n v="34216"/>
    <n v="15792"/>
    <n v="18424"/>
  </r>
  <r>
    <x v="0"/>
    <x v="0"/>
    <x v="0"/>
    <x v="683"/>
    <x v="6"/>
    <n v="1190"/>
    <x v="690"/>
    <n v="15470"/>
    <n v="7140"/>
    <n v="8330"/>
  </r>
  <r>
    <x v="0"/>
    <x v="3"/>
    <x v="4"/>
    <x v="684"/>
    <x v="6"/>
    <n v="604"/>
    <x v="691"/>
    <n v="7852"/>
    <n v="3624"/>
    <n v="4228"/>
  </r>
  <r>
    <x v="0"/>
    <x v="0"/>
    <x v="0"/>
    <x v="685"/>
    <x v="6"/>
    <n v="660"/>
    <x v="692"/>
    <n v="8580"/>
    <n v="3960"/>
    <n v="4620"/>
  </r>
  <r>
    <x v="0"/>
    <x v="3"/>
    <x v="4"/>
    <x v="686"/>
    <x v="6"/>
    <n v="410"/>
    <x v="693"/>
    <n v="5330"/>
    <n v="2460"/>
    <n v="2870"/>
  </r>
  <r>
    <x v="0"/>
    <x v="2"/>
    <x v="3"/>
    <x v="687"/>
    <x v="6"/>
    <n v="2605"/>
    <x v="694"/>
    <n v="33865"/>
    <n v="15630"/>
    <n v="18235"/>
  </r>
  <r>
    <x v="0"/>
    <x v="0"/>
    <x v="0"/>
    <x v="688"/>
    <x v="6"/>
    <n v="1013"/>
    <x v="695"/>
    <n v="13169"/>
    <n v="6078"/>
    <n v="7091"/>
  </r>
  <r>
    <x v="0"/>
    <x v="3"/>
    <x v="4"/>
    <x v="689"/>
    <x v="6"/>
    <n v="1575"/>
    <x v="696"/>
    <n v="20475"/>
    <n v="9450"/>
    <n v="11025"/>
  </r>
  <r>
    <x v="0"/>
    <x v="3"/>
    <x v="4"/>
    <x v="690"/>
    <x v="6"/>
    <n v="606"/>
    <x v="697"/>
    <n v="7878"/>
    <n v="3636"/>
    <n v="4242"/>
  </r>
  <r>
    <x v="0"/>
    <x v="1"/>
    <x v="1"/>
    <x v="691"/>
    <x v="6"/>
    <n v="2460"/>
    <x v="698"/>
    <n v="31980"/>
    <n v="14760"/>
    <n v="17220"/>
  </r>
  <r>
    <x v="0"/>
    <x v="0"/>
    <x v="2"/>
    <x v="692"/>
    <x v="6"/>
    <n v="269"/>
    <x v="699"/>
    <n v="3497"/>
    <n v="1614"/>
    <n v="1883"/>
  </r>
  <r>
    <x v="0"/>
    <x v="0"/>
    <x v="2"/>
    <x v="693"/>
    <x v="6"/>
    <n v="2536"/>
    <x v="700"/>
    <n v="32968"/>
    <n v="15216"/>
    <n v="17752"/>
  </r>
  <r>
    <x v="0"/>
    <x v="3"/>
    <x v="4"/>
    <x v="694"/>
    <x v="6"/>
    <n v="500"/>
    <x v="701"/>
    <n v="6500"/>
    <n v="3000"/>
    <n v="3500"/>
  </r>
  <r>
    <x v="0"/>
    <x v="0"/>
    <x v="0"/>
    <x v="695"/>
    <x v="6"/>
    <n v="2826"/>
    <x v="702"/>
    <n v="36738"/>
    <n v="16956"/>
    <n v="19782"/>
  </r>
  <r>
    <x v="0"/>
    <x v="0"/>
    <x v="2"/>
    <x v="696"/>
    <x v="6"/>
    <n v="663"/>
    <x v="703"/>
    <n v="8619"/>
    <n v="3978"/>
    <n v="4641"/>
  </r>
  <r>
    <x v="0"/>
    <x v="1"/>
    <x v="1"/>
    <x v="697"/>
    <x v="6"/>
    <n v="2574"/>
    <x v="704"/>
    <n v="33462"/>
    <n v="15444"/>
    <n v="18018"/>
  </r>
  <r>
    <x v="0"/>
    <x v="1"/>
    <x v="1"/>
    <x v="698"/>
    <x v="6"/>
    <n v="2438"/>
    <x v="705"/>
    <n v="31694"/>
    <n v="14628"/>
    <n v="17066"/>
  </r>
  <r>
    <x v="0"/>
    <x v="1"/>
    <x v="1"/>
    <x v="699"/>
    <x v="6"/>
    <n v="914"/>
    <x v="706"/>
    <n v="11882"/>
    <n v="5484"/>
    <n v="63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n v="8.9835304146198478"/>
    <n v="3087859.5"/>
    <n v="3.9973205285046598"/>
    <n v="1373977"/>
    <n v="0.55503901650965659"/>
  </r>
  <r>
    <x v="1"/>
    <x v="1"/>
    <n v="7.6504459717256452"/>
    <n v="1211111.5"/>
    <n v="3.1063636248784001"/>
    <n v="491756"/>
    <n v="0.59396306615864847"/>
  </r>
  <r>
    <x v="2"/>
    <x v="2"/>
    <n v="8.3721903047311432"/>
    <n v="474339"/>
    <n v="3.642746198582687"/>
    <n v="206385.25"/>
    <n v="0.56489925981207534"/>
  </r>
  <r>
    <x v="3"/>
    <x v="3"/>
    <n v="10.805983893326292"/>
    <n v="1636998.5"/>
    <n v="5.2933559970955182"/>
    <n v="801890.5"/>
    <n v="0.51014585535661761"/>
  </r>
  <r>
    <x v="4"/>
    <x v="4"/>
    <n v="7.9709616614493921"/>
    <n v="1184046.5"/>
    <n v="3.4365040896697971"/>
    <n v="510475.5"/>
    <n v="0.5688720839933229"/>
  </r>
  <r>
    <x v="5"/>
    <x v="5"/>
    <n v="6.5452036925546864"/>
    <n v="1108901.5"/>
    <n v="2.5639232213053793"/>
    <n v="434385"/>
    <n v="0.60827449507463016"/>
  </r>
  <r>
    <x v="6"/>
    <x v="6"/>
    <n v="13"/>
    <n v="1351103"/>
    <n v="6"/>
    <n v="623586"/>
    <n v="0.53846153846153844"/>
  </r>
  <r>
    <x v="7"/>
    <x v="7"/>
    <n v="63.328315938407009"/>
    <n v="10054359.5"/>
    <n v="28.040213660036443"/>
    <n v="4442455.25"/>
    <m/>
  </r>
  <r>
    <x v="8"/>
    <x v="8"/>
    <n v="9.0469022769152865"/>
    <n v="1436337.0714285714"/>
    <n v="4.005744808576635"/>
    <n v="634636.4642857143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Terra Delicious"/>
    <n v="1120205.5"/>
    <n v="12045.220430107527"/>
    <s v="#SPILL!"/>
  </r>
  <r>
    <x v="1"/>
    <s v="Boudin Bakery"/>
    <n v="1863932.75"/>
    <n v="13909.945895522387"/>
    <m/>
  </r>
  <r>
    <x v="2"/>
    <s v="Ansel Bakes"/>
    <n v="3155349.75"/>
    <n v="15317.231796116504"/>
    <m/>
  </r>
  <r>
    <x v="3"/>
    <s v="Joe's Delicacies"/>
    <n v="2257344"/>
    <n v="14286.987341772152"/>
    <m/>
  </r>
  <r>
    <x v="4"/>
    <s v="Candy's Confectionery"/>
    <n v="1592429.75"/>
    <n v="13727.8426724137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09F4BF-F340-4643-866F-34C79687B10B}"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F12" firstHeaderRow="1" firstDataRow="2" firstDataCol="1"/>
  <pivotFields count="13">
    <pivotField showAll="0">
      <items count="2">
        <item x="0"/>
        <item t="default"/>
      </items>
    </pivotField>
    <pivotField axis="axisCol" showAll="0">
      <items count="5">
        <item x="2"/>
        <item x="1"/>
        <item x="3"/>
        <item x="0"/>
        <item t="default"/>
      </items>
    </pivotField>
    <pivotField showAll="0">
      <items count="6">
        <item x="4"/>
        <item x="2"/>
        <item x="0"/>
        <item x="1"/>
        <item x="3"/>
        <item t="default"/>
      </items>
    </pivotField>
    <pivotField showAll="0"/>
    <pivotField axis="axisRow" showAll="0">
      <items count="8">
        <item x="0"/>
        <item x="1"/>
        <item x="5"/>
        <item x="2"/>
        <item x="3"/>
        <item x="4"/>
        <item x="6"/>
        <item t="default"/>
      </items>
    </pivotField>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8">
    <i>
      <x/>
    </i>
    <i>
      <x v="1"/>
    </i>
    <i>
      <x v="2"/>
    </i>
    <i>
      <x v="3"/>
    </i>
    <i>
      <x v="4"/>
    </i>
    <i>
      <x v="5"/>
    </i>
    <i>
      <x v="6"/>
    </i>
    <i t="grand">
      <x/>
    </i>
  </rowItems>
  <colFields count="1">
    <field x="1"/>
  </colFields>
  <colItems count="5">
    <i>
      <x/>
    </i>
    <i>
      <x v="1"/>
    </i>
    <i>
      <x v="2"/>
    </i>
    <i>
      <x v="3"/>
    </i>
    <i t="grand">
      <x/>
    </i>
  </colItems>
  <dataFields count="1">
    <dataField name="Sum of Units Sold" fld="5" baseField="0" baseItem="0"/>
  </dataFields>
  <chartFormats count="8">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8" format="8" series="1">
      <pivotArea type="data" outline="0" fieldPosition="0">
        <references count="2">
          <reference field="4294967294" count="1" selected="0">
            <x v="0"/>
          </reference>
          <reference field="1" count="1" selected="0">
            <x v="0"/>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 chart="8" format="10" series="1">
      <pivotArea type="data" outline="0" fieldPosition="0">
        <references count="2">
          <reference field="4294967294" count="1" selected="0">
            <x v="0"/>
          </reference>
          <reference field="1" count="1" selected="0">
            <x v="2"/>
          </reference>
        </references>
      </pivotArea>
    </chartFormat>
    <chartFormat chart="8"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903D2B-22B7-4025-968B-4283FE4F9453}"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8:I24" firstHeaderRow="1" firstDataRow="1" firstDataCol="1"/>
  <pivotFields count="13">
    <pivotField showAll="0">
      <items count="2">
        <item x="0"/>
        <item t="default"/>
      </items>
    </pivotField>
    <pivotField showAll="0">
      <items count="5">
        <item x="2"/>
        <item x="1"/>
        <item x="3"/>
        <item x="0"/>
        <item t="default"/>
      </items>
    </pivotField>
    <pivotField axis="axisRow"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dataField="1"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2"/>
  </rowFields>
  <rowItems count="6">
    <i>
      <x/>
    </i>
    <i>
      <x v="1"/>
    </i>
    <i>
      <x v="2"/>
    </i>
    <i>
      <x v="3"/>
    </i>
    <i>
      <x v="4"/>
    </i>
    <i t="grand">
      <x/>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24DE34-DD6B-463F-B8F9-6F6AA3ABE486}"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6:C21" firstHeaderRow="0" firstDataRow="1" firstDataCol="1"/>
  <pivotFields count="13">
    <pivotField showAll="0">
      <items count="2">
        <item x="0"/>
        <item t="default"/>
      </items>
    </pivotField>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5">
    <i>
      <x v="2"/>
    </i>
    <i>
      <x/>
    </i>
    <i>
      <x v="1"/>
    </i>
    <i>
      <x v="3"/>
    </i>
    <i t="grand">
      <x/>
    </i>
  </rowItems>
  <colFields count="1">
    <field x="-2"/>
  </colFields>
  <colItems count="2">
    <i>
      <x/>
    </i>
    <i i="1">
      <x v="1"/>
    </i>
  </colItems>
  <dataFields count="2">
    <dataField name="Sum of Profit" fld="9" baseField="0" baseItem="0"/>
    <dataField name="Sum of Revenue" fld="7"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3BED2-51D7-4F64-B734-33E90DC88398}"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4:H83" firstHeaderRow="1" firstDataRow="1" firstDataCol="1"/>
  <pivotFields count="7">
    <pivotField axis="axisRow" showAll="0">
      <items count="10">
        <item h="1" x="8"/>
        <item x="0"/>
        <item x="1"/>
        <item x="7"/>
        <item x="2"/>
        <item x="3"/>
        <item x="4"/>
        <item x="5"/>
        <item x="6"/>
        <item t="default"/>
      </items>
    </pivotField>
    <pivotField dataField="1" showAll="0">
      <items count="10">
        <item x="2"/>
        <item x="6"/>
        <item x="4"/>
        <item x="3"/>
        <item x="1"/>
        <item x="8"/>
        <item x="5"/>
        <item x="0"/>
        <item x="7"/>
        <item t="default"/>
      </items>
    </pivotField>
    <pivotField numFmtId="164" showAll="0"/>
    <pivotField numFmtId="164" showAll="0"/>
    <pivotField numFmtId="164" showAll="0"/>
    <pivotField numFmtId="164" showAll="0"/>
    <pivotField showAll="0"/>
  </pivotFields>
  <rowFields count="1">
    <field x="0"/>
  </rowFields>
  <rowItems count="9">
    <i>
      <x v="1"/>
    </i>
    <i>
      <x v="2"/>
    </i>
    <i>
      <x v="3"/>
    </i>
    <i>
      <x v="4"/>
    </i>
    <i>
      <x v="5"/>
    </i>
    <i>
      <x v="6"/>
    </i>
    <i>
      <x v="7"/>
    </i>
    <i>
      <x v="8"/>
    </i>
    <i t="grand">
      <x/>
    </i>
  </rowItems>
  <colItems count="1">
    <i/>
  </colItems>
  <dataFields count="1">
    <dataField name="Sum of Units Sol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25069E-F333-4E08-9798-C36DB0885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F24:F25" firstHeaderRow="1" firstDataRow="1" firstDataCol="0"/>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Items count="1">
    <i/>
  </colItems>
  <dataFields count="1">
    <dataField name="Sum of Profit" fld="9" baseField="0"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AC8A7A-2E4A-4B71-8908-1C44E167AAC4}"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3:C31" firstHeaderRow="0"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axis="axisRow"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dataField="1"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8">
    <i>
      <x/>
    </i>
    <i>
      <x v="1"/>
    </i>
    <i>
      <x v="2"/>
    </i>
    <i>
      <x v="3"/>
    </i>
    <i>
      <x v="4"/>
    </i>
    <i>
      <x v="5"/>
    </i>
    <i>
      <x v="6"/>
    </i>
    <i t="grand">
      <x/>
    </i>
  </rowItems>
  <colFields count="1">
    <field x="-2"/>
  </colFields>
  <colItems count="2">
    <i>
      <x/>
    </i>
    <i i="1">
      <x v="1"/>
    </i>
  </colItems>
  <dataFields count="2">
    <dataField name="Sum of Profit" fld="9" baseField="0" baseItem="0"/>
    <dataField name="Sum of Revenue" fld="7"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27C963-0C58-459C-86EA-9A5C5A9A99DF}"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H5:I10" firstHeaderRow="1" firstDataRow="1" firstDataCol="1"/>
  <pivotFields count="13">
    <pivotField showAll="0">
      <items count="2">
        <item x="0"/>
        <item t="default"/>
      </items>
    </pivotField>
    <pivotField showAll="0">
      <items count="5">
        <item x="2"/>
        <item x="1"/>
        <item x="3"/>
        <item x="0"/>
        <item t="default"/>
      </items>
    </pivotField>
    <pivotField showAll="0">
      <items count="6">
        <item x="4"/>
        <item x="2"/>
        <item x="0"/>
        <item x="1"/>
        <item x="3"/>
        <item t="default"/>
      </items>
    </pivotField>
    <pivotField showAll="0">
      <items count="701">
        <item x="231"/>
        <item x="542"/>
        <item x="448"/>
        <item x="626"/>
        <item x="184"/>
        <item x="504"/>
        <item x="640"/>
        <item x="630"/>
        <item x="182"/>
        <item x="650"/>
        <item x="228"/>
        <item x="304"/>
        <item x="490"/>
        <item x="246"/>
        <item x="519"/>
        <item x="505"/>
        <item x="481"/>
        <item x="364"/>
        <item x="378"/>
        <item x="136"/>
        <item x="227"/>
        <item x="341"/>
        <item x="310"/>
        <item x="82"/>
        <item x="485"/>
        <item x="463"/>
        <item x="607"/>
        <item x="591"/>
        <item x="541"/>
        <item x="242"/>
        <item x="621"/>
        <item x="166"/>
        <item x="409"/>
        <item x="696"/>
        <item x="179"/>
        <item x="265"/>
        <item x="520"/>
        <item x="263"/>
        <item x="567"/>
        <item x="530"/>
        <item x="439"/>
        <item x="553"/>
        <item x="196"/>
        <item x="71"/>
        <item x="335"/>
        <item x="548"/>
        <item x="149"/>
        <item x="620"/>
        <item x="679"/>
        <item x="643"/>
        <item x="691"/>
        <item x="412"/>
        <item x="658"/>
        <item x="141"/>
        <item x="484"/>
        <item x="415"/>
        <item x="34"/>
        <item x="1"/>
        <item x="66"/>
        <item x="472"/>
        <item x="64"/>
        <item x="116"/>
        <item x="128"/>
        <item x="223"/>
        <item x="687"/>
        <item x="489"/>
        <item x="89"/>
        <item x="86"/>
        <item x="99"/>
        <item x="522"/>
        <item x="190"/>
        <item x="373"/>
        <item x="70"/>
        <item x="286"/>
        <item x="32"/>
        <item x="340"/>
        <item x="459"/>
        <item x="125"/>
        <item x="477"/>
        <item x="376"/>
        <item x="36"/>
        <item x="12"/>
        <item x="107"/>
        <item x="461"/>
        <item x="369"/>
        <item x="456"/>
        <item x="188"/>
        <item x="554"/>
        <item x="516"/>
        <item x="638"/>
        <item x="87"/>
        <item x="671"/>
        <item x="23"/>
        <item x="29"/>
        <item x="301"/>
        <item x="605"/>
        <item x="682"/>
        <item x="656"/>
        <item x="427"/>
        <item x="121"/>
        <item x="527"/>
        <item x="382"/>
        <item x="346"/>
        <item x="347"/>
        <item x="238"/>
        <item x="143"/>
        <item x="515"/>
        <item x="394"/>
        <item x="627"/>
        <item x="486"/>
        <item x="97"/>
        <item x="683"/>
        <item x="602"/>
        <item x="549"/>
        <item x="410"/>
        <item x="344"/>
        <item x="2"/>
        <item x="608"/>
        <item x="290"/>
        <item x="156"/>
        <item x="535"/>
        <item x="294"/>
        <item x="365"/>
        <item x="495"/>
        <item x="569"/>
        <item x="258"/>
        <item x="610"/>
        <item x="551"/>
        <item x="389"/>
        <item x="360"/>
        <item x="545"/>
        <item x="226"/>
        <item x="287"/>
        <item x="300"/>
        <item x="424"/>
        <item x="525"/>
        <item x="524"/>
        <item x="249"/>
        <item x="396"/>
        <item x="440"/>
        <item x="33"/>
        <item x="678"/>
        <item x="550"/>
        <item x="552"/>
        <item x="663"/>
        <item x="270"/>
        <item x="144"/>
        <item x="50"/>
        <item x="498"/>
        <item x="146"/>
        <item x="603"/>
        <item x="42"/>
        <item x="564"/>
        <item x="118"/>
        <item x="582"/>
        <item x="55"/>
        <item x="430"/>
        <item x="377"/>
        <item x="317"/>
        <item x="616"/>
        <item x="478"/>
        <item x="537"/>
        <item x="397"/>
        <item x="536"/>
        <item x="200"/>
        <item x="686"/>
        <item x="9"/>
        <item x="147"/>
        <item x="642"/>
        <item x="101"/>
        <item x="356"/>
        <item x="480"/>
        <item x="187"/>
        <item x="565"/>
        <item x="698"/>
        <item x="473"/>
        <item x="6"/>
        <item x="588"/>
        <item x="10"/>
        <item x="449"/>
        <item x="685"/>
        <item x="625"/>
        <item x="501"/>
        <item x="362"/>
        <item x="90"/>
        <item x="488"/>
        <item x="230"/>
        <item x="531"/>
        <item x="273"/>
        <item x="559"/>
        <item x="429"/>
        <item x="49"/>
        <item x="268"/>
        <item x="275"/>
        <item x="148"/>
        <item x="666"/>
        <item x="400"/>
        <item x="632"/>
        <item x="667"/>
        <item x="135"/>
        <item x="694"/>
        <item x="428"/>
        <item x="387"/>
        <item x="496"/>
        <item x="633"/>
        <item x="52"/>
        <item x="175"/>
        <item x="435"/>
        <item x="113"/>
        <item x="214"/>
        <item x="85"/>
        <item x="599"/>
        <item x="494"/>
        <item x="108"/>
        <item x="251"/>
        <item x="442"/>
        <item x="423"/>
        <item x="243"/>
        <item x="171"/>
        <item x="110"/>
        <item x="458"/>
        <item x="320"/>
        <item x="645"/>
        <item x="571"/>
        <item x="302"/>
        <item x="695"/>
        <item x="208"/>
        <item x="75"/>
        <item x="544"/>
        <item x="282"/>
        <item x="631"/>
        <item x="285"/>
        <item x="502"/>
        <item x="74"/>
        <item x="56"/>
        <item x="454"/>
        <item x="619"/>
        <item x="381"/>
        <item x="426"/>
        <item x="250"/>
        <item x="124"/>
        <item x="191"/>
        <item x="259"/>
        <item x="693"/>
        <item x="313"/>
        <item x="420"/>
        <item x="614"/>
        <item x="115"/>
        <item x="180"/>
        <item x="532"/>
        <item x="677"/>
        <item x="127"/>
        <item x="46"/>
        <item x="229"/>
        <item x="269"/>
        <item x="333"/>
        <item x="635"/>
        <item x="92"/>
        <item x="506"/>
        <item x="411"/>
        <item x="189"/>
        <item x="95"/>
        <item x="278"/>
        <item x="160"/>
        <item x="436"/>
        <item x="216"/>
        <item x="374"/>
        <item x="109"/>
        <item x="613"/>
        <item x="351"/>
        <item x="48"/>
        <item x="573"/>
        <item x="336"/>
        <item x="460"/>
        <item x="284"/>
        <item x="558"/>
        <item x="104"/>
        <item x="151"/>
        <item x="65"/>
        <item x="325"/>
        <item x="54"/>
        <item x="14"/>
        <item x="462"/>
        <item x="106"/>
        <item x="518"/>
        <item x="233"/>
        <item x="272"/>
        <item x="211"/>
        <item x="443"/>
        <item x="296"/>
        <item x="73"/>
        <item x="142"/>
        <item x="416"/>
        <item x="20"/>
        <item x="132"/>
        <item x="76"/>
        <item x="623"/>
        <item x="467"/>
        <item x="234"/>
        <item x="178"/>
        <item x="244"/>
        <item x="53"/>
        <item x="617"/>
        <item x="63"/>
        <item x="262"/>
        <item x="4"/>
        <item x="155"/>
        <item x="358"/>
        <item x="329"/>
        <item x="68"/>
        <item x="5"/>
        <item x="684"/>
        <item x="606"/>
        <item x="475"/>
        <item x="654"/>
        <item x="352"/>
        <item x="590"/>
        <item x="332"/>
        <item x="453"/>
        <item x="25"/>
        <item x="16"/>
        <item x="276"/>
        <item x="589"/>
        <item x="169"/>
        <item x="681"/>
        <item x="513"/>
        <item x="639"/>
        <item x="692"/>
        <item x="600"/>
        <item x="492"/>
        <item x="560"/>
        <item x="583"/>
        <item x="384"/>
        <item x="511"/>
        <item x="612"/>
        <item x="576"/>
        <item x="659"/>
        <item x="77"/>
        <item x="41"/>
        <item x="674"/>
        <item x="102"/>
        <item x="499"/>
        <item x="493"/>
        <item x="355"/>
        <item x="58"/>
        <item x="595"/>
        <item x="212"/>
        <item x="586"/>
        <item x="556"/>
        <item x="487"/>
        <item x="611"/>
        <item x="615"/>
        <item x="342"/>
        <item x="37"/>
        <item x="670"/>
        <item x="183"/>
        <item x="57"/>
        <item x="629"/>
        <item x="337"/>
        <item x="298"/>
        <item x="371"/>
        <item x="27"/>
        <item x="241"/>
        <item x="165"/>
        <item x="261"/>
        <item x="450"/>
        <item x="59"/>
        <item x="380"/>
        <item x="18"/>
        <item x="562"/>
        <item x="281"/>
        <item x="311"/>
        <item x="45"/>
        <item x="651"/>
        <item x="173"/>
        <item x="185"/>
        <item x="218"/>
        <item x="327"/>
        <item x="469"/>
        <item x="339"/>
        <item x="465"/>
        <item x="172"/>
        <item x="395"/>
        <item x="252"/>
        <item x="11"/>
        <item x="204"/>
        <item x="585"/>
        <item x="533"/>
        <item x="660"/>
        <item x="192"/>
        <item x="299"/>
        <item x="221"/>
        <item x="264"/>
        <item x="512"/>
        <item x="393"/>
        <item x="597"/>
        <item x="592"/>
        <item x="140"/>
        <item x="93"/>
        <item x="546"/>
        <item x="350"/>
        <item x="547"/>
        <item x="649"/>
        <item x="445"/>
        <item x="60"/>
        <item x="338"/>
        <item x="305"/>
        <item x="413"/>
        <item x="331"/>
        <item x="84"/>
        <item x="256"/>
        <item x="570"/>
        <item x="322"/>
        <item x="78"/>
        <item x="123"/>
        <item x="163"/>
        <item x="568"/>
        <item x="359"/>
        <item x="662"/>
        <item x="609"/>
        <item x="690"/>
        <item x="572"/>
        <item x="67"/>
        <item x="447"/>
        <item x="88"/>
        <item x="111"/>
        <item x="580"/>
        <item x="476"/>
        <item x="334"/>
        <item x="647"/>
        <item x="363"/>
        <item x="72"/>
        <item x="596"/>
        <item x="202"/>
        <item x="455"/>
        <item x="134"/>
        <item x="316"/>
        <item x="528"/>
        <item x="215"/>
        <item x="482"/>
        <item x="217"/>
        <item x="664"/>
        <item x="414"/>
        <item x="255"/>
        <item x="239"/>
        <item x="247"/>
        <item x="297"/>
        <item x="578"/>
        <item x="44"/>
        <item x="133"/>
        <item x="353"/>
        <item x="131"/>
        <item x="159"/>
        <item x="529"/>
        <item x="507"/>
        <item x="392"/>
        <item x="579"/>
        <item x="557"/>
        <item x="51"/>
        <item x="103"/>
        <item x="170"/>
        <item x="122"/>
        <item x="292"/>
        <item x="665"/>
        <item x="167"/>
        <item x="209"/>
        <item x="199"/>
        <item x="451"/>
        <item x="404"/>
        <item x="38"/>
        <item x="379"/>
        <item x="509"/>
        <item x="164"/>
        <item x="398"/>
        <item x="661"/>
        <item x="206"/>
        <item x="289"/>
        <item x="646"/>
        <item x="105"/>
        <item x="168"/>
        <item x="526"/>
        <item x="593"/>
        <item x="618"/>
        <item x="417"/>
        <item x="43"/>
        <item x="457"/>
        <item x="508"/>
        <item x="80"/>
        <item x="203"/>
        <item x="225"/>
        <item x="28"/>
        <item x="195"/>
        <item x="303"/>
        <item x="483"/>
        <item x="205"/>
        <item x="236"/>
        <item x="307"/>
        <item x="421"/>
        <item x="584"/>
        <item x="540"/>
        <item x="138"/>
        <item x="466"/>
        <item x="158"/>
        <item x="370"/>
        <item x="438"/>
        <item x="323"/>
        <item x="39"/>
        <item x="653"/>
        <item x="604"/>
        <item x="219"/>
        <item x="676"/>
        <item x="126"/>
        <item x="119"/>
        <item x="538"/>
        <item x="366"/>
        <item x="279"/>
        <item x="157"/>
        <item x="601"/>
        <item x="575"/>
        <item x="330"/>
        <item x="566"/>
        <item x="470"/>
        <item x="257"/>
        <item x="539"/>
        <item x="324"/>
        <item x="385"/>
        <item x="245"/>
        <item x="69"/>
        <item x="437"/>
        <item x="98"/>
        <item x="655"/>
        <item x="652"/>
        <item x="388"/>
        <item x="318"/>
        <item x="314"/>
        <item x="624"/>
        <item x="521"/>
        <item x="145"/>
        <item x="419"/>
        <item x="198"/>
        <item x="21"/>
        <item x="3"/>
        <item x="153"/>
        <item x="367"/>
        <item x="308"/>
        <item x="79"/>
        <item x="598"/>
        <item x="391"/>
        <item x="433"/>
        <item x="117"/>
        <item x="503"/>
        <item x="474"/>
        <item x="688"/>
        <item x="213"/>
        <item x="295"/>
        <item x="349"/>
        <item x="328"/>
        <item x="644"/>
        <item x="152"/>
        <item x="390"/>
        <item x="291"/>
        <item x="673"/>
        <item x="17"/>
        <item x="348"/>
        <item x="402"/>
        <item x="657"/>
        <item x="253"/>
        <item x="306"/>
        <item x="26"/>
        <item x="405"/>
        <item x="114"/>
        <item x="425"/>
        <item x="207"/>
        <item x="361"/>
        <item x="81"/>
        <item x="697"/>
        <item x="280"/>
        <item x="500"/>
        <item x="669"/>
        <item x="201"/>
        <item x="181"/>
        <item x="471"/>
        <item x="271"/>
        <item x="628"/>
        <item x="510"/>
        <item x="372"/>
        <item x="8"/>
        <item x="137"/>
        <item x="0"/>
        <item x="120"/>
        <item x="406"/>
        <item x="441"/>
        <item x="61"/>
        <item x="161"/>
        <item x="563"/>
        <item x="637"/>
        <item x="543"/>
        <item x="235"/>
        <item x="129"/>
        <item x="177"/>
        <item x="587"/>
        <item x="699"/>
        <item x="193"/>
        <item x="7"/>
        <item x="112"/>
        <item x="274"/>
        <item x="555"/>
        <item x="47"/>
        <item x="96"/>
        <item x="431"/>
        <item x="514"/>
        <item x="577"/>
        <item x="312"/>
        <item x="319"/>
        <item x="267"/>
        <item x="479"/>
        <item x="13"/>
        <item x="197"/>
        <item x="468"/>
        <item x="497"/>
        <item x="22"/>
        <item x="210"/>
        <item x="636"/>
        <item x="15"/>
        <item x="19"/>
        <item x="94"/>
        <item x="357"/>
        <item x="672"/>
        <item x="293"/>
        <item x="401"/>
        <item x="648"/>
        <item x="31"/>
        <item x="343"/>
        <item x="354"/>
        <item x="561"/>
        <item x="288"/>
        <item x="432"/>
        <item x="622"/>
        <item x="326"/>
        <item x="315"/>
        <item x="321"/>
        <item x="277"/>
        <item x="162"/>
        <item x="222"/>
        <item x="452"/>
        <item x="260"/>
        <item x="386"/>
        <item x="30"/>
        <item x="408"/>
        <item x="641"/>
        <item x="680"/>
        <item x="194"/>
        <item x="283"/>
        <item x="62"/>
        <item x="154"/>
        <item x="345"/>
        <item x="407"/>
        <item x="444"/>
        <item x="418"/>
        <item x="309"/>
        <item x="40"/>
        <item x="594"/>
        <item x="240"/>
        <item x="517"/>
        <item x="689"/>
        <item x="91"/>
        <item x="186"/>
        <item x="232"/>
        <item x="523"/>
        <item x="534"/>
        <item x="266"/>
        <item x="83"/>
        <item x="383"/>
        <item x="464"/>
        <item x="491"/>
        <item x="100"/>
        <item x="237"/>
        <item x="574"/>
        <item x="35"/>
        <item x="422"/>
        <item x="130"/>
        <item x="220"/>
        <item x="675"/>
        <item x="176"/>
        <item x="634"/>
        <item x="139"/>
        <item x="668"/>
        <item x="248"/>
        <item x="224"/>
        <item x="368"/>
        <item x="581"/>
        <item x="403"/>
        <item x="254"/>
        <item x="446"/>
        <item x="150"/>
        <item x="24"/>
        <item x="375"/>
        <item x="174"/>
        <item x="399"/>
        <item x="434"/>
        <item t="default"/>
      </items>
    </pivotField>
    <pivotField showAll="0">
      <items count="8">
        <item x="0"/>
        <item x="1"/>
        <item x="5"/>
        <item x="2"/>
        <item x="3"/>
        <item x="4"/>
        <item x="6"/>
        <item t="default"/>
      </items>
    </pivotField>
    <pivotField showAll="0"/>
    <pivotField numFmtId="14" showAll="0">
      <items count="70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t="default"/>
      </items>
    </pivotField>
    <pivotField numFmtId="164" showAll="0"/>
    <pivotField numFmtId="164" showAll="0"/>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1"/>
  </rowFields>
  <rowItems count="5">
    <i>
      <x v="1"/>
    </i>
    <i>
      <x v="2"/>
    </i>
    <i>
      <x v="3"/>
    </i>
    <i>
      <x v="4"/>
    </i>
    <i t="grand">
      <x/>
    </i>
  </rowItems>
  <colItems count="1">
    <i/>
  </colItems>
  <dataFields count="1">
    <dataField name="Sum of Profit" fld="9" baseField="0" baseItem="0"/>
  </dataFields>
  <chartFormats count="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1" count="1" selected="0">
            <x v="2"/>
          </reference>
        </references>
      </pivotArea>
    </chartFormat>
    <chartFormat chart="7" format="2" series="1">
      <pivotArea type="data" outline="0" fieldPosition="0">
        <references count="2">
          <reference field="4294967294" count="1" selected="0">
            <x v="0"/>
          </reference>
          <reference field="11" count="1" selected="0">
            <x v="3"/>
          </reference>
        </references>
      </pivotArea>
    </chartFormat>
    <chartFormat chart="7" format="3" series="1">
      <pivotArea type="data" outline="0" fieldPosition="0">
        <references count="2">
          <reference field="4294967294" count="1" selected="0">
            <x v="0"/>
          </reference>
          <reference field="11" count="1" selected="0">
            <x v="4"/>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6EB147-6179-480F-8971-090A10A15255}"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6:C72" firstHeaderRow="1" firstDataRow="1" firstDataCol="1"/>
  <pivotFields count="5">
    <pivotField axis="axisRow" showAll="0">
      <items count="6">
        <item x="0"/>
        <item x="1"/>
        <item x="2"/>
        <item x="3"/>
        <item x="4"/>
        <item t="default"/>
      </items>
    </pivotField>
    <pivotField showAll="0"/>
    <pivotField dataField="1" numFmtId="164" showAll="0"/>
    <pivotField numFmtId="164" showAll="0"/>
    <pivotField showAll="0"/>
  </pivotFields>
  <rowFields count="1">
    <field x="0"/>
  </rowFields>
  <rowItems count="6">
    <i>
      <x/>
    </i>
    <i>
      <x v="1"/>
    </i>
    <i>
      <x v="2"/>
    </i>
    <i>
      <x v="3"/>
    </i>
    <i>
      <x v="4"/>
    </i>
    <i t="grand">
      <x/>
    </i>
  </rowItems>
  <colItems count="1">
    <i/>
  </colItems>
  <dataFields count="1">
    <dataField name="Sum of Total Revenu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4</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2D898DB-66A2-447A-9FA7-86E1D1F762C5}" sourceName="State">
  <pivotTables>
    <pivotTable tabId="12" name="PivotTable29"/>
    <pivotTable tabId="12" name="PivotTable22"/>
    <pivotTable tabId="12" name="PivotTable25"/>
    <pivotTable tabId="12" name="PivotTable26"/>
  </pivotTables>
  <data>
    <tabular pivotCacheId="1638599855">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17FC807-6760-4915-9038-0F3CF91A878C}" sourceName="Product">
  <pivotTables>
    <pivotTable tabId="12" name="PivotTable29"/>
    <pivotTable tabId="12" name="PivotTable22"/>
    <pivotTable tabId="12" name="PivotTable25"/>
    <pivotTable tabId="12" name="PivotTable26"/>
  </pivotTables>
  <data>
    <tabular pivotCacheId="1638599855">
      <items count="7">
        <i x="0" s="1"/>
        <i x="1" s="1"/>
        <i x="5" s="1"/>
        <i x="2"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140BBD0-EA93-494A-8D18-DB970B815763}" cache="Slicer_State" caption="State" rowHeight="234950"/>
  <slicer name="Product" xr10:uid="{C094E037-2F86-48E7-BC8B-056510952C0F}"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B74B683F-BBAF-4E06-91AE-5D09B680E9E1}" cache="Slicer_State" caption="State" style="SlicerStyleLight5" rowHeight="234950"/>
  <slicer name="Product 1" xr10:uid="{A8DBD1EB-9DAF-42B3-A789-33E53537C44C}" cache="Slicer_Product" caption="Product"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3F666A-81BD-404A-A01E-C21E7E8A17EC}" name="Table4" displayName="Table4" ref="B1:K708" totalsRowShown="0">
  <autoFilter ref="B1:K708" xr:uid="{A1ABB978-4946-4402-92B7-84E01B6D10DF}"/>
  <tableColumns count="10">
    <tableColumn id="1" xr3:uid="{4E2BA05C-9541-467B-8431-01F5A4557CDF}" name="Country"/>
    <tableColumn id="2" xr3:uid="{B27F9112-7ECE-4F30-AE44-7EBEB1CB4EAB}" name="State"/>
    <tableColumn id="3" xr3:uid="{54C6F485-80BC-4830-B2B1-C9254AE54B0E}" name="Customer ID"/>
    <tableColumn id="4" xr3:uid="{ADFF36EE-D711-42D5-8156-0BD1E58B9ED6}" name="Order ID"/>
    <tableColumn id="5" xr3:uid="{D8A52D09-7E58-48AF-B07A-A63258E290AB}" name="Product"/>
    <tableColumn id="6" xr3:uid="{C83C92DB-3391-4C3C-84E5-87C2A59671B1}" name="Units Sold"/>
    <tableColumn id="7" xr3:uid="{A5A226D4-E8F1-4DF9-AEF7-F97E4A488205}" name="Date" dataDxfId="24"/>
    <tableColumn id="8" xr3:uid="{E68109C8-E87B-4AB3-94E5-198D94357B16}" name="Revenue" dataDxfId="23"/>
    <tableColumn id="9" xr3:uid="{E0B74E8B-DB4E-4430-84CE-70C737A4A913}" name="Cost" dataDxfId="22"/>
    <tableColumn id="10" xr3:uid="{CE989563-F73A-4C98-B37D-1AF243CDE0F7}" name="Profit" dataDxfId="21">
      <calculatedColumnFormula>(I2-J2)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C72B35-E1BA-4BC9-ABA8-22381780F829}" name="Table1" displayName="Table1" ref="B3:H12" totalsRowShown="0" headerRowDxfId="20" dataDxfId="18" headerRowBorderDxfId="19" tableBorderDxfId="17" totalsRowBorderDxfId="16">
  <autoFilter ref="B3:H12" xr:uid="{87C72B35-E1BA-4BC9-ABA8-22381780F829}"/>
  <tableColumns count="7">
    <tableColumn id="1" xr3:uid="{2BDB66A6-3387-41F8-9F56-D26731D5D0AD}" name="Type of Cookie " dataDxfId="15"/>
    <tableColumn id="2" xr3:uid="{AEF24457-A644-46E7-9AAE-FD82D07E4A09}" name="Units Sold" dataDxfId="14"/>
    <tableColumn id="3" xr3:uid="{5DF94A90-7F7B-4AAE-A937-01082478FC13}" name="Revenue Per Cookie" dataDxfId="13"/>
    <tableColumn id="4" xr3:uid="{745A6AE0-FF0F-4112-B4A2-A34BA8E3C138}" name="Total Revenue" dataDxfId="12"/>
    <tableColumn id="5" xr3:uid="{BA199CA3-F58C-43CC-9852-1E180ED73078}" name="Cost Per Cookie" dataDxfId="11"/>
    <tableColumn id="6" xr3:uid="{5E1346B8-391F-4E3C-8D7F-069CBA551294}" name="Total Cost" dataDxfId="10"/>
    <tableColumn id="7" xr3:uid="{CFD459BA-E558-411F-B3F1-4BBA7AB4873D}" name="Progit Margin" dataDxfId="9" dataCellStyle="Percent"/>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56D327-5BE7-453A-B4A3-2E6673F4E283}" name="Table3" displayName="Table3" ref="B15:F20" totalsRowShown="0" headerRowDxfId="8" headerRowBorderDxfId="7" tableBorderDxfId="6" totalsRowBorderDxfId="5" headerRowCellStyle="Normal_Sheet1">
  <autoFilter ref="B15:F20" xr:uid="{0C56D327-5BE7-453A-B4A3-2E6673F4E283}"/>
  <tableColumns count="5">
    <tableColumn id="1" xr3:uid="{C67DD336-8B73-4E0B-A1BF-9B528E96212E}" name="Customer ID" dataDxfId="4" dataCellStyle="Normal_Sheet1"/>
    <tableColumn id="2" xr3:uid="{7153EC14-0A03-43BE-87C3-2BF80971E483}" name="Name" dataDxfId="3" dataCellStyle="Normal_Sheet1">
      <calculatedColumnFormula>VLOOKUP(B16,'Customer Data'!A2:B6,2,FALSE)</calculatedColumnFormula>
    </tableColumn>
    <tableColumn id="3" xr3:uid="{99CFDB35-C07D-449A-92C9-87E9B5B0A49D}" name="Total Revenue" dataDxfId="2" dataCellStyle="Normal_Sheet1">
      <calculatedColumnFormula>SUMIF(Orders!$D$2:$J$707,'Specific Data'!B16,Orders!I2:I707)</calculatedColumnFormula>
    </tableColumn>
    <tableColumn id="4" xr3:uid="{8D68E71F-9313-4A5F-B552-7B5F83516200}" name="Average" dataDxfId="1" dataCellStyle="Normal_Sheet1">
      <calculatedColumnFormula>(D16/(COUNTIF(Orders!$D$2:$D$708,'Specific Data'!B16)))</calculatedColumnFormula>
    </tableColumn>
    <tableColumn id="5" xr3:uid="{CA4737A4-34C3-4EA0-A750-5596F9BB6E94}" name="Rank" dataDxfId="0"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Candara">
      <a:maj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ndara" panose="020E0502030303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Fortune@%20Cookie"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757E-F9A3-4AA6-B4BB-F92C033EA523}">
  <dimension ref="A3:P83"/>
  <sheetViews>
    <sheetView topLeftCell="A34" workbookViewId="0">
      <selection activeCell="J40" sqref="J40"/>
    </sheetView>
  </sheetViews>
  <sheetFormatPr defaultRowHeight="14.4" x14ac:dyDescent="0.3"/>
  <cols>
    <col min="1" max="1" width="11.796875" bestFit="1" customWidth="1"/>
    <col min="2" max="2" width="11.296875" bestFit="1" customWidth="1"/>
    <col min="3" max="3" width="13.59765625" bestFit="1" customWidth="1"/>
    <col min="4" max="5" width="8.8984375" bestFit="1" customWidth="1"/>
    <col min="6" max="6" width="10" bestFit="1" customWidth="1"/>
    <col min="7" max="7" width="15.796875" customWidth="1"/>
    <col min="8" max="8" width="11.796875" bestFit="1" customWidth="1"/>
    <col min="9" max="9" width="11.296875" bestFit="1" customWidth="1"/>
    <col min="10" max="10" width="7.8984375" customWidth="1"/>
    <col min="11" max="11" width="10.8984375" customWidth="1"/>
    <col min="12" max="12" width="7.8984375" customWidth="1"/>
    <col min="13" max="13" width="10.69921875" customWidth="1"/>
    <col min="14" max="14" width="8.8984375" customWidth="1"/>
    <col min="15" max="15" width="12.296875" customWidth="1"/>
    <col min="16" max="16" width="19.296875" customWidth="1"/>
    <col min="17" max="17" width="15.5" customWidth="1"/>
    <col min="18" max="18" width="10.19921875" bestFit="1" customWidth="1"/>
    <col min="19" max="19" width="8.09765625" bestFit="1" customWidth="1"/>
    <col min="20" max="20" width="7.19921875" bestFit="1" customWidth="1"/>
    <col min="21" max="21" width="16.5" bestFit="1" customWidth="1"/>
    <col min="22" max="22" width="13.59765625" bestFit="1" customWidth="1"/>
    <col min="23" max="23" width="10.19921875" bestFit="1" customWidth="1"/>
    <col min="24" max="24" width="8.09765625" bestFit="1" customWidth="1"/>
    <col min="25" max="25" width="5.3984375" bestFit="1" customWidth="1"/>
    <col min="26" max="26" width="16.09765625" bestFit="1" customWidth="1"/>
    <col min="27" max="27" width="7.796875" bestFit="1" customWidth="1"/>
    <col min="28" max="28" width="10.19921875" bestFit="1" customWidth="1"/>
    <col min="29" max="29" width="8.09765625" bestFit="1" customWidth="1"/>
    <col min="30" max="30" width="5.3984375" bestFit="1" customWidth="1"/>
    <col min="31" max="31" width="9.3984375" bestFit="1" customWidth="1"/>
    <col min="32" max="32" width="15.296875" bestFit="1" customWidth="1"/>
    <col min="33" max="33" width="10.19921875" bestFit="1" customWidth="1"/>
    <col min="34" max="34" width="8.09765625" bestFit="1" customWidth="1"/>
    <col min="35" max="35" width="7.19921875" bestFit="1" customWidth="1"/>
    <col min="36" max="36" width="17.796875" bestFit="1" customWidth="1"/>
    <col min="37" max="37" width="9.69921875" bestFit="1" customWidth="1"/>
    <col min="38" max="716" width="8"/>
  </cols>
  <sheetData>
    <row r="3" spans="1:14" x14ac:dyDescent="0.3">
      <c r="A3" s="31" t="s">
        <v>72</v>
      </c>
      <c r="B3" s="31" t="s">
        <v>73</v>
      </c>
    </row>
    <row r="4" spans="1:14" x14ac:dyDescent="0.3">
      <c r="A4" s="31" t="s">
        <v>69</v>
      </c>
      <c r="B4" t="s">
        <v>48</v>
      </c>
      <c r="C4" t="s">
        <v>56</v>
      </c>
      <c r="D4" t="s">
        <v>25</v>
      </c>
      <c r="E4" t="s">
        <v>32</v>
      </c>
      <c r="F4" t="s">
        <v>64</v>
      </c>
    </row>
    <row r="5" spans="1:14" x14ac:dyDescent="0.3">
      <c r="A5" s="32" t="s">
        <v>7</v>
      </c>
      <c r="B5" s="59">
        <v>63914.5</v>
      </c>
      <c r="C5" s="59">
        <v>65439</v>
      </c>
      <c r="D5" s="59">
        <v>28993</v>
      </c>
      <c r="E5" s="59">
        <v>184749</v>
      </c>
      <c r="F5" s="59">
        <v>343095.5</v>
      </c>
      <c r="H5" s="31" t="s">
        <v>69</v>
      </c>
      <c r="I5" t="s">
        <v>74</v>
      </c>
    </row>
    <row r="6" spans="1:14" x14ac:dyDescent="0.3">
      <c r="A6" s="32" t="s">
        <v>8</v>
      </c>
      <c r="B6" s="59">
        <v>23290.5</v>
      </c>
      <c r="C6" s="59">
        <v>44718.5</v>
      </c>
      <c r="D6" s="59">
        <v>18468.5</v>
      </c>
      <c r="E6" s="59">
        <v>70454.5</v>
      </c>
      <c r="F6" s="59">
        <v>156932</v>
      </c>
      <c r="H6" s="32" t="s">
        <v>84</v>
      </c>
      <c r="I6" s="59">
        <v>1349734.75</v>
      </c>
    </row>
    <row r="7" spans="1:14" x14ac:dyDescent="0.3">
      <c r="A7" s="32" t="s">
        <v>51</v>
      </c>
      <c r="B7" s="59">
        <v>11468</v>
      </c>
      <c r="C7" s="59">
        <v>18911.5</v>
      </c>
      <c r="D7" s="59">
        <v>9176</v>
      </c>
      <c r="E7" s="59">
        <v>19324</v>
      </c>
      <c r="F7" s="59">
        <v>58879.5</v>
      </c>
      <c r="H7" s="32" t="s">
        <v>76</v>
      </c>
      <c r="I7" s="59">
        <v>1415237</v>
      </c>
    </row>
    <row r="8" spans="1:14" x14ac:dyDescent="0.3">
      <c r="A8" s="32" t="s">
        <v>9</v>
      </c>
      <c r="B8" s="59">
        <v>15355</v>
      </c>
      <c r="C8" s="59">
        <v>39988.5</v>
      </c>
      <c r="D8" s="59">
        <v>6155</v>
      </c>
      <c r="E8" s="59">
        <v>93816.5</v>
      </c>
      <c r="F8" s="59">
        <v>155315</v>
      </c>
      <c r="H8" s="32" t="s">
        <v>77</v>
      </c>
      <c r="I8" s="59">
        <v>1277925.25</v>
      </c>
      <c r="K8" s="56"/>
    </row>
    <row r="9" spans="1:14" x14ac:dyDescent="0.3">
      <c r="A9" s="32" t="s">
        <v>10</v>
      </c>
      <c r="B9" s="59">
        <v>20394</v>
      </c>
      <c r="C9" s="59">
        <v>45804</v>
      </c>
      <c r="D9" s="59">
        <v>26505.5</v>
      </c>
      <c r="E9" s="59">
        <v>54885</v>
      </c>
      <c r="F9" s="59">
        <v>147588.5</v>
      </c>
      <c r="H9" s="32" t="s">
        <v>85</v>
      </c>
      <c r="I9" s="59">
        <v>1560757</v>
      </c>
      <c r="N9">
        <v>1135916.5</v>
      </c>
    </row>
    <row r="10" spans="1:14" x14ac:dyDescent="0.3">
      <c r="A10" s="32" t="s">
        <v>11</v>
      </c>
      <c r="B10" s="59">
        <v>39613.5</v>
      </c>
      <c r="C10" s="59">
        <v>24292</v>
      </c>
      <c r="D10" s="59">
        <v>24115.5</v>
      </c>
      <c r="E10" s="59">
        <v>82154</v>
      </c>
      <c r="F10" s="59">
        <v>170175</v>
      </c>
      <c r="H10" s="32" t="s">
        <v>64</v>
      </c>
      <c r="I10" s="59">
        <v>5603654</v>
      </c>
    </row>
    <row r="11" spans="1:14" x14ac:dyDescent="0.3">
      <c r="A11" s="32" t="s">
        <v>53</v>
      </c>
      <c r="B11" s="59">
        <v>7590</v>
      </c>
      <c r="C11" s="59">
        <v>28391.5</v>
      </c>
      <c r="D11" s="59">
        <v>16098</v>
      </c>
      <c r="E11" s="59">
        <v>51851.5</v>
      </c>
      <c r="F11" s="59">
        <v>103931</v>
      </c>
    </row>
    <row r="12" spans="1:14" x14ac:dyDescent="0.3">
      <c r="A12" s="32" t="s">
        <v>64</v>
      </c>
      <c r="B12" s="59">
        <v>181625.5</v>
      </c>
      <c r="C12" s="59">
        <v>267545</v>
      </c>
      <c r="D12" s="59">
        <v>129511.5</v>
      </c>
      <c r="E12" s="59">
        <v>557234.5</v>
      </c>
      <c r="F12" s="59">
        <v>1135916.5</v>
      </c>
      <c r="H12" s="32" t="s">
        <v>78</v>
      </c>
      <c r="I12" s="33">
        <f>GETPIVOTDATA("Profit",$H$5)</f>
        <v>5603654</v>
      </c>
      <c r="J12" s="55">
        <f>(GETPIVOTDATA("Sum of Profit",$A$16)/GETPIVOTDATA("Sum of Revenue",$A$16))</f>
        <v>0.55665208526958365</v>
      </c>
    </row>
    <row r="13" spans="1:14" x14ac:dyDescent="0.3">
      <c r="H13" s="32" t="s">
        <v>79</v>
      </c>
      <c r="I13">
        <f>GETPIVOTDATA("Units Sold",$A$3)</f>
        <v>1135916.5</v>
      </c>
      <c r="J13" s="55">
        <f>(GETPIVOTDATA("Units Sold",$A$3)/N9)</f>
        <v>1</v>
      </c>
    </row>
    <row r="14" spans="1:14" x14ac:dyDescent="0.3">
      <c r="H14" s="32" t="s">
        <v>80</v>
      </c>
      <c r="I14" s="55">
        <f>(GETPIVOTDATA("Sum of Profit",$A$16)/GETPIVOTDATA("Sum of Revenue",$A$16))</f>
        <v>0.55665208526958365</v>
      </c>
    </row>
    <row r="15" spans="1:14" x14ac:dyDescent="0.3">
      <c r="H15" s="32" t="s">
        <v>81</v>
      </c>
      <c r="I15">
        <f>GETPIVOTDATA("Units Sold",$H$18)</f>
        <v>1135916.5</v>
      </c>
    </row>
    <row r="16" spans="1:14" x14ac:dyDescent="0.3">
      <c r="A16" s="31" t="s">
        <v>69</v>
      </c>
      <c r="B16" t="s">
        <v>74</v>
      </c>
      <c r="C16" t="s">
        <v>70</v>
      </c>
      <c r="H16" s="32" t="s">
        <v>82</v>
      </c>
      <c r="I16" s="55"/>
    </row>
    <row r="17" spans="1:11" x14ac:dyDescent="0.3">
      <c r="A17" s="32" t="s">
        <v>25</v>
      </c>
      <c r="B17" s="59">
        <v>632427</v>
      </c>
      <c r="C17" s="59">
        <v>1120205.5</v>
      </c>
    </row>
    <row r="18" spans="1:11" x14ac:dyDescent="0.3">
      <c r="A18" s="32" t="s">
        <v>48</v>
      </c>
      <c r="B18" s="59">
        <v>863707.25</v>
      </c>
      <c r="C18" s="59">
        <v>1529692</v>
      </c>
      <c r="H18" s="31" t="s">
        <v>69</v>
      </c>
      <c r="I18" t="s">
        <v>72</v>
      </c>
    </row>
    <row r="19" spans="1:11" x14ac:dyDescent="0.3">
      <c r="A19" s="32" t="s">
        <v>56</v>
      </c>
      <c r="B19" s="59">
        <v>1331467.25</v>
      </c>
      <c r="C19" s="59">
        <v>2400872.75</v>
      </c>
      <c r="H19" s="32">
        <v>1</v>
      </c>
      <c r="I19">
        <v>129511.5</v>
      </c>
    </row>
    <row r="20" spans="1:11" x14ac:dyDescent="0.3">
      <c r="A20" s="32" t="s">
        <v>32</v>
      </c>
      <c r="B20" s="59">
        <v>2776052.5</v>
      </c>
      <c r="C20" s="59">
        <v>5015937.75</v>
      </c>
      <c r="H20" s="32">
        <v>2</v>
      </c>
      <c r="I20">
        <v>227558</v>
      </c>
    </row>
    <row r="21" spans="1:11" x14ac:dyDescent="0.3">
      <c r="A21" s="32" t="s">
        <v>64</v>
      </c>
      <c r="B21" s="59">
        <v>5603654</v>
      </c>
      <c r="C21" s="59">
        <v>10066708</v>
      </c>
      <c r="H21" s="32">
        <v>3</v>
      </c>
      <c r="I21">
        <v>329676.5</v>
      </c>
    </row>
    <row r="22" spans="1:11" x14ac:dyDescent="0.3">
      <c r="H22" s="32">
        <v>4</v>
      </c>
      <c r="I22">
        <v>267545</v>
      </c>
    </row>
    <row r="23" spans="1:11" x14ac:dyDescent="0.3">
      <c r="A23" s="31" t="s">
        <v>69</v>
      </c>
      <c r="B23" t="s">
        <v>74</v>
      </c>
      <c r="C23" t="s">
        <v>70</v>
      </c>
      <c r="H23" s="32">
        <v>5</v>
      </c>
      <c r="I23">
        <v>181625.5</v>
      </c>
      <c r="K23" t="s">
        <v>32</v>
      </c>
    </row>
    <row r="24" spans="1:11" x14ac:dyDescent="0.3">
      <c r="A24" s="32" t="s">
        <v>7</v>
      </c>
      <c r="B24" s="59">
        <v>1715477.5</v>
      </c>
      <c r="C24" s="59">
        <v>3087859.5</v>
      </c>
      <c r="F24" t="s">
        <v>74</v>
      </c>
      <c r="H24" s="32" t="s">
        <v>64</v>
      </c>
      <c r="I24">
        <v>1135916.5</v>
      </c>
    </row>
    <row r="25" spans="1:11" x14ac:dyDescent="0.3">
      <c r="A25" s="32" t="s">
        <v>8</v>
      </c>
      <c r="B25" s="59">
        <v>698775</v>
      </c>
      <c r="C25" s="59">
        <v>1166253</v>
      </c>
      <c r="F25">
        <v>5603654</v>
      </c>
    </row>
    <row r="26" spans="1:11" x14ac:dyDescent="0.3">
      <c r="A26" s="32" t="s">
        <v>51</v>
      </c>
      <c r="B26" s="59">
        <v>264957.75</v>
      </c>
      <c r="C26" s="59">
        <v>471036</v>
      </c>
    </row>
    <row r="27" spans="1:11" x14ac:dyDescent="0.3">
      <c r="A27" s="32" t="s">
        <v>9</v>
      </c>
      <c r="B27" s="59">
        <v>852078.5</v>
      </c>
      <c r="C27" s="59">
        <v>1703611</v>
      </c>
    </row>
    <row r="28" spans="1:11" x14ac:dyDescent="0.3">
      <c r="A28" s="32" t="s">
        <v>10</v>
      </c>
      <c r="B28" s="59">
        <v>664148.25</v>
      </c>
      <c r="C28" s="59">
        <v>1180708</v>
      </c>
    </row>
    <row r="29" spans="1:11" x14ac:dyDescent="0.3">
      <c r="A29" s="32" t="s">
        <v>11</v>
      </c>
      <c r="B29" s="59">
        <v>680700</v>
      </c>
      <c r="C29" s="59">
        <v>1106137.5</v>
      </c>
    </row>
    <row r="30" spans="1:11" x14ac:dyDescent="0.3">
      <c r="A30" s="32" t="s">
        <v>53</v>
      </c>
      <c r="B30" s="59">
        <v>727517</v>
      </c>
      <c r="C30" s="59">
        <v>1351103</v>
      </c>
    </row>
    <row r="31" spans="1:11" x14ac:dyDescent="0.3">
      <c r="A31" s="32" t="s">
        <v>64</v>
      </c>
      <c r="B31" s="59">
        <v>5603654</v>
      </c>
      <c r="C31" s="59">
        <v>10066708</v>
      </c>
    </row>
    <row r="49" spans="14:16" x14ac:dyDescent="0.3">
      <c r="P49" t="s">
        <v>83</v>
      </c>
    </row>
    <row r="50" spans="14:16" x14ac:dyDescent="0.3">
      <c r="N50" s="55">
        <v>1</v>
      </c>
      <c r="P50" s="55">
        <v>1</v>
      </c>
    </row>
    <row r="51" spans="14:16" x14ac:dyDescent="0.3">
      <c r="N51" s="56">
        <f>J13</f>
        <v>1</v>
      </c>
      <c r="P51" s="56">
        <f>J12</f>
        <v>0.55665208526958365</v>
      </c>
    </row>
    <row r="66" spans="2:8" x14ac:dyDescent="0.3">
      <c r="B66" s="31" t="s">
        <v>69</v>
      </c>
      <c r="C66" t="s">
        <v>75</v>
      </c>
    </row>
    <row r="67" spans="2:8" x14ac:dyDescent="0.3">
      <c r="B67" s="32">
        <v>1</v>
      </c>
      <c r="C67">
        <v>1120205.5</v>
      </c>
    </row>
    <row r="68" spans="2:8" x14ac:dyDescent="0.3">
      <c r="B68" s="32">
        <v>2</v>
      </c>
      <c r="C68">
        <v>1863932.75</v>
      </c>
    </row>
    <row r="69" spans="2:8" x14ac:dyDescent="0.3">
      <c r="B69" s="32">
        <v>3</v>
      </c>
      <c r="C69">
        <v>3155349.75</v>
      </c>
    </row>
    <row r="70" spans="2:8" x14ac:dyDescent="0.3">
      <c r="B70" s="32">
        <v>4</v>
      </c>
      <c r="C70">
        <v>2257344</v>
      </c>
    </row>
    <row r="71" spans="2:8" x14ac:dyDescent="0.3">
      <c r="B71" s="32">
        <v>5</v>
      </c>
      <c r="C71">
        <v>1592429.75</v>
      </c>
    </row>
    <row r="72" spans="2:8" x14ac:dyDescent="0.3">
      <c r="B72" s="32" t="s">
        <v>64</v>
      </c>
      <c r="C72">
        <v>9989261.75</v>
      </c>
    </row>
    <row r="74" spans="2:8" x14ac:dyDescent="0.3">
      <c r="G74" s="31" t="s">
        <v>69</v>
      </c>
      <c r="H74" t="s">
        <v>72</v>
      </c>
    </row>
    <row r="75" spans="2:8" x14ac:dyDescent="0.3">
      <c r="G75" s="32" t="s">
        <v>7</v>
      </c>
      <c r="H75">
        <v>343724.5</v>
      </c>
    </row>
    <row r="76" spans="2:8" x14ac:dyDescent="0.3">
      <c r="G76" s="32" t="s">
        <v>8</v>
      </c>
      <c r="H76">
        <v>158306</v>
      </c>
    </row>
    <row r="77" spans="2:8" x14ac:dyDescent="0.3">
      <c r="G77" s="32" t="s">
        <v>64</v>
      </c>
      <c r="H77">
        <v>1132075</v>
      </c>
    </row>
    <row r="78" spans="2:8" x14ac:dyDescent="0.3">
      <c r="G78" s="32" t="s">
        <v>51</v>
      </c>
      <c r="H78">
        <v>56656.5</v>
      </c>
    </row>
    <row r="79" spans="2:8" x14ac:dyDescent="0.3">
      <c r="G79" s="32" t="s">
        <v>9</v>
      </c>
      <c r="H79">
        <v>151490</v>
      </c>
    </row>
    <row r="80" spans="2:8" x14ac:dyDescent="0.3">
      <c r="G80" s="32" t="s">
        <v>10</v>
      </c>
      <c r="H80">
        <v>148545</v>
      </c>
    </row>
    <row r="81" spans="7:8" x14ac:dyDescent="0.3">
      <c r="G81" s="32" t="s">
        <v>11</v>
      </c>
      <c r="H81">
        <v>169422</v>
      </c>
    </row>
    <row r="82" spans="7:8" x14ac:dyDescent="0.3">
      <c r="G82" s="32" t="s">
        <v>52</v>
      </c>
      <c r="H82">
        <v>103931</v>
      </c>
    </row>
    <row r="83" spans="7:8" x14ac:dyDescent="0.3">
      <c r="G83" s="32" t="s">
        <v>64</v>
      </c>
      <c r="H83">
        <v>2264150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7360-BCB0-440A-AFC0-EA3AE457B887}">
  <dimension ref="A44"/>
  <sheetViews>
    <sheetView tabSelected="1" zoomScale="60" zoomScaleNormal="85" workbookViewId="0">
      <selection activeCell="AF31" sqref="AF31"/>
    </sheetView>
  </sheetViews>
  <sheetFormatPr defaultRowHeight="14.4" x14ac:dyDescent="0.3"/>
  <cols>
    <col min="1" max="16384" width="8.796875" style="57"/>
  </cols>
  <sheetData>
    <row r="44" s="57" customFormat="1" x14ac:dyDescent="0.3"/>
  </sheetData>
  <pageMargins left="0" right="0" top="0" bottom="0" header="0" footer="0.31496062992125984"/>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BB978-4946-4402-92B7-84E01B6D10DF}">
  <dimension ref="B1:K708"/>
  <sheetViews>
    <sheetView workbookViewId="0">
      <selection activeCell="O337" sqref="O337"/>
    </sheetView>
  </sheetViews>
  <sheetFormatPr defaultRowHeight="14.4" x14ac:dyDescent="0.3"/>
  <cols>
    <col min="2" max="2" width="9.69921875" customWidth="1"/>
    <col min="3" max="3" width="13.796875" style="1" customWidth="1"/>
    <col min="4" max="4" width="14.09765625" style="1" customWidth="1"/>
    <col min="5" max="5" width="10.69921875" style="1" customWidth="1"/>
    <col min="6" max="6" width="21.69921875" customWidth="1"/>
    <col min="7" max="7" width="12.09765625" customWidth="1"/>
    <col min="8" max="8" width="15.09765625" customWidth="1"/>
    <col min="9" max="9" width="12.09765625" customWidth="1"/>
    <col min="10" max="11" width="10.3984375" customWidth="1"/>
  </cols>
  <sheetData>
    <row r="1" spans="2:11" x14ac:dyDescent="0.3">
      <c r="B1" t="s">
        <v>20</v>
      </c>
      <c r="C1" t="s">
        <v>18</v>
      </c>
      <c r="D1" t="s">
        <v>0</v>
      </c>
      <c r="E1" t="s">
        <v>1</v>
      </c>
      <c r="F1" t="s">
        <v>2</v>
      </c>
      <c r="G1" t="s">
        <v>3</v>
      </c>
      <c r="H1" t="s">
        <v>4</v>
      </c>
      <c r="I1" t="s">
        <v>5</v>
      </c>
      <c r="J1" t="s">
        <v>6</v>
      </c>
      <c r="K1" t="s">
        <v>71</v>
      </c>
    </row>
    <row r="2" spans="2:11" x14ac:dyDescent="0.3">
      <c r="B2" t="s">
        <v>55</v>
      </c>
      <c r="C2" t="s">
        <v>32</v>
      </c>
      <c r="D2">
        <v>3</v>
      </c>
      <c r="E2">
        <v>822658</v>
      </c>
      <c r="F2" t="s">
        <v>7</v>
      </c>
      <c r="G2">
        <v>292</v>
      </c>
      <c r="H2" s="34">
        <v>43862</v>
      </c>
      <c r="I2" s="33">
        <v>2628</v>
      </c>
      <c r="J2" s="33">
        <v>1168</v>
      </c>
      <c r="K2" s="33">
        <f>(I2-J2)</f>
        <v>1460</v>
      </c>
    </row>
    <row r="3" spans="2:11" x14ac:dyDescent="0.3">
      <c r="B3" t="s">
        <v>55</v>
      </c>
      <c r="C3" t="s">
        <v>32</v>
      </c>
      <c r="D3">
        <v>3</v>
      </c>
      <c r="E3">
        <v>169315</v>
      </c>
      <c r="F3" t="s">
        <v>7</v>
      </c>
      <c r="G3">
        <v>974</v>
      </c>
      <c r="H3" s="34">
        <v>43863</v>
      </c>
      <c r="I3" s="33">
        <v>8766</v>
      </c>
      <c r="J3" s="33">
        <v>3896</v>
      </c>
      <c r="K3" s="33">
        <f t="shared" ref="K3:K66" si="0">(I3-J3)</f>
        <v>4870</v>
      </c>
    </row>
    <row r="4" spans="2:11" x14ac:dyDescent="0.3">
      <c r="B4" t="s">
        <v>55</v>
      </c>
      <c r="C4" t="s">
        <v>32</v>
      </c>
      <c r="D4">
        <v>3</v>
      </c>
      <c r="E4">
        <v>233264</v>
      </c>
      <c r="F4" t="s">
        <v>7</v>
      </c>
      <c r="G4">
        <v>2518</v>
      </c>
      <c r="H4" s="34">
        <v>43864</v>
      </c>
      <c r="I4" s="33">
        <v>22662</v>
      </c>
      <c r="J4" s="33">
        <v>10072</v>
      </c>
      <c r="K4" s="33">
        <f t="shared" si="0"/>
        <v>12590</v>
      </c>
    </row>
    <row r="5" spans="2:11" x14ac:dyDescent="0.3">
      <c r="B5" t="s">
        <v>55</v>
      </c>
      <c r="C5" t="s">
        <v>56</v>
      </c>
      <c r="D5">
        <v>4</v>
      </c>
      <c r="E5">
        <v>773180</v>
      </c>
      <c r="F5" t="s">
        <v>7</v>
      </c>
      <c r="G5">
        <v>1006</v>
      </c>
      <c r="H5" s="34">
        <v>43865</v>
      </c>
      <c r="I5" s="33">
        <v>9054</v>
      </c>
      <c r="J5" s="33">
        <v>4024</v>
      </c>
      <c r="K5" s="33">
        <f t="shared" si="0"/>
        <v>5030</v>
      </c>
    </row>
    <row r="6" spans="2:11" x14ac:dyDescent="0.3">
      <c r="B6" t="s">
        <v>55</v>
      </c>
      <c r="C6" t="s">
        <v>32</v>
      </c>
      <c r="D6">
        <v>2</v>
      </c>
      <c r="E6">
        <v>460675</v>
      </c>
      <c r="F6" t="s">
        <v>7</v>
      </c>
      <c r="G6">
        <v>367</v>
      </c>
      <c r="H6" s="34">
        <v>43866</v>
      </c>
      <c r="I6" s="33">
        <v>3303</v>
      </c>
      <c r="J6" s="33">
        <v>1468</v>
      </c>
      <c r="K6" s="33">
        <f t="shared" si="0"/>
        <v>1835</v>
      </c>
    </row>
    <row r="7" spans="2:11" x14ac:dyDescent="0.3">
      <c r="B7" t="s">
        <v>55</v>
      </c>
      <c r="C7" t="s">
        <v>48</v>
      </c>
      <c r="D7">
        <v>5</v>
      </c>
      <c r="E7">
        <v>467284</v>
      </c>
      <c r="F7" t="s">
        <v>7</v>
      </c>
      <c r="G7">
        <v>883</v>
      </c>
      <c r="H7" s="34">
        <v>43867</v>
      </c>
      <c r="I7" s="33">
        <v>7947</v>
      </c>
      <c r="J7" s="33">
        <v>3532</v>
      </c>
      <c r="K7" s="33">
        <f t="shared" si="0"/>
        <v>4415</v>
      </c>
    </row>
    <row r="8" spans="2:11" x14ac:dyDescent="0.3">
      <c r="B8" t="s">
        <v>55</v>
      </c>
      <c r="C8" t="s">
        <v>25</v>
      </c>
      <c r="D8">
        <v>1</v>
      </c>
      <c r="E8">
        <v>295942</v>
      </c>
      <c r="F8" t="s">
        <v>7</v>
      </c>
      <c r="G8">
        <v>549</v>
      </c>
      <c r="H8" s="34">
        <v>43868</v>
      </c>
      <c r="I8" s="33">
        <v>4941</v>
      </c>
      <c r="J8" s="33">
        <v>2196</v>
      </c>
      <c r="K8" s="33">
        <f t="shared" si="0"/>
        <v>2745</v>
      </c>
    </row>
    <row r="9" spans="2:11" x14ac:dyDescent="0.3">
      <c r="B9" t="s">
        <v>55</v>
      </c>
      <c r="C9" t="s">
        <v>48</v>
      </c>
      <c r="D9">
        <v>5</v>
      </c>
      <c r="E9">
        <v>846096</v>
      </c>
      <c r="F9" t="s">
        <v>7</v>
      </c>
      <c r="G9">
        <v>788</v>
      </c>
      <c r="H9" s="34">
        <v>43869</v>
      </c>
      <c r="I9" s="33">
        <v>7092</v>
      </c>
      <c r="J9" s="33">
        <v>3152</v>
      </c>
      <c r="K9" s="33">
        <f t="shared" si="0"/>
        <v>3940</v>
      </c>
    </row>
    <row r="10" spans="2:11" x14ac:dyDescent="0.3">
      <c r="B10" t="s">
        <v>55</v>
      </c>
      <c r="C10" t="s">
        <v>48</v>
      </c>
      <c r="D10">
        <v>5</v>
      </c>
      <c r="E10">
        <v>814466</v>
      </c>
      <c r="F10" t="s">
        <v>7</v>
      </c>
      <c r="G10">
        <v>2472</v>
      </c>
      <c r="H10" s="34">
        <v>43870</v>
      </c>
      <c r="I10" s="33">
        <v>22248</v>
      </c>
      <c r="J10" s="33">
        <v>9888</v>
      </c>
      <c r="K10" s="33">
        <f t="shared" si="0"/>
        <v>12360</v>
      </c>
    </row>
    <row r="11" spans="2:11" x14ac:dyDescent="0.3">
      <c r="B11" t="s">
        <v>55</v>
      </c>
      <c r="C11" t="s">
        <v>32</v>
      </c>
      <c r="D11">
        <v>2</v>
      </c>
      <c r="E11">
        <v>285295</v>
      </c>
      <c r="F11" t="s">
        <v>7</v>
      </c>
      <c r="G11">
        <v>1143</v>
      </c>
      <c r="H11" s="34">
        <v>43871</v>
      </c>
      <c r="I11" s="33">
        <v>10287</v>
      </c>
      <c r="J11" s="33">
        <v>4572</v>
      </c>
      <c r="K11" s="33">
        <f t="shared" si="0"/>
        <v>5715</v>
      </c>
    </row>
    <row r="12" spans="2:11" x14ac:dyDescent="0.3">
      <c r="B12" t="s">
        <v>55</v>
      </c>
      <c r="C12" t="s">
        <v>56</v>
      </c>
      <c r="D12">
        <v>4</v>
      </c>
      <c r="E12">
        <v>299081</v>
      </c>
      <c r="F12" t="s">
        <v>7</v>
      </c>
      <c r="G12">
        <v>1725</v>
      </c>
      <c r="H12" s="34">
        <v>43872</v>
      </c>
      <c r="I12" s="33">
        <v>15525</v>
      </c>
      <c r="J12" s="33">
        <v>6900</v>
      </c>
      <c r="K12" s="33">
        <f t="shared" si="0"/>
        <v>8625</v>
      </c>
    </row>
    <row r="13" spans="2:11" x14ac:dyDescent="0.3">
      <c r="B13" t="s">
        <v>55</v>
      </c>
      <c r="C13" t="s">
        <v>25</v>
      </c>
      <c r="D13">
        <v>1</v>
      </c>
      <c r="E13">
        <v>568221</v>
      </c>
      <c r="F13" t="s">
        <v>7</v>
      </c>
      <c r="G13">
        <v>912</v>
      </c>
      <c r="H13" s="34">
        <v>43873</v>
      </c>
      <c r="I13" s="33">
        <v>8208</v>
      </c>
      <c r="J13" s="33">
        <v>3648</v>
      </c>
      <c r="K13" s="33">
        <f t="shared" si="0"/>
        <v>4560</v>
      </c>
    </row>
    <row r="14" spans="2:11" x14ac:dyDescent="0.3">
      <c r="B14" t="s">
        <v>55</v>
      </c>
      <c r="C14" t="s">
        <v>48</v>
      </c>
      <c r="D14">
        <v>5</v>
      </c>
      <c r="E14">
        <v>195686</v>
      </c>
      <c r="F14" t="s">
        <v>7</v>
      </c>
      <c r="G14">
        <v>2152</v>
      </c>
      <c r="H14" s="34">
        <v>43874</v>
      </c>
      <c r="I14" s="33">
        <v>19368</v>
      </c>
      <c r="J14" s="33">
        <v>8608</v>
      </c>
      <c r="K14" s="33">
        <f t="shared" si="0"/>
        <v>10760</v>
      </c>
    </row>
    <row r="15" spans="2:11" x14ac:dyDescent="0.3">
      <c r="B15" t="s">
        <v>55</v>
      </c>
      <c r="C15" t="s">
        <v>56</v>
      </c>
      <c r="D15">
        <v>4</v>
      </c>
      <c r="E15">
        <v>870751</v>
      </c>
      <c r="F15" t="s">
        <v>7</v>
      </c>
      <c r="G15">
        <v>1817</v>
      </c>
      <c r="H15" s="34">
        <v>43875</v>
      </c>
      <c r="I15" s="33">
        <v>16353</v>
      </c>
      <c r="J15" s="33">
        <v>7268</v>
      </c>
      <c r="K15" s="33">
        <f t="shared" si="0"/>
        <v>9085</v>
      </c>
    </row>
    <row r="16" spans="2:11" x14ac:dyDescent="0.3">
      <c r="B16" t="s">
        <v>55</v>
      </c>
      <c r="C16" t="s">
        <v>32</v>
      </c>
      <c r="D16">
        <v>3</v>
      </c>
      <c r="E16">
        <v>424815</v>
      </c>
      <c r="F16" t="s">
        <v>7</v>
      </c>
      <c r="G16">
        <v>1513</v>
      </c>
      <c r="H16" s="34">
        <v>43876</v>
      </c>
      <c r="I16" s="33">
        <v>13617</v>
      </c>
      <c r="J16" s="33">
        <v>6052</v>
      </c>
      <c r="K16" s="33">
        <f t="shared" si="0"/>
        <v>7565</v>
      </c>
    </row>
    <row r="17" spans="2:11" x14ac:dyDescent="0.3">
      <c r="B17" t="s">
        <v>55</v>
      </c>
      <c r="C17" t="s">
        <v>56</v>
      </c>
      <c r="D17">
        <v>4</v>
      </c>
      <c r="E17">
        <v>880795</v>
      </c>
      <c r="F17" t="s">
        <v>7</v>
      </c>
      <c r="G17">
        <v>3945</v>
      </c>
      <c r="H17" s="34">
        <v>43877</v>
      </c>
      <c r="I17" s="33">
        <v>35505</v>
      </c>
      <c r="J17" s="33">
        <v>15780</v>
      </c>
      <c r="K17" s="33">
        <f t="shared" si="0"/>
        <v>19725</v>
      </c>
    </row>
    <row r="18" spans="2:11" x14ac:dyDescent="0.3">
      <c r="B18" t="s">
        <v>55</v>
      </c>
      <c r="C18" t="s">
        <v>56</v>
      </c>
      <c r="D18">
        <v>4</v>
      </c>
      <c r="E18">
        <v>481069</v>
      </c>
      <c r="F18" t="s">
        <v>7</v>
      </c>
      <c r="G18">
        <v>2296</v>
      </c>
      <c r="H18" s="34">
        <v>43878</v>
      </c>
      <c r="I18" s="33">
        <v>20664</v>
      </c>
      <c r="J18" s="33">
        <v>9184</v>
      </c>
      <c r="K18" s="33">
        <f t="shared" si="0"/>
        <v>11480</v>
      </c>
    </row>
    <row r="19" spans="2:11" x14ac:dyDescent="0.3">
      <c r="B19" t="s">
        <v>55</v>
      </c>
      <c r="C19" t="s">
        <v>32</v>
      </c>
      <c r="D19">
        <v>3</v>
      </c>
      <c r="E19">
        <v>793156</v>
      </c>
      <c r="F19" t="s">
        <v>7</v>
      </c>
      <c r="G19">
        <v>1030</v>
      </c>
      <c r="H19" s="34">
        <v>43879</v>
      </c>
      <c r="I19" s="33">
        <v>9270</v>
      </c>
      <c r="J19" s="33">
        <v>4120</v>
      </c>
      <c r="K19" s="33">
        <f t="shared" si="0"/>
        <v>5150</v>
      </c>
    </row>
    <row r="20" spans="2:11" x14ac:dyDescent="0.3">
      <c r="B20" t="s">
        <v>55</v>
      </c>
      <c r="C20" t="s">
        <v>32</v>
      </c>
      <c r="D20">
        <v>3</v>
      </c>
      <c r="E20">
        <v>538762</v>
      </c>
      <c r="F20" t="s">
        <v>7</v>
      </c>
      <c r="G20">
        <v>1514</v>
      </c>
      <c r="H20" s="34">
        <v>43880</v>
      </c>
      <c r="I20" s="33">
        <v>13626</v>
      </c>
      <c r="J20" s="33">
        <v>6056</v>
      </c>
      <c r="K20" s="33">
        <f t="shared" si="0"/>
        <v>7570</v>
      </c>
    </row>
    <row r="21" spans="2:11" x14ac:dyDescent="0.3">
      <c r="B21" t="s">
        <v>55</v>
      </c>
      <c r="C21" t="s">
        <v>48</v>
      </c>
      <c r="D21">
        <v>5</v>
      </c>
      <c r="E21">
        <v>883352</v>
      </c>
      <c r="F21" t="s">
        <v>7</v>
      </c>
      <c r="G21">
        <v>4492.5</v>
      </c>
      <c r="H21" s="34">
        <v>43881</v>
      </c>
      <c r="I21" s="33">
        <v>40432.5</v>
      </c>
      <c r="J21" s="33">
        <v>17970</v>
      </c>
      <c r="K21" s="33">
        <f t="shared" si="0"/>
        <v>22462.5</v>
      </c>
    </row>
    <row r="22" spans="2:11" x14ac:dyDescent="0.3">
      <c r="B22" t="s">
        <v>55</v>
      </c>
      <c r="C22" t="s">
        <v>56</v>
      </c>
      <c r="D22">
        <v>4</v>
      </c>
      <c r="E22">
        <v>444142</v>
      </c>
      <c r="F22" t="s">
        <v>7</v>
      </c>
      <c r="G22">
        <v>727</v>
      </c>
      <c r="H22" s="34">
        <v>43882</v>
      </c>
      <c r="I22" s="33">
        <v>6543</v>
      </c>
      <c r="J22" s="33">
        <v>2908</v>
      </c>
      <c r="K22" s="33">
        <f t="shared" si="0"/>
        <v>3635</v>
      </c>
    </row>
    <row r="23" spans="2:11" x14ac:dyDescent="0.3">
      <c r="B23" t="s">
        <v>55</v>
      </c>
      <c r="C23" t="s">
        <v>32</v>
      </c>
      <c r="D23">
        <v>3</v>
      </c>
      <c r="E23">
        <v>772199</v>
      </c>
      <c r="F23" t="s">
        <v>7</v>
      </c>
      <c r="G23">
        <v>787</v>
      </c>
      <c r="H23" s="34">
        <v>43883</v>
      </c>
      <c r="I23" s="33">
        <v>7083</v>
      </c>
      <c r="J23" s="33">
        <v>3148</v>
      </c>
      <c r="K23" s="33">
        <f t="shared" si="0"/>
        <v>3935</v>
      </c>
    </row>
    <row r="24" spans="2:11" x14ac:dyDescent="0.3">
      <c r="B24" t="s">
        <v>55</v>
      </c>
      <c r="C24" t="s">
        <v>56</v>
      </c>
      <c r="D24">
        <v>4</v>
      </c>
      <c r="E24">
        <v>878246</v>
      </c>
      <c r="F24" t="s">
        <v>7</v>
      </c>
      <c r="G24">
        <v>1823</v>
      </c>
      <c r="H24" s="34">
        <v>43884</v>
      </c>
      <c r="I24" s="33">
        <v>16407</v>
      </c>
      <c r="J24" s="33">
        <v>7292</v>
      </c>
      <c r="K24" s="33">
        <f t="shared" si="0"/>
        <v>9115</v>
      </c>
    </row>
    <row r="25" spans="2:11" x14ac:dyDescent="0.3">
      <c r="B25" t="s">
        <v>55</v>
      </c>
      <c r="C25" t="s">
        <v>32</v>
      </c>
      <c r="D25">
        <v>2</v>
      </c>
      <c r="E25">
        <v>206944</v>
      </c>
      <c r="F25" t="s">
        <v>7</v>
      </c>
      <c r="G25">
        <v>747</v>
      </c>
      <c r="H25" s="34">
        <v>43885</v>
      </c>
      <c r="I25" s="33">
        <v>6723</v>
      </c>
      <c r="J25" s="33">
        <v>2988</v>
      </c>
      <c r="K25" s="33">
        <f t="shared" si="0"/>
        <v>3735</v>
      </c>
    </row>
    <row r="26" spans="2:11" x14ac:dyDescent="0.3">
      <c r="B26" t="s">
        <v>55</v>
      </c>
      <c r="C26" t="s">
        <v>48</v>
      </c>
      <c r="D26">
        <v>5</v>
      </c>
      <c r="E26">
        <v>997944</v>
      </c>
      <c r="F26" t="s">
        <v>7</v>
      </c>
      <c r="G26">
        <v>766</v>
      </c>
      <c r="H26" s="34">
        <v>43886</v>
      </c>
      <c r="I26" s="33">
        <v>6894</v>
      </c>
      <c r="J26" s="33">
        <v>3064</v>
      </c>
      <c r="K26" s="33">
        <f t="shared" si="0"/>
        <v>3830</v>
      </c>
    </row>
    <row r="27" spans="2:11" x14ac:dyDescent="0.3">
      <c r="B27" t="s">
        <v>55</v>
      </c>
      <c r="C27" t="s">
        <v>56</v>
      </c>
      <c r="D27">
        <v>4</v>
      </c>
      <c r="E27">
        <v>478777</v>
      </c>
      <c r="F27" t="s">
        <v>7</v>
      </c>
      <c r="G27">
        <v>2905</v>
      </c>
      <c r="H27" s="34">
        <v>43887</v>
      </c>
      <c r="I27" s="33">
        <v>26145</v>
      </c>
      <c r="J27" s="33">
        <v>11620</v>
      </c>
      <c r="K27" s="33">
        <f t="shared" si="0"/>
        <v>14525</v>
      </c>
    </row>
    <row r="28" spans="2:11" x14ac:dyDescent="0.3">
      <c r="B28" t="s">
        <v>55</v>
      </c>
      <c r="C28" t="s">
        <v>25</v>
      </c>
      <c r="D28">
        <v>1</v>
      </c>
      <c r="E28">
        <v>800313</v>
      </c>
      <c r="F28" t="s">
        <v>7</v>
      </c>
      <c r="G28">
        <v>2155</v>
      </c>
      <c r="H28" s="34">
        <v>43888</v>
      </c>
      <c r="I28" s="33">
        <v>19395</v>
      </c>
      <c r="J28" s="33">
        <v>8620</v>
      </c>
      <c r="K28" s="33">
        <f t="shared" si="0"/>
        <v>10775</v>
      </c>
    </row>
    <row r="29" spans="2:11" x14ac:dyDescent="0.3">
      <c r="B29" t="s">
        <v>55</v>
      </c>
      <c r="C29" t="s">
        <v>56</v>
      </c>
      <c r="D29">
        <v>4</v>
      </c>
      <c r="E29">
        <v>531598</v>
      </c>
      <c r="F29" t="s">
        <v>7</v>
      </c>
      <c r="G29">
        <v>2363</v>
      </c>
      <c r="H29" s="34">
        <v>43889</v>
      </c>
      <c r="I29" s="33">
        <v>21267</v>
      </c>
      <c r="J29" s="33">
        <v>9452</v>
      </c>
      <c r="K29" s="33">
        <f t="shared" si="0"/>
        <v>11815</v>
      </c>
    </row>
    <row r="30" spans="2:11" x14ac:dyDescent="0.3">
      <c r="B30" t="s">
        <v>55</v>
      </c>
      <c r="C30" t="s">
        <v>48</v>
      </c>
      <c r="D30">
        <v>5</v>
      </c>
      <c r="E30">
        <v>704653</v>
      </c>
      <c r="F30" t="s">
        <v>7</v>
      </c>
      <c r="G30">
        <v>918</v>
      </c>
      <c r="H30" s="34">
        <v>43890</v>
      </c>
      <c r="I30" s="33">
        <v>8262</v>
      </c>
      <c r="J30" s="33">
        <v>3672</v>
      </c>
      <c r="K30" s="33">
        <f t="shared" si="0"/>
        <v>4590</v>
      </c>
    </row>
    <row r="31" spans="2:11" x14ac:dyDescent="0.3">
      <c r="B31" t="s">
        <v>55</v>
      </c>
      <c r="C31" t="s">
        <v>32</v>
      </c>
      <c r="D31">
        <v>3</v>
      </c>
      <c r="E31">
        <v>207367</v>
      </c>
      <c r="F31" t="s">
        <v>7</v>
      </c>
      <c r="G31">
        <v>1728</v>
      </c>
      <c r="H31" s="34">
        <v>43891</v>
      </c>
      <c r="I31" s="33">
        <v>15552</v>
      </c>
      <c r="J31" s="33">
        <v>6912</v>
      </c>
      <c r="K31" s="33">
        <f t="shared" si="0"/>
        <v>8640</v>
      </c>
    </row>
    <row r="32" spans="2:11" x14ac:dyDescent="0.3">
      <c r="B32" t="s">
        <v>55</v>
      </c>
      <c r="C32" t="s">
        <v>25</v>
      </c>
      <c r="D32">
        <v>1</v>
      </c>
      <c r="E32">
        <v>920013</v>
      </c>
      <c r="F32" t="s">
        <v>7</v>
      </c>
      <c r="G32">
        <v>1142</v>
      </c>
      <c r="H32" s="34">
        <v>43892</v>
      </c>
      <c r="I32" s="33">
        <v>10278</v>
      </c>
      <c r="J32" s="33">
        <v>4568</v>
      </c>
      <c r="K32" s="33">
        <f t="shared" si="0"/>
        <v>5710</v>
      </c>
    </row>
    <row r="33" spans="2:11" x14ac:dyDescent="0.3">
      <c r="B33" t="s">
        <v>55</v>
      </c>
      <c r="C33" t="s">
        <v>48</v>
      </c>
      <c r="D33">
        <v>5</v>
      </c>
      <c r="E33">
        <v>890788</v>
      </c>
      <c r="F33" t="s">
        <v>7</v>
      </c>
      <c r="G33">
        <v>662</v>
      </c>
      <c r="H33" s="34">
        <v>43893</v>
      </c>
      <c r="I33" s="33">
        <v>5958</v>
      </c>
      <c r="J33" s="33">
        <v>2648</v>
      </c>
      <c r="K33" s="33">
        <f t="shared" si="0"/>
        <v>3310</v>
      </c>
    </row>
    <row r="34" spans="2:11" x14ac:dyDescent="0.3">
      <c r="B34" t="s">
        <v>55</v>
      </c>
      <c r="C34" t="s">
        <v>56</v>
      </c>
      <c r="D34">
        <v>4</v>
      </c>
      <c r="E34">
        <v>189492</v>
      </c>
      <c r="F34" t="s">
        <v>7</v>
      </c>
      <c r="G34">
        <v>1295</v>
      </c>
      <c r="H34" s="34">
        <v>43894</v>
      </c>
      <c r="I34" s="33">
        <v>11655</v>
      </c>
      <c r="J34" s="33">
        <v>5180</v>
      </c>
      <c r="K34" s="33">
        <f t="shared" si="0"/>
        <v>6475</v>
      </c>
    </row>
    <row r="35" spans="2:11" x14ac:dyDescent="0.3">
      <c r="B35" t="s">
        <v>55</v>
      </c>
      <c r="C35" t="s">
        <v>56</v>
      </c>
      <c r="D35">
        <v>4</v>
      </c>
      <c r="E35">
        <v>263953</v>
      </c>
      <c r="F35" t="s">
        <v>7</v>
      </c>
      <c r="G35">
        <v>809</v>
      </c>
      <c r="H35" s="34">
        <v>43895</v>
      </c>
      <c r="I35" s="33">
        <v>7281</v>
      </c>
      <c r="J35" s="33">
        <v>3236</v>
      </c>
      <c r="K35" s="33">
        <f t="shared" si="0"/>
        <v>4045</v>
      </c>
    </row>
    <row r="36" spans="2:11" x14ac:dyDescent="0.3">
      <c r="B36" t="s">
        <v>55</v>
      </c>
      <c r="C36" t="s">
        <v>32</v>
      </c>
      <c r="D36">
        <v>3</v>
      </c>
      <c r="E36">
        <v>169090</v>
      </c>
      <c r="F36" t="s">
        <v>7</v>
      </c>
      <c r="G36">
        <v>2145</v>
      </c>
      <c r="H36" s="34">
        <v>43896</v>
      </c>
      <c r="I36" s="33">
        <v>19305</v>
      </c>
      <c r="J36" s="33">
        <v>8580</v>
      </c>
      <c r="K36" s="33">
        <f t="shared" si="0"/>
        <v>10725</v>
      </c>
    </row>
    <row r="37" spans="2:11" x14ac:dyDescent="0.3">
      <c r="B37" t="s">
        <v>55</v>
      </c>
      <c r="C37" t="s">
        <v>25</v>
      </c>
      <c r="D37">
        <v>1</v>
      </c>
      <c r="E37">
        <v>967416</v>
      </c>
      <c r="F37" t="s">
        <v>7</v>
      </c>
      <c r="G37">
        <v>1785</v>
      </c>
      <c r="H37" s="34">
        <v>43897</v>
      </c>
      <c r="I37" s="33">
        <v>16065</v>
      </c>
      <c r="J37" s="33">
        <v>7140</v>
      </c>
      <c r="K37" s="33">
        <f t="shared" si="0"/>
        <v>8925</v>
      </c>
    </row>
    <row r="38" spans="2:11" x14ac:dyDescent="0.3">
      <c r="B38" t="s">
        <v>55</v>
      </c>
      <c r="C38" t="s">
        <v>48</v>
      </c>
      <c r="D38">
        <v>5</v>
      </c>
      <c r="E38">
        <v>195683</v>
      </c>
      <c r="F38" t="s">
        <v>7</v>
      </c>
      <c r="G38">
        <v>1916</v>
      </c>
      <c r="H38" s="34">
        <v>43898</v>
      </c>
      <c r="I38" s="33">
        <v>17244</v>
      </c>
      <c r="J38" s="33">
        <v>7664</v>
      </c>
      <c r="K38" s="33">
        <f t="shared" si="0"/>
        <v>9580</v>
      </c>
    </row>
    <row r="39" spans="2:11" x14ac:dyDescent="0.3">
      <c r="B39" t="s">
        <v>55</v>
      </c>
      <c r="C39" t="s">
        <v>48</v>
      </c>
      <c r="D39">
        <v>5</v>
      </c>
      <c r="E39">
        <v>523496</v>
      </c>
      <c r="F39" t="s">
        <v>7</v>
      </c>
      <c r="G39">
        <v>2852</v>
      </c>
      <c r="H39" s="34">
        <v>43899</v>
      </c>
      <c r="I39" s="33">
        <v>25668</v>
      </c>
      <c r="J39" s="33">
        <v>11408</v>
      </c>
      <c r="K39" s="33">
        <f t="shared" si="0"/>
        <v>14260</v>
      </c>
    </row>
    <row r="40" spans="2:11" x14ac:dyDescent="0.3">
      <c r="B40" t="s">
        <v>55</v>
      </c>
      <c r="C40" t="s">
        <v>32</v>
      </c>
      <c r="D40">
        <v>2</v>
      </c>
      <c r="E40">
        <v>677495</v>
      </c>
      <c r="F40" t="s">
        <v>7</v>
      </c>
      <c r="G40">
        <v>2729</v>
      </c>
      <c r="H40" s="34">
        <v>43900</v>
      </c>
      <c r="I40" s="33">
        <v>24561</v>
      </c>
      <c r="J40" s="33">
        <v>10916</v>
      </c>
      <c r="K40" s="33">
        <f t="shared" si="0"/>
        <v>13645</v>
      </c>
    </row>
    <row r="41" spans="2:11" x14ac:dyDescent="0.3">
      <c r="B41" t="s">
        <v>55</v>
      </c>
      <c r="C41" t="s">
        <v>48</v>
      </c>
      <c r="D41">
        <v>5</v>
      </c>
      <c r="E41">
        <v>722131</v>
      </c>
      <c r="F41" t="s">
        <v>7</v>
      </c>
      <c r="G41">
        <v>1925</v>
      </c>
      <c r="H41" s="34">
        <v>43901</v>
      </c>
      <c r="I41" s="33">
        <v>17325</v>
      </c>
      <c r="J41" s="33">
        <v>7700</v>
      </c>
      <c r="K41" s="33">
        <f t="shared" si="0"/>
        <v>9625</v>
      </c>
    </row>
    <row r="42" spans="2:11" x14ac:dyDescent="0.3">
      <c r="B42" t="s">
        <v>55</v>
      </c>
      <c r="C42" t="s">
        <v>25</v>
      </c>
      <c r="D42">
        <v>1</v>
      </c>
      <c r="E42">
        <v>946076</v>
      </c>
      <c r="F42" t="s">
        <v>7</v>
      </c>
      <c r="G42">
        <v>2013</v>
      </c>
      <c r="H42" s="34">
        <v>43902</v>
      </c>
      <c r="I42" s="33">
        <v>18117</v>
      </c>
      <c r="J42" s="33">
        <v>8052</v>
      </c>
      <c r="K42" s="33">
        <f t="shared" si="0"/>
        <v>10065</v>
      </c>
    </row>
    <row r="43" spans="2:11" x14ac:dyDescent="0.3">
      <c r="B43" t="s">
        <v>55</v>
      </c>
      <c r="C43" t="s">
        <v>48</v>
      </c>
      <c r="D43">
        <v>5</v>
      </c>
      <c r="E43">
        <v>508372</v>
      </c>
      <c r="F43" t="s">
        <v>7</v>
      </c>
      <c r="G43">
        <v>1055</v>
      </c>
      <c r="H43" s="34">
        <v>43903</v>
      </c>
      <c r="I43" s="33">
        <v>9495</v>
      </c>
      <c r="J43" s="33">
        <v>4220</v>
      </c>
      <c r="K43" s="33">
        <f t="shared" si="0"/>
        <v>5275</v>
      </c>
    </row>
    <row r="44" spans="2:11" x14ac:dyDescent="0.3">
      <c r="B44" t="s">
        <v>55</v>
      </c>
      <c r="C44" t="s">
        <v>48</v>
      </c>
      <c r="D44">
        <v>5</v>
      </c>
      <c r="E44">
        <v>508372</v>
      </c>
      <c r="F44" t="s">
        <v>7</v>
      </c>
      <c r="G44">
        <v>1055</v>
      </c>
      <c r="H44" s="34">
        <v>43904</v>
      </c>
      <c r="I44" s="33">
        <v>9495</v>
      </c>
      <c r="J44" s="33">
        <v>4220</v>
      </c>
      <c r="K44" s="33">
        <f t="shared" si="0"/>
        <v>5275</v>
      </c>
    </row>
    <row r="45" spans="2:11" x14ac:dyDescent="0.3">
      <c r="B45" t="s">
        <v>55</v>
      </c>
      <c r="C45" t="s">
        <v>32</v>
      </c>
      <c r="D45">
        <v>3</v>
      </c>
      <c r="E45">
        <v>274620</v>
      </c>
      <c r="F45" t="s">
        <v>7</v>
      </c>
      <c r="G45">
        <v>1084</v>
      </c>
      <c r="H45" s="34">
        <v>43905</v>
      </c>
      <c r="I45" s="33">
        <v>9756</v>
      </c>
      <c r="J45" s="33">
        <v>4336</v>
      </c>
      <c r="K45" s="33">
        <f t="shared" si="0"/>
        <v>5420</v>
      </c>
    </row>
    <row r="46" spans="2:11" x14ac:dyDescent="0.3">
      <c r="B46" t="s">
        <v>55</v>
      </c>
      <c r="C46" t="s">
        <v>32</v>
      </c>
      <c r="D46">
        <v>2</v>
      </c>
      <c r="E46">
        <v>695279</v>
      </c>
      <c r="F46" t="s">
        <v>7</v>
      </c>
      <c r="G46">
        <v>2434.5</v>
      </c>
      <c r="H46" s="34">
        <v>43906</v>
      </c>
      <c r="I46" s="33">
        <v>21910.5</v>
      </c>
      <c r="J46" s="33">
        <v>9738</v>
      </c>
      <c r="K46" s="33">
        <f t="shared" si="0"/>
        <v>12172.5</v>
      </c>
    </row>
    <row r="47" spans="2:11" x14ac:dyDescent="0.3">
      <c r="B47" t="s">
        <v>55</v>
      </c>
      <c r="C47" t="s">
        <v>25</v>
      </c>
      <c r="D47">
        <v>1</v>
      </c>
      <c r="E47">
        <v>652181</v>
      </c>
      <c r="F47" t="s">
        <v>7</v>
      </c>
      <c r="G47">
        <v>1774</v>
      </c>
      <c r="H47" s="34">
        <v>43907</v>
      </c>
      <c r="I47" s="33">
        <v>15966</v>
      </c>
      <c r="J47" s="33">
        <v>7096</v>
      </c>
      <c r="K47" s="33">
        <f t="shared" si="0"/>
        <v>8870</v>
      </c>
    </row>
    <row r="48" spans="2:11" x14ac:dyDescent="0.3">
      <c r="B48" t="s">
        <v>55</v>
      </c>
      <c r="C48" t="s">
        <v>25</v>
      </c>
      <c r="D48">
        <v>1</v>
      </c>
      <c r="E48">
        <v>550861</v>
      </c>
      <c r="F48" t="s">
        <v>7</v>
      </c>
      <c r="G48">
        <v>1901</v>
      </c>
      <c r="H48" s="34">
        <v>43908</v>
      </c>
      <c r="I48" s="33">
        <v>17109</v>
      </c>
      <c r="J48" s="33">
        <v>7604</v>
      </c>
      <c r="K48" s="33">
        <f t="shared" si="0"/>
        <v>9505</v>
      </c>
    </row>
    <row r="49" spans="2:11" x14ac:dyDescent="0.3">
      <c r="B49" t="s">
        <v>55</v>
      </c>
      <c r="C49" t="s">
        <v>32</v>
      </c>
      <c r="D49">
        <v>3</v>
      </c>
      <c r="E49">
        <v>385435</v>
      </c>
      <c r="F49" t="s">
        <v>7</v>
      </c>
      <c r="G49">
        <v>689</v>
      </c>
      <c r="H49" s="34">
        <v>43909</v>
      </c>
      <c r="I49" s="33">
        <v>6201</v>
      </c>
      <c r="J49" s="33">
        <v>2756</v>
      </c>
      <c r="K49" s="33">
        <f t="shared" si="0"/>
        <v>3445</v>
      </c>
    </row>
    <row r="50" spans="2:11" x14ac:dyDescent="0.3">
      <c r="B50" t="s">
        <v>55</v>
      </c>
      <c r="C50" t="s">
        <v>32</v>
      </c>
      <c r="D50">
        <v>3</v>
      </c>
      <c r="E50">
        <v>856670</v>
      </c>
      <c r="F50" t="s">
        <v>7</v>
      </c>
      <c r="G50">
        <v>1570</v>
      </c>
      <c r="H50" s="34">
        <v>43910</v>
      </c>
      <c r="I50" s="33">
        <v>14130</v>
      </c>
      <c r="J50" s="33">
        <v>6280</v>
      </c>
      <c r="K50" s="33">
        <f t="shared" si="0"/>
        <v>7850</v>
      </c>
    </row>
    <row r="51" spans="2:11" x14ac:dyDescent="0.3">
      <c r="B51" t="s">
        <v>55</v>
      </c>
      <c r="C51" t="s">
        <v>56</v>
      </c>
      <c r="D51">
        <v>4</v>
      </c>
      <c r="E51">
        <v>410330</v>
      </c>
      <c r="F51" t="s">
        <v>7</v>
      </c>
      <c r="G51">
        <v>1369.5</v>
      </c>
      <c r="H51" s="34">
        <v>43911</v>
      </c>
      <c r="I51" s="33">
        <v>12325.5</v>
      </c>
      <c r="J51" s="33">
        <v>5478</v>
      </c>
      <c r="K51" s="33">
        <f t="shared" si="0"/>
        <v>6847.5</v>
      </c>
    </row>
    <row r="52" spans="2:11" x14ac:dyDescent="0.3">
      <c r="B52" t="s">
        <v>55</v>
      </c>
      <c r="C52" t="s">
        <v>32</v>
      </c>
      <c r="D52">
        <v>2</v>
      </c>
      <c r="E52">
        <v>316319</v>
      </c>
      <c r="F52" t="s">
        <v>7</v>
      </c>
      <c r="G52">
        <v>2009</v>
      </c>
      <c r="H52" s="34">
        <v>43912</v>
      </c>
      <c r="I52" s="33">
        <v>18081</v>
      </c>
      <c r="J52" s="33">
        <v>8036</v>
      </c>
      <c r="K52" s="33">
        <f t="shared" si="0"/>
        <v>10045</v>
      </c>
    </row>
    <row r="53" spans="2:11" x14ac:dyDescent="0.3">
      <c r="B53" t="s">
        <v>55</v>
      </c>
      <c r="C53" t="s">
        <v>25</v>
      </c>
      <c r="D53">
        <v>1</v>
      </c>
      <c r="E53">
        <v>272007</v>
      </c>
      <c r="F53" t="s">
        <v>7</v>
      </c>
      <c r="G53">
        <v>1945</v>
      </c>
      <c r="H53" s="34">
        <v>43913</v>
      </c>
      <c r="I53" s="33">
        <v>17505</v>
      </c>
      <c r="J53" s="33">
        <v>7780</v>
      </c>
      <c r="K53" s="33">
        <f t="shared" si="0"/>
        <v>9725</v>
      </c>
    </row>
    <row r="54" spans="2:11" x14ac:dyDescent="0.3">
      <c r="B54" t="s">
        <v>55</v>
      </c>
      <c r="C54" t="s">
        <v>32</v>
      </c>
      <c r="D54">
        <v>2</v>
      </c>
      <c r="E54">
        <v>666537</v>
      </c>
      <c r="F54" t="s">
        <v>7</v>
      </c>
      <c r="G54">
        <v>1287</v>
      </c>
      <c r="H54" s="34">
        <v>43914</v>
      </c>
      <c r="I54" s="33">
        <v>11583</v>
      </c>
      <c r="J54" s="33">
        <v>5148</v>
      </c>
      <c r="K54" s="33">
        <f t="shared" si="0"/>
        <v>6435</v>
      </c>
    </row>
    <row r="55" spans="2:11" x14ac:dyDescent="0.3">
      <c r="B55" t="s">
        <v>55</v>
      </c>
      <c r="C55" t="s">
        <v>32</v>
      </c>
      <c r="D55">
        <v>2</v>
      </c>
      <c r="E55">
        <v>336704</v>
      </c>
      <c r="F55" t="s">
        <v>7</v>
      </c>
      <c r="G55">
        <v>1706</v>
      </c>
      <c r="H55" s="34">
        <v>43915</v>
      </c>
      <c r="I55" s="33">
        <v>15354</v>
      </c>
      <c r="J55" s="33">
        <v>6824</v>
      </c>
      <c r="K55" s="33">
        <f t="shared" si="0"/>
        <v>8530</v>
      </c>
    </row>
    <row r="56" spans="2:11" x14ac:dyDescent="0.3">
      <c r="B56" t="s">
        <v>55</v>
      </c>
      <c r="C56" t="s">
        <v>25</v>
      </c>
      <c r="D56">
        <v>1</v>
      </c>
      <c r="E56">
        <v>457220</v>
      </c>
      <c r="F56" t="s">
        <v>7</v>
      </c>
      <c r="G56">
        <v>1760</v>
      </c>
      <c r="H56" s="34">
        <v>43916</v>
      </c>
      <c r="I56" s="33">
        <v>15840</v>
      </c>
      <c r="J56" s="33">
        <v>7040</v>
      </c>
      <c r="K56" s="33">
        <f t="shared" si="0"/>
        <v>8800</v>
      </c>
    </row>
    <row r="57" spans="2:11" x14ac:dyDescent="0.3">
      <c r="B57" t="s">
        <v>55</v>
      </c>
      <c r="C57" t="s">
        <v>56</v>
      </c>
      <c r="D57">
        <v>4</v>
      </c>
      <c r="E57">
        <v>422297</v>
      </c>
      <c r="F57" t="s">
        <v>7</v>
      </c>
      <c r="G57">
        <v>2031</v>
      </c>
      <c r="H57" s="34">
        <v>43917</v>
      </c>
      <c r="I57" s="33">
        <v>18279</v>
      </c>
      <c r="J57" s="33">
        <v>8124</v>
      </c>
      <c r="K57" s="33">
        <f t="shared" si="0"/>
        <v>10155</v>
      </c>
    </row>
    <row r="58" spans="2:11" x14ac:dyDescent="0.3">
      <c r="B58" t="s">
        <v>55</v>
      </c>
      <c r="C58" t="s">
        <v>32</v>
      </c>
      <c r="D58">
        <v>2</v>
      </c>
      <c r="E58">
        <v>278587</v>
      </c>
      <c r="F58" t="s">
        <v>7</v>
      </c>
      <c r="G58">
        <v>2261</v>
      </c>
      <c r="H58" s="34">
        <v>43918</v>
      </c>
      <c r="I58" s="33">
        <v>20349</v>
      </c>
      <c r="J58" s="33">
        <v>9044</v>
      </c>
      <c r="K58" s="33">
        <f t="shared" si="0"/>
        <v>11305</v>
      </c>
    </row>
    <row r="59" spans="2:11" x14ac:dyDescent="0.3">
      <c r="B59" t="s">
        <v>55</v>
      </c>
      <c r="C59" t="s">
        <v>32</v>
      </c>
      <c r="D59">
        <v>3</v>
      </c>
      <c r="E59">
        <v>361672</v>
      </c>
      <c r="F59" t="s">
        <v>7</v>
      </c>
      <c r="G59">
        <v>4251</v>
      </c>
      <c r="H59" s="34">
        <v>43919</v>
      </c>
      <c r="I59" s="33">
        <v>38259</v>
      </c>
      <c r="J59" s="33">
        <v>17004</v>
      </c>
      <c r="K59" s="33">
        <f t="shared" si="0"/>
        <v>21255</v>
      </c>
    </row>
    <row r="60" spans="2:11" x14ac:dyDescent="0.3">
      <c r="B60" t="s">
        <v>55</v>
      </c>
      <c r="C60" t="s">
        <v>32</v>
      </c>
      <c r="D60">
        <v>2</v>
      </c>
      <c r="E60">
        <v>527937</v>
      </c>
      <c r="F60" t="s">
        <v>7</v>
      </c>
      <c r="G60">
        <v>795</v>
      </c>
      <c r="H60" s="34">
        <v>43920</v>
      </c>
      <c r="I60" s="33">
        <v>7155</v>
      </c>
      <c r="J60" s="33">
        <v>3180</v>
      </c>
      <c r="K60" s="33">
        <f t="shared" si="0"/>
        <v>3975</v>
      </c>
    </row>
    <row r="61" spans="2:11" x14ac:dyDescent="0.3">
      <c r="B61" t="s">
        <v>55</v>
      </c>
      <c r="C61" t="s">
        <v>56</v>
      </c>
      <c r="D61">
        <v>4</v>
      </c>
      <c r="E61">
        <v>511965</v>
      </c>
      <c r="F61" t="s">
        <v>7</v>
      </c>
      <c r="G61">
        <v>1414.5</v>
      </c>
      <c r="H61" s="34">
        <v>43921</v>
      </c>
      <c r="I61" s="33">
        <v>12730.5</v>
      </c>
      <c r="J61" s="33">
        <v>5658</v>
      </c>
      <c r="K61" s="33">
        <f t="shared" si="0"/>
        <v>7072.5</v>
      </c>
    </row>
    <row r="62" spans="2:11" x14ac:dyDescent="0.3">
      <c r="B62" t="s">
        <v>55</v>
      </c>
      <c r="C62" t="s">
        <v>32</v>
      </c>
      <c r="D62">
        <v>3</v>
      </c>
      <c r="E62">
        <v>537814</v>
      </c>
      <c r="F62" t="s">
        <v>7</v>
      </c>
      <c r="G62">
        <v>2918</v>
      </c>
      <c r="H62" s="34">
        <v>43922</v>
      </c>
      <c r="I62" s="33">
        <v>26262</v>
      </c>
      <c r="J62" s="33">
        <v>11672</v>
      </c>
      <c r="K62" s="33">
        <f t="shared" si="0"/>
        <v>14590</v>
      </c>
    </row>
    <row r="63" spans="2:11" x14ac:dyDescent="0.3">
      <c r="B63" t="s">
        <v>55</v>
      </c>
      <c r="C63" t="s">
        <v>32</v>
      </c>
      <c r="D63">
        <v>2</v>
      </c>
      <c r="E63">
        <v>593762</v>
      </c>
      <c r="F63" t="s">
        <v>7</v>
      </c>
      <c r="G63">
        <v>3450</v>
      </c>
      <c r="H63" s="34">
        <v>43923</v>
      </c>
      <c r="I63" s="33">
        <v>31050</v>
      </c>
      <c r="J63" s="33">
        <v>13800</v>
      </c>
      <c r="K63" s="33">
        <f t="shared" si="0"/>
        <v>17250</v>
      </c>
    </row>
    <row r="64" spans="2:11" x14ac:dyDescent="0.3">
      <c r="B64" t="s">
        <v>55</v>
      </c>
      <c r="C64" t="s">
        <v>32</v>
      </c>
      <c r="D64">
        <v>3</v>
      </c>
      <c r="E64">
        <v>828900</v>
      </c>
      <c r="F64" t="s">
        <v>7</v>
      </c>
      <c r="G64">
        <v>2988</v>
      </c>
      <c r="H64" s="34">
        <v>43924</v>
      </c>
      <c r="I64" s="33">
        <v>26892</v>
      </c>
      <c r="J64" s="33">
        <v>11952</v>
      </c>
      <c r="K64" s="33">
        <f t="shared" si="0"/>
        <v>14940</v>
      </c>
    </row>
    <row r="65" spans="2:11" x14ac:dyDescent="0.3">
      <c r="B65" t="s">
        <v>55</v>
      </c>
      <c r="C65" t="s">
        <v>25</v>
      </c>
      <c r="D65">
        <v>1</v>
      </c>
      <c r="E65">
        <v>930171</v>
      </c>
      <c r="F65" t="s">
        <v>7</v>
      </c>
      <c r="G65">
        <v>218</v>
      </c>
      <c r="H65" s="34">
        <v>43925</v>
      </c>
      <c r="I65" s="33">
        <v>1962</v>
      </c>
      <c r="J65" s="33">
        <v>872</v>
      </c>
      <c r="K65" s="33">
        <f t="shared" si="0"/>
        <v>1090</v>
      </c>
    </row>
    <row r="66" spans="2:11" x14ac:dyDescent="0.3">
      <c r="B66" t="s">
        <v>55</v>
      </c>
      <c r="C66" t="s">
        <v>32</v>
      </c>
      <c r="D66">
        <v>3</v>
      </c>
      <c r="E66">
        <v>458463</v>
      </c>
      <c r="F66" t="s">
        <v>7</v>
      </c>
      <c r="G66">
        <v>2074</v>
      </c>
      <c r="H66" s="34">
        <v>43926</v>
      </c>
      <c r="I66" s="33">
        <v>18666</v>
      </c>
      <c r="J66" s="33">
        <v>8296</v>
      </c>
      <c r="K66" s="33">
        <f t="shared" si="0"/>
        <v>10370</v>
      </c>
    </row>
    <row r="67" spans="2:11" x14ac:dyDescent="0.3">
      <c r="B67" t="s">
        <v>55</v>
      </c>
      <c r="C67" t="s">
        <v>48</v>
      </c>
      <c r="D67">
        <v>5</v>
      </c>
      <c r="E67">
        <v>172417</v>
      </c>
      <c r="F67" t="s">
        <v>7</v>
      </c>
      <c r="G67">
        <v>1056</v>
      </c>
      <c r="H67" s="34">
        <v>43927</v>
      </c>
      <c r="I67" s="33">
        <v>9504</v>
      </c>
      <c r="J67" s="33">
        <v>4224</v>
      </c>
      <c r="K67" s="33">
        <f t="shared" ref="K67:K130" si="1">(I67-J67)</f>
        <v>5280</v>
      </c>
    </row>
    <row r="68" spans="2:11" x14ac:dyDescent="0.3">
      <c r="B68" t="s">
        <v>55</v>
      </c>
      <c r="C68" t="s">
        <v>25</v>
      </c>
      <c r="D68">
        <v>1</v>
      </c>
      <c r="E68">
        <v>419955</v>
      </c>
      <c r="F68" t="s">
        <v>7</v>
      </c>
      <c r="G68">
        <v>671</v>
      </c>
      <c r="H68" s="34">
        <v>43928</v>
      </c>
      <c r="I68" s="33">
        <v>6039</v>
      </c>
      <c r="J68" s="33">
        <v>2684</v>
      </c>
      <c r="K68" s="33">
        <f t="shared" si="1"/>
        <v>3355</v>
      </c>
    </row>
    <row r="69" spans="2:11" x14ac:dyDescent="0.3">
      <c r="B69" t="s">
        <v>55</v>
      </c>
      <c r="C69" t="s">
        <v>32</v>
      </c>
      <c r="D69">
        <v>3</v>
      </c>
      <c r="E69">
        <v>171221</v>
      </c>
      <c r="F69" t="s">
        <v>7</v>
      </c>
      <c r="G69">
        <v>1514</v>
      </c>
      <c r="H69" s="34">
        <v>43929</v>
      </c>
      <c r="I69" s="33">
        <v>13626</v>
      </c>
      <c r="J69" s="33">
        <v>6056</v>
      </c>
      <c r="K69" s="33">
        <f t="shared" si="1"/>
        <v>7570</v>
      </c>
    </row>
    <row r="70" spans="2:11" x14ac:dyDescent="0.3">
      <c r="B70" t="s">
        <v>55</v>
      </c>
      <c r="C70" t="s">
        <v>32</v>
      </c>
      <c r="D70">
        <v>3</v>
      </c>
      <c r="E70">
        <v>616034</v>
      </c>
      <c r="F70" t="s">
        <v>7</v>
      </c>
      <c r="G70">
        <v>274</v>
      </c>
      <c r="H70" s="34">
        <v>43930</v>
      </c>
      <c r="I70" s="33">
        <v>2466</v>
      </c>
      <c r="J70" s="33">
        <v>1096</v>
      </c>
      <c r="K70" s="33">
        <f t="shared" si="1"/>
        <v>1370</v>
      </c>
    </row>
    <row r="71" spans="2:11" x14ac:dyDescent="0.3">
      <c r="B71" t="s">
        <v>55</v>
      </c>
      <c r="C71" t="s">
        <v>32</v>
      </c>
      <c r="D71">
        <v>3</v>
      </c>
      <c r="E71">
        <v>466930</v>
      </c>
      <c r="F71" t="s">
        <v>7</v>
      </c>
      <c r="G71">
        <v>1138</v>
      </c>
      <c r="H71" s="34">
        <v>43931</v>
      </c>
      <c r="I71" s="33">
        <v>10242</v>
      </c>
      <c r="J71" s="33">
        <v>4552</v>
      </c>
      <c r="K71" s="33">
        <f t="shared" si="1"/>
        <v>5690</v>
      </c>
    </row>
    <row r="72" spans="2:11" x14ac:dyDescent="0.3">
      <c r="B72" t="s">
        <v>55</v>
      </c>
      <c r="C72" t="s">
        <v>25</v>
      </c>
      <c r="D72">
        <v>1</v>
      </c>
      <c r="E72">
        <v>748575</v>
      </c>
      <c r="F72" t="s">
        <v>7</v>
      </c>
      <c r="G72">
        <v>1372</v>
      </c>
      <c r="H72" s="34">
        <v>43932</v>
      </c>
      <c r="I72" s="33">
        <v>12348</v>
      </c>
      <c r="J72" s="33">
        <v>5488</v>
      </c>
      <c r="K72" s="33">
        <f t="shared" si="1"/>
        <v>6860</v>
      </c>
    </row>
    <row r="73" spans="2:11" x14ac:dyDescent="0.3">
      <c r="B73" t="s">
        <v>55</v>
      </c>
      <c r="C73" t="s">
        <v>32</v>
      </c>
      <c r="D73">
        <v>2</v>
      </c>
      <c r="E73">
        <v>187787</v>
      </c>
      <c r="F73" t="s">
        <v>7</v>
      </c>
      <c r="G73">
        <v>2349</v>
      </c>
      <c r="H73" s="34">
        <v>43933</v>
      </c>
      <c r="I73" s="33">
        <v>21141</v>
      </c>
      <c r="J73" s="33">
        <v>9396</v>
      </c>
      <c r="K73" s="33">
        <f t="shared" si="1"/>
        <v>11745</v>
      </c>
    </row>
    <row r="74" spans="2:11" x14ac:dyDescent="0.3">
      <c r="B74" t="s">
        <v>55</v>
      </c>
      <c r="C74" t="s">
        <v>48</v>
      </c>
      <c r="D74">
        <v>5</v>
      </c>
      <c r="E74">
        <v>149891</v>
      </c>
      <c r="F74" t="s">
        <v>7</v>
      </c>
      <c r="G74">
        <v>2689</v>
      </c>
      <c r="H74" s="34">
        <v>43934</v>
      </c>
      <c r="I74" s="33">
        <v>24201</v>
      </c>
      <c r="J74" s="33">
        <v>10756</v>
      </c>
      <c r="K74" s="33">
        <f t="shared" si="1"/>
        <v>13445</v>
      </c>
    </row>
    <row r="75" spans="2:11" x14ac:dyDescent="0.3">
      <c r="B75" t="s">
        <v>55</v>
      </c>
      <c r="C75" t="s">
        <v>48</v>
      </c>
      <c r="D75">
        <v>5</v>
      </c>
      <c r="E75">
        <v>624960</v>
      </c>
      <c r="F75" t="s">
        <v>7</v>
      </c>
      <c r="G75">
        <v>2431</v>
      </c>
      <c r="H75" s="34">
        <v>43935</v>
      </c>
      <c r="I75" s="33">
        <v>21879</v>
      </c>
      <c r="J75" s="33">
        <v>9724</v>
      </c>
      <c r="K75" s="33">
        <f t="shared" si="1"/>
        <v>12155</v>
      </c>
    </row>
    <row r="76" spans="2:11" x14ac:dyDescent="0.3">
      <c r="B76" t="s">
        <v>55</v>
      </c>
      <c r="C76" t="s">
        <v>48</v>
      </c>
      <c r="D76">
        <v>5</v>
      </c>
      <c r="E76">
        <v>435601</v>
      </c>
      <c r="F76" t="s">
        <v>7</v>
      </c>
      <c r="G76">
        <v>1303</v>
      </c>
      <c r="H76" s="34">
        <v>43936</v>
      </c>
      <c r="I76" s="33">
        <v>11727</v>
      </c>
      <c r="J76" s="33">
        <v>5212</v>
      </c>
      <c r="K76" s="33">
        <f t="shared" si="1"/>
        <v>6515</v>
      </c>
    </row>
    <row r="77" spans="2:11" x14ac:dyDescent="0.3">
      <c r="B77" t="s">
        <v>55</v>
      </c>
      <c r="C77" t="s">
        <v>32</v>
      </c>
      <c r="D77">
        <v>3</v>
      </c>
      <c r="E77">
        <v>361481</v>
      </c>
      <c r="F77" t="s">
        <v>7</v>
      </c>
      <c r="G77">
        <v>2992</v>
      </c>
      <c r="H77" s="34">
        <v>43937</v>
      </c>
      <c r="I77" s="33">
        <v>26928</v>
      </c>
      <c r="J77" s="33">
        <v>11968</v>
      </c>
      <c r="K77" s="33">
        <f t="shared" si="1"/>
        <v>14960</v>
      </c>
    </row>
    <row r="78" spans="2:11" x14ac:dyDescent="0.3">
      <c r="B78" t="s">
        <v>55</v>
      </c>
      <c r="C78" t="s">
        <v>56</v>
      </c>
      <c r="D78">
        <v>4</v>
      </c>
      <c r="E78">
        <v>358432</v>
      </c>
      <c r="F78" t="s">
        <v>7</v>
      </c>
      <c r="G78">
        <v>2385</v>
      </c>
      <c r="H78" s="34">
        <v>43938</v>
      </c>
      <c r="I78" s="33">
        <v>21465</v>
      </c>
      <c r="J78" s="33">
        <v>9540</v>
      </c>
      <c r="K78" s="33">
        <f t="shared" si="1"/>
        <v>11925</v>
      </c>
    </row>
    <row r="79" spans="2:11" x14ac:dyDescent="0.3">
      <c r="B79" t="s">
        <v>55</v>
      </c>
      <c r="C79" t="s">
        <v>25</v>
      </c>
      <c r="D79">
        <v>1</v>
      </c>
      <c r="E79">
        <v>449793</v>
      </c>
      <c r="F79" t="s">
        <v>7</v>
      </c>
      <c r="G79">
        <v>1607</v>
      </c>
      <c r="H79" s="34">
        <v>43939</v>
      </c>
      <c r="I79" s="33">
        <v>14463</v>
      </c>
      <c r="J79" s="33">
        <v>6428</v>
      </c>
      <c r="K79" s="33">
        <f t="shared" si="1"/>
        <v>8035</v>
      </c>
    </row>
    <row r="80" spans="2:11" x14ac:dyDescent="0.3">
      <c r="B80" t="s">
        <v>55</v>
      </c>
      <c r="C80" t="s">
        <v>25</v>
      </c>
      <c r="D80">
        <v>1</v>
      </c>
      <c r="E80">
        <v>506245</v>
      </c>
      <c r="F80" t="s">
        <v>7</v>
      </c>
      <c r="G80">
        <v>2327</v>
      </c>
      <c r="H80" s="34">
        <v>43940</v>
      </c>
      <c r="I80" s="33">
        <v>20943</v>
      </c>
      <c r="J80" s="33">
        <v>9308</v>
      </c>
      <c r="K80" s="33">
        <f t="shared" si="1"/>
        <v>11635</v>
      </c>
    </row>
    <row r="81" spans="2:11" x14ac:dyDescent="0.3">
      <c r="B81" t="s">
        <v>55</v>
      </c>
      <c r="C81" t="s">
        <v>56</v>
      </c>
      <c r="D81">
        <v>4</v>
      </c>
      <c r="E81">
        <v>606183</v>
      </c>
      <c r="F81" t="s">
        <v>7</v>
      </c>
      <c r="G81">
        <v>991</v>
      </c>
      <c r="H81" s="34">
        <v>43941</v>
      </c>
      <c r="I81" s="33">
        <v>8919</v>
      </c>
      <c r="J81" s="33">
        <v>3964</v>
      </c>
      <c r="K81" s="33">
        <f t="shared" si="1"/>
        <v>4955</v>
      </c>
    </row>
    <row r="82" spans="2:11" x14ac:dyDescent="0.3">
      <c r="B82" t="s">
        <v>55</v>
      </c>
      <c r="C82" t="s">
        <v>32</v>
      </c>
      <c r="D82">
        <v>2</v>
      </c>
      <c r="E82">
        <v>778147</v>
      </c>
      <c r="F82" t="s">
        <v>7</v>
      </c>
      <c r="G82">
        <v>602</v>
      </c>
      <c r="H82" s="34">
        <v>43942</v>
      </c>
      <c r="I82" s="33">
        <v>5418</v>
      </c>
      <c r="J82" s="33">
        <v>2408</v>
      </c>
      <c r="K82" s="33">
        <f t="shared" si="1"/>
        <v>3010</v>
      </c>
    </row>
    <row r="83" spans="2:11" x14ac:dyDescent="0.3">
      <c r="B83" t="s">
        <v>55</v>
      </c>
      <c r="C83" t="s">
        <v>48</v>
      </c>
      <c r="D83">
        <v>5</v>
      </c>
      <c r="E83">
        <v>701186</v>
      </c>
      <c r="F83" t="s">
        <v>7</v>
      </c>
      <c r="G83">
        <v>2620</v>
      </c>
      <c r="H83" s="34">
        <v>43943</v>
      </c>
      <c r="I83" s="33">
        <v>23580</v>
      </c>
      <c r="J83" s="33">
        <v>10480</v>
      </c>
      <c r="K83" s="33">
        <f t="shared" si="1"/>
        <v>13100</v>
      </c>
    </row>
    <row r="84" spans="2:11" x14ac:dyDescent="0.3">
      <c r="B84" t="s">
        <v>55</v>
      </c>
      <c r="C84" t="s">
        <v>32</v>
      </c>
      <c r="D84">
        <v>3</v>
      </c>
      <c r="E84">
        <v>804413</v>
      </c>
      <c r="F84" t="s">
        <v>7</v>
      </c>
      <c r="G84">
        <v>1228</v>
      </c>
      <c r="H84" s="34">
        <v>43944</v>
      </c>
      <c r="I84" s="33">
        <v>11052</v>
      </c>
      <c r="J84" s="33">
        <v>4912</v>
      </c>
      <c r="K84" s="33">
        <f t="shared" si="1"/>
        <v>6140</v>
      </c>
    </row>
    <row r="85" spans="2:11" x14ac:dyDescent="0.3">
      <c r="B85" t="s">
        <v>55</v>
      </c>
      <c r="C85" t="s">
        <v>32</v>
      </c>
      <c r="D85">
        <v>3</v>
      </c>
      <c r="E85">
        <v>127969</v>
      </c>
      <c r="F85" t="s">
        <v>7</v>
      </c>
      <c r="G85">
        <v>1389</v>
      </c>
      <c r="H85" s="34">
        <v>43945</v>
      </c>
      <c r="I85" s="33">
        <v>12501</v>
      </c>
      <c r="J85" s="33">
        <v>5556</v>
      </c>
      <c r="K85" s="33">
        <f t="shared" si="1"/>
        <v>6945</v>
      </c>
    </row>
    <row r="86" spans="2:11" x14ac:dyDescent="0.3">
      <c r="B86" t="s">
        <v>55</v>
      </c>
      <c r="C86" t="s">
        <v>25</v>
      </c>
      <c r="D86">
        <v>1</v>
      </c>
      <c r="E86">
        <v>961554</v>
      </c>
      <c r="F86" t="s">
        <v>7</v>
      </c>
      <c r="G86">
        <v>861</v>
      </c>
      <c r="H86" s="34">
        <v>43946</v>
      </c>
      <c r="I86" s="33">
        <v>7749</v>
      </c>
      <c r="J86" s="33">
        <v>3444</v>
      </c>
      <c r="K86" s="33">
        <f t="shared" si="1"/>
        <v>4305</v>
      </c>
    </row>
    <row r="87" spans="2:11" x14ac:dyDescent="0.3">
      <c r="B87" t="s">
        <v>55</v>
      </c>
      <c r="C87" t="s">
        <v>25</v>
      </c>
      <c r="D87">
        <v>1</v>
      </c>
      <c r="E87">
        <v>598432</v>
      </c>
      <c r="F87" t="s">
        <v>7</v>
      </c>
      <c r="G87">
        <v>704</v>
      </c>
      <c r="H87" s="34">
        <v>43947</v>
      </c>
      <c r="I87" s="33">
        <v>6336</v>
      </c>
      <c r="J87" s="33">
        <v>2816</v>
      </c>
      <c r="K87" s="33">
        <f t="shared" si="1"/>
        <v>3520</v>
      </c>
    </row>
    <row r="88" spans="2:11" x14ac:dyDescent="0.3">
      <c r="B88" t="s">
        <v>55</v>
      </c>
      <c r="C88" t="s">
        <v>56</v>
      </c>
      <c r="D88">
        <v>4</v>
      </c>
      <c r="E88">
        <v>338532</v>
      </c>
      <c r="F88" t="s">
        <v>7</v>
      </c>
      <c r="G88">
        <v>1802</v>
      </c>
      <c r="H88" s="34">
        <v>43948</v>
      </c>
      <c r="I88" s="33">
        <v>16218</v>
      </c>
      <c r="J88" s="33">
        <v>7208</v>
      </c>
      <c r="K88" s="33">
        <f t="shared" si="1"/>
        <v>9010</v>
      </c>
    </row>
    <row r="89" spans="2:11" x14ac:dyDescent="0.3">
      <c r="B89" t="s">
        <v>55</v>
      </c>
      <c r="C89" t="s">
        <v>56</v>
      </c>
      <c r="D89">
        <v>4</v>
      </c>
      <c r="E89">
        <v>178834</v>
      </c>
      <c r="F89" t="s">
        <v>7</v>
      </c>
      <c r="G89">
        <v>2663</v>
      </c>
      <c r="H89" s="34">
        <v>43949</v>
      </c>
      <c r="I89" s="33">
        <v>23967</v>
      </c>
      <c r="J89" s="33">
        <v>10652</v>
      </c>
      <c r="K89" s="33">
        <f t="shared" si="1"/>
        <v>13315</v>
      </c>
    </row>
    <row r="90" spans="2:11" x14ac:dyDescent="0.3">
      <c r="B90" t="s">
        <v>55</v>
      </c>
      <c r="C90" t="s">
        <v>56</v>
      </c>
      <c r="D90">
        <v>4</v>
      </c>
      <c r="E90">
        <v>205974</v>
      </c>
      <c r="F90" t="s">
        <v>7</v>
      </c>
      <c r="G90">
        <v>2136</v>
      </c>
      <c r="H90" s="34">
        <v>43950</v>
      </c>
      <c r="I90" s="33">
        <v>19224</v>
      </c>
      <c r="J90" s="33">
        <v>8544</v>
      </c>
      <c r="K90" s="33">
        <f t="shared" si="1"/>
        <v>10680</v>
      </c>
    </row>
    <row r="91" spans="2:11" x14ac:dyDescent="0.3">
      <c r="B91" t="s">
        <v>55</v>
      </c>
      <c r="C91" t="s">
        <v>25</v>
      </c>
      <c r="D91">
        <v>1</v>
      </c>
      <c r="E91">
        <v>616265</v>
      </c>
      <c r="F91" t="s">
        <v>7</v>
      </c>
      <c r="G91">
        <v>2116</v>
      </c>
      <c r="H91" s="34">
        <v>43951</v>
      </c>
      <c r="I91" s="33">
        <v>19044</v>
      </c>
      <c r="J91" s="33">
        <v>8464</v>
      </c>
      <c r="K91" s="33">
        <f t="shared" si="1"/>
        <v>10580</v>
      </c>
    </row>
    <row r="92" spans="2:11" x14ac:dyDescent="0.3">
      <c r="B92" t="s">
        <v>55</v>
      </c>
      <c r="C92" t="s">
        <v>32</v>
      </c>
      <c r="D92">
        <v>2</v>
      </c>
      <c r="E92">
        <v>177932</v>
      </c>
      <c r="F92" t="s">
        <v>7</v>
      </c>
      <c r="G92">
        <v>3801</v>
      </c>
      <c r="H92" s="34">
        <v>43952</v>
      </c>
      <c r="I92" s="33">
        <v>34209</v>
      </c>
      <c r="J92" s="33">
        <v>15204</v>
      </c>
      <c r="K92" s="33">
        <f t="shared" si="1"/>
        <v>19005</v>
      </c>
    </row>
    <row r="93" spans="2:11" x14ac:dyDescent="0.3">
      <c r="B93" t="s">
        <v>55</v>
      </c>
      <c r="C93" t="s">
        <v>32</v>
      </c>
      <c r="D93">
        <v>3</v>
      </c>
      <c r="E93">
        <v>304215</v>
      </c>
      <c r="F93" t="s">
        <v>7</v>
      </c>
      <c r="G93">
        <v>1496</v>
      </c>
      <c r="H93" s="34">
        <v>43953</v>
      </c>
      <c r="I93" s="33">
        <v>13464</v>
      </c>
      <c r="J93" s="33">
        <v>5984</v>
      </c>
      <c r="K93" s="33">
        <f t="shared" si="1"/>
        <v>7480</v>
      </c>
    </row>
    <row r="94" spans="2:11" x14ac:dyDescent="0.3">
      <c r="B94" t="s">
        <v>55</v>
      </c>
      <c r="C94" t="s">
        <v>32</v>
      </c>
      <c r="D94">
        <v>3</v>
      </c>
      <c r="E94">
        <v>953690</v>
      </c>
      <c r="F94" t="s">
        <v>7</v>
      </c>
      <c r="G94">
        <v>2299</v>
      </c>
      <c r="H94" s="34">
        <v>43954</v>
      </c>
      <c r="I94" s="33">
        <v>20691</v>
      </c>
      <c r="J94" s="33">
        <v>9196</v>
      </c>
      <c r="K94" s="33">
        <f t="shared" si="1"/>
        <v>11495</v>
      </c>
    </row>
    <row r="95" spans="2:11" x14ac:dyDescent="0.3">
      <c r="B95" t="s">
        <v>55</v>
      </c>
      <c r="C95" t="s">
        <v>48</v>
      </c>
      <c r="D95">
        <v>5</v>
      </c>
      <c r="E95">
        <v>391586</v>
      </c>
      <c r="F95" t="s">
        <v>7</v>
      </c>
      <c r="G95">
        <v>727</v>
      </c>
      <c r="H95" s="34">
        <v>43955</v>
      </c>
      <c r="I95" s="33">
        <v>6543</v>
      </c>
      <c r="J95" s="33">
        <v>2908</v>
      </c>
      <c r="K95" s="33">
        <f t="shared" si="1"/>
        <v>3635</v>
      </c>
    </row>
    <row r="96" spans="2:11" x14ac:dyDescent="0.3">
      <c r="B96" t="s">
        <v>55</v>
      </c>
      <c r="C96" t="s">
        <v>32</v>
      </c>
      <c r="D96">
        <v>3</v>
      </c>
      <c r="E96">
        <v>588124</v>
      </c>
      <c r="F96" t="s">
        <v>7</v>
      </c>
      <c r="G96">
        <v>2198</v>
      </c>
      <c r="H96" s="34">
        <v>43956</v>
      </c>
      <c r="I96" s="33">
        <v>19782</v>
      </c>
      <c r="J96" s="33">
        <v>8792</v>
      </c>
      <c r="K96" s="33">
        <f t="shared" si="1"/>
        <v>10990</v>
      </c>
    </row>
    <row r="97" spans="2:11" x14ac:dyDescent="0.3">
      <c r="B97" t="s">
        <v>55</v>
      </c>
      <c r="C97" t="s">
        <v>56</v>
      </c>
      <c r="D97">
        <v>4</v>
      </c>
      <c r="E97">
        <v>885396</v>
      </c>
      <c r="F97" t="s">
        <v>7</v>
      </c>
      <c r="G97">
        <v>1743</v>
      </c>
      <c r="H97" s="34">
        <v>43957</v>
      </c>
      <c r="I97" s="33">
        <v>15687</v>
      </c>
      <c r="J97" s="33">
        <v>6972</v>
      </c>
      <c r="K97" s="33">
        <f t="shared" si="1"/>
        <v>8715</v>
      </c>
    </row>
    <row r="98" spans="2:11" x14ac:dyDescent="0.3">
      <c r="B98" t="s">
        <v>55</v>
      </c>
      <c r="C98" t="s">
        <v>32</v>
      </c>
      <c r="D98">
        <v>2</v>
      </c>
      <c r="E98">
        <v>399870</v>
      </c>
      <c r="F98" t="s">
        <v>7</v>
      </c>
      <c r="G98">
        <v>1153</v>
      </c>
      <c r="H98" s="34">
        <v>43958</v>
      </c>
      <c r="I98" s="33">
        <v>10377</v>
      </c>
      <c r="J98" s="33">
        <v>4612</v>
      </c>
      <c r="K98" s="33">
        <f t="shared" si="1"/>
        <v>5765</v>
      </c>
    </row>
    <row r="99" spans="2:11" x14ac:dyDescent="0.3">
      <c r="B99" t="s">
        <v>55</v>
      </c>
      <c r="C99" t="s">
        <v>56</v>
      </c>
      <c r="D99">
        <v>4</v>
      </c>
      <c r="E99">
        <v>861422</v>
      </c>
      <c r="F99" t="s">
        <v>7</v>
      </c>
      <c r="G99">
        <v>1757</v>
      </c>
      <c r="H99" s="34">
        <v>43959</v>
      </c>
      <c r="I99" s="33">
        <v>15813</v>
      </c>
      <c r="J99" s="33">
        <v>7028</v>
      </c>
      <c r="K99" s="33">
        <f t="shared" si="1"/>
        <v>8785</v>
      </c>
    </row>
    <row r="100" spans="2:11" x14ac:dyDescent="0.3">
      <c r="B100" t="s">
        <v>55</v>
      </c>
      <c r="C100" t="s">
        <v>32</v>
      </c>
      <c r="D100">
        <v>2</v>
      </c>
      <c r="E100">
        <v>177932</v>
      </c>
      <c r="F100" t="s">
        <v>7</v>
      </c>
      <c r="G100">
        <v>3801</v>
      </c>
      <c r="H100" s="34">
        <v>43960</v>
      </c>
      <c r="I100" s="33">
        <v>34209</v>
      </c>
      <c r="J100" s="33">
        <v>15204</v>
      </c>
      <c r="K100" s="33">
        <f t="shared" si="1"/>
        <v>19005</v>
      </c>
    </row>
    <row r="101" spans="2:11" x14ac:dyDescent="0.3">
      <c r="B101" t="s">
        <v>55</v>
      </c>
      <c r="C101" t="s">
        <v>25</v>
      </c>
      <c r="D101">
        <v>1</v>
      </c>
      <c r="E101">
        <v>225195</v>
      </c>
      <c r="F101" t="s">
        <v>7</v>
      </c>
      <c r="G101">
        <v>1031</v>
      </c>
      <c r="H101" s="34">
        <v>43961</v>
      </c>
      <c r="I101" s="33">
        <v>9279</v>
      </c>
      <c r="J101" s="33">
        <v>4124</v>
      </c>
      <c r="K101" s="33">
        <f t="shared" si="1"/>
        <v>5155</v>
      </c>
    </row>
    <row r="102" spans="2:11" x14ac:dyDescent="0.3">
      <c r="B102" t="s">
        <v>55</v>
      </c>
      <c r="C102" t="s">
        <v>25</v>
      </c>
      <c r="D102">
        <v>1</v>
      </c>
      <c r="E102">
        <v>758793</v>
      </c>
      <c r="F102" t="s">
        <v>7</v>
      </c>
      <c r="G102">
        <v>1702</v>
      </c>
      <c r="H102" s="34">
        <v>43962</v>
      </c>
      <c r="I102" s="33">
        <v>15318</v>
      </c>
      <c r="J102" s="33">
        <v>6808</v>
      </c>
      <c r="K102" s="33">
        <f t="shared" si="1"/>
        <v>8510</v>
      </c>
    </row>
    <row r="103" spans="2:11" x14ac:dyDescent="0.3">
      <c r="B103" t="s">
        <v>55</v>
      </c>
      <c r="C103" t="s">
        <v>25</v>
      </c>
      <c r="D103">
        <v>1</v>
      </c>
      <c r="E103">
        <v>179593</v>
      </c>
      <c r="F103" t="s">
        <v>7</v>
      </c>
      <c r="G103">
        <v>448</v>
      </c>
      <c r="H103" s="34">
        <v>43963</v>
      </c>
      <c r="I103" s="33">
        <v>4032</v>
      </c>
      <c r="J103" s="33">
        <v>1792</v>
      </c>
      <c r="K103" s="33">
        <f t="shared" si="1"/>
        <v>2240</v>
      </c>
    </row>
    <row r="104" spans="2:11" x14ac:dyDescent="0.3">
      <c r="B104" t="s">
        <v>55</v>
      </c>
      <c r="C104" t="s">
        <v>56</v>
      </c>
      <c r="D104">
        <v>4</v>
      </c>
      <c r="E104">
        <v>964938</v>
      </c>
      <c r="F104" t="s">
        <v>7</v>
      </c>
      <c r="G104">
        <v>3513</v>
      </c>
      <c r="H104" s="34">
        <v>43964</v>
      </c>
      <c r="I104" s="33">
        <v>31617</v>
      </c>
      <c r="J104" s="33">
        <v>14052</v>
      </c>
      <c r="K104" s="33">
        <f t="shared" si="1"/>
        <v>17565</v>
      </c>
    </row>
    <row r="105" spans="2:11" x14ac:dyDescent="0.3">
      <c r="B105" t="s">
        <v>55</v>
      </c>
      <c r="C105" t="s">
        <v>48</v>
      </c>
      <c r="D105">
        <v>5</v>
      </c>
      <c r="E105">
        <v>288946</v>
      </c>
      <c r="F105" t="s">
        <v>7</v>
      </c>
      <c r="G105">
        <v>2101</v>
      </c>
      <c r="H105" s="34">
        <v>43965</v>
      </c>
      <c r="I105" s="33">
        <v>18909</v>
      </c>
      <c r="J105" s="33">
        <v>8404</v>
      </c>
      <c r="K105" s="33">
        <f t="shared" si="1"/>
        <v>10505</v>
      </c>
    </row>
    <row r="106" spans="2:11" x14ac:dyDescent="0.3">
      <c r="B106" t="s">
        <v>55</v>
      </c>
      <c r="C106" t="s">
        <v>48</v>
      </c>
      <c r="D106">
        <v>5</v>
      </c>
      <c r="E106">
        <v>509304</v>
      </c>
      <c r="F106" t="s">
        <v>7</v>
      </c>
      <c r="G106">
        <v>2931</v>
      </c>
      <c r="H106" s="34">
        <v>43966</v>
      </c>
      <c r="I106" s="33">
        <v>26379</v>
      </c>
      <c r="J106" s="33">
        <v>11724</v>
      </c>
      <c r="K106" s="33">
        <f t="shared" si="1"/>
        <v>14655</v>
      </c>
    </row>
    <row r="107" spans="2:11" x14ac:dyDescent="0.3">
      <c r="B107" t="s">
        <v>55</v>
      </c>
      <c r="C107" t="s">
        <v>32</v>
      </c>
      <c r="D107">
        <v>3</v>
      </c>
      <c r="E107">
        <v>667155</v>
      </c>
      <c r="F107" t="s">
        <v>7</v>
      </c>
      <c r="G107">
        <v>1535</v>
      </c>
      <c r="H107" s="34">
        <v>43967</v>
      </c>
      <c r="I107" s="33">
        <v>13815</v>
      </c>
      <c r="J107" s="33">
        <v>6140</v>
      </c>
      <c r="K107" s="33">
        <f t="shared" si="1"/>
        <v>7675</v>
      </c>
    </row>
    <row r="108" spans="2:11" x14ac:dyDescent="0.3">
      <c r="B108" t="s">
        <v>55</v>
      </c>
      <c r="C108" t="s">
        <v>32</v>
      </c>
      <c r="D108">
        <v>2</v>
      </c>
      <c r="E108">
        <v>414204</v>
      </c>
      <c r="F108" t="s">
        <v>7</v>
      </c>
      <c r="G108">
        <v>1123</v>
      </c>
      <c r="H108" s="34">
        <v>43968</v>
      </c>
      <c r="I108" s="33">
        <v>10107</v>
      </c>
      <c r="J108" s="33">
        <v>4492</v>
      </c>
      <c r="K108" s="33">
        <f t="shared" si="1"/>
        <v>5615</v>
      </c>
    </row>
    <row r="109" spans="2:11" x14ac:dyDescent="0.3">
      <c r="B109" t="s">
        <v>55</v>
      </c>
      <c r="C109" t="s">
        <v>32</v>
      </c>
      <c r="D109">
        <v>3</v>
      </c>
      <c r="E109">
        <v>689436</v>
      </c>
      <c r="F109" t="s">
        <v>7</v>
      </c>
      <c r="G109">
        <v>1404</v>
      </c>
      <c r="H109" s="34">
        <v>43969</v>
      </c>
      <c r="I109" s="33">
        <v>12636</v>
      </c>
      <c r="J109" s="33">
        <v>5616</v>
      </c>
      <c r="K109" s="33">
        <f t="shared" si="1"/>
        <v>7020</v>
      </c>
    </row>
    <row r="110" spans="2:11" x14ac:dyDescent="0.3">
      <c r="B110" t="s">
        <v>55</v>
      </c>
      <c r="C110" t="s">
        <v>48</v>
      </c>
      <c r="D110">
        <v>5</v>
      </c>
      <c r="E110">
        <v>428313</v>
      </c>
      <c r="F110" t="s">
        <v>7</v>
      </c>
      <c r="G110">
        <v>2763</v>
      </c>
      <c r="H110" s="34">
        <v>43970</v>
      </c>
      <c r="I110" s="33">
        <v>24867</v>
      </c>
      <c r="J110" s="33">
        <v>11052</v>
      </c>
      <c r="K110" s="33">
        <f t="shared" si="1"/>
        <v>13815</v>
      </c>
    </row>
    <row r="111" spans="2:11" x14ac:dyDescent="0.3">
      <c r="B111" t="s">
        <v>55</v>
      </c>
      <c r="C111" t="s">
        <v>32</v>
      </c>
      <c r="D111">
        <v>3</v>
      </c>
      <c r="E111">
        <v>195743</v>
      </c>
      <c r="F111" t="s">
        <v>7</v>
      </c>
      <c r="G111">
        <v>2125</v>
      </c>
      <c r="H111" s="34">
        <v>43971</v>
      </c>
      <c r="I111" s="33">
        <v>19125</v>
      </c>
      <c r="J111" s="33">
        <v>8500</v>
      </c>
      <c r="K111" s="33">
        <f t="shared" si="1"/>
        <v>10625</v>
      </c>
    </row>
    <row r="112" spans="2:11" x14ac:dyDescent="0.3">
      <c r="B112" t="s">
        <v>55</v>
      </c>
      <c r="C112" t="s">
        <v>32</v>
      </c>
      <c r="D112">
        <v>2</v>
      </c>
      <c r="E112">
        <v>340344</v>
      </c>
      <c r="F112" t="s">
        <v>7</v>
      </c>
      <c r="G112">
        <v>257</v>
      </c>
      <c r="H112" s="34">
        <v>43972</v>
      </c>
      <c r="I112" s="33">
        <v>2313</v>
      </c>
      <c r="J112" s="33">
        <v>1028</v>
      </c>
      <c r="K112" s="33">
        <f t="shared" si="1"/>
        <v>1285</v>
      </c>
    </row>
    <row r="113" spans="2:11" x14ac:dyDescent="0.3">
      <c r="B113" t="s">
        <v>55</v>
      </c>
      <c r="C113" t="s">
        <v>56</v>
      </c>
      <c r="D113">
        <v>4</v>
      </c>
      <c r="E113">
        <v>405065</v>
      </c>
      <c r="F113" t="s">
        <v>7</v>
      </c>
      <c r="G113">
        <v>1114</v>
      </c>
      <c r="H113" s="34">
        <v>43973</v>
      </c>
      <c r="I113" s="33">
        <v>10026</v>
      </c>
      <c r="J113" s="33">
        <v>4456</v>
      </c>
      <c r="K113" s="33">
        <f t="shared" si="1"/>
        <v>5570</v>
      </c>
    </row>
    <row r="114" spans="2:11" x14ac:dyDescent="0.3">
      <c r="B114" t="s">
        <v>55</v>
      </c>
      <c r="C114" t="s">
        <v>32</v>
      </c>
      <c r="D114">
        <v>3</v>
      </c>
      <c r="E114">
        <v>348766</v>
      </c>
      <c r="F114" t="s">
        <v>7</v>
      </c>
      <c r="G114">
        <v>1259</v>
      </c>
      <c r="H114" s="34">
        <v>43974</v>
      </c>
      <c r="I114" s="33">
        <v>11331</v>
      </c>
      <c r="J114" s="33">
        <v>5036</v>
      </c>
      <c r="K114" s="33">
        <f t="shared" si="1"/>
        <v>6295</v>
      </c>
    </row>
    <row r="115" spans="2:11" x14ac:dyDescent="0.3">
      <c r="B115" t="s">
        <v>55</v>
      </c>
      <c r="C115" t="s">
        <v>48</v>
      </c>
      <c r="D115">
        <v>5</v>
      </c>
      <c r="E115">
        <v>616705</v>
      </c>
      <c r="F115" t="s">
        <v>7</v>
      </c>
      <c r="G115">
        <v>1095</v>
      </c>
      <c r="H115" s="34">
        <v>43975</v>
      </c>
      <c r="I115" s="33">
        <v>9855</v>
      </c>
      <c r="J115" s="33">
        <v>4380</v>
      </c>
      <c r="K115" s="33">
        <f t="shared" si="1"/>
        <v>5475</v>
      </c>
    </row>
    <row r="116" spans="2:11" x14ac:dyDescent="0.3">
      <c r="B116" t="s">
        <v>55</v>
      </c>
      <c r="C116" t="s">
        <v>32</v>
      </c>
      <c r="D116">
        <v>3</v>
      </c>
      <c r="E116">
        <v>853123</v>
      </c>
      <c r="F116" t="s">
        <v>7</v>
      </c>
      <c r="G116">
        <v>1366</v>
      </c>
      <c r="H116" s="34">
        <v>43976</v>
      </c>
      <c r="I116" s="33">
        <v>12294</v>
      </c>
      <c r="J116" s="33">
        <v>5464</v>
      </c>
      <c r="K116" s="33">
        <f t="shared" si="1"/>
        <v>6830</v>
      </c>
    </row>
    <row r="117" spans="2:11" x14ac:dyDescent="0.3">
      <c r="B117" t="s">
        <v>55</v>
      </c>
      <c r="C117" t="s">
        <v>32</v>
      </c>
      <c r="D117">
        <v>3</v>
      </c>
      <c r="E117">
        <v>338177</v>
      </c>
      <c r="F117" t="s">
        <v>7</v>
      </c>
      <c r="G117">
        <v>2460</v>
      </c>
      <c r="H117" s="34">
        <v>43977</v>
      </c>
      <c r="I117" s="33">
        <v>22140</v>
      </c>
      <c r="J117" s="33">
        <v>9840</v>
      </c>
      <c r="K117" s="33">
        <f t="shared" si="1"/>
        <v>12300</v>
      </c>
    </row>
    <row r="118" spans="2:11" x14ac:dyDescent="0.3">
      <c r="B118" t="s">
        <v>55</v>
      </c>
      <c r="C118" t="s">
        <v>48</v>
      </c>
      <c r="D118">
        <v>5</v>
      </c>
      <c r="E118">
        <v>801488</v>
      </c>
      <c r="F118" t="s">
        <v>7</v>
      </c>
      <c r="G118">
        <v>678</v>
      </c>
      <c r="H118" s="34">
        <v>43978</v>
      </c>
      <c r="I118" s="33">
        <v>6102</v>
      </c>
      <c r="J118" s="33">
        <v>2712</v>
      </c>
      <c r="K118" s="33">
        <f t="shared" si="1"/>
        <v>3390</v>
      </c>
    </row>
    <row r="119" spans="2:11" x14ac:dyDescent="0.3">
      <c r="B119" t="s">
        <v>55</v>
      </c>
      <c r="C119" t="s">
        <v>32</v>
      </c>
      <c r="D119">
        <v>3</v>
      </c>
      <c r="E119">
        <v>381171</v>
      </c>
      <c r="F119" t="s">
        <v>7</v>
      </c>
      <c r="G119">
        <v>1598</v>
      </c>
      <c r="H119" s="34">
        <v>43979</v>
      </c>
      <c r="I119" s="33">
        <v>14382</v>
      </c>
      <c r="J119" s="33">
        <v>6392</v>
      </c>
      <c r="K119" s="33">
        <f t="shared" si="1"/>
        <v>7990</v>
      </c>
    </row>
    <row r="120" spans="2:11" x14ac:dyDescent="0.3">
      <c r="B120" t="s">
        <v>55</v>
      </c>
      <c r="C120" t="s">
        <v>32</v>
      </c>
      <c r="D120">
        <v>3</v>
      </c>
      <c r="E120">
        <v>172587</v>
      </c>
      <c r="F120" t="s">
        <v>7</v>
      </c>
      <c r="G120">
        <v>2409</v>
      </c>
      <c r="H120" s="34">
        <v>43980</v>
      </c>
      <c r="I120" s="33">
        <v>21681</v>
      </c>
      <c r="J120" s="33">
        <v>9636</v>
      </c>
      <c r="K120" s="33">
        <f t="shared" si="1"/>
        <v>12045</v>
      </c>
    </row>
    <row r="121" spans="2:11" x14ac:dyDescent="0.3">
      <c r="B121" t="s">
        <v>55</v>
      </c>
      <c r="C121" t="s">
        <v>32</v>
      </c>
      <c r="D121">
        <v>3</v>
      </c>
      <c r="E121">
        <v>781618</v>
      </c>
      <c r="F121" t="s">
        <v>7</v>
      </c>
      <c r="G121">
        <v>1934</v>
      </c>
      <c r="H121" s="34">
        <v>43981</v>
      </c>
      <c r="I121" s="33">
        <v>17406</v>
      </c>
      <c r="J121" s="33">
        <v>7736</v>
      </c>
      <c r="K121" s="33">
        <f t="shared" si="1"/>
        <v>9670</v>
      </c>
    </row>
    <row r="122" spans="2:11" x14ac:dyDescent="0.3">
      <c r="B122" t="s">
        <v>55</v>
      </c>
      <c r="C122" t="s">
        <v>32</v>
      </c>
      <c r="D122">
        <v>3</v>
      </c>
      <c r="E122">
        <v>275096</v>
      </c>
      <c r="F122" t="s">
        <v>7</v>
      </c>
      <c r="G122">
        <v>2993</v>
      </c>
      <c r="H122" s="34">
        <v>43982</v>
      </c>
      <c r="I122" s="33">
        <v>26937</v>
      </c>
      <c r="J122" s="33">
        <v>11972</v>
      </c>
      <c r="K122" s="33">
        <f t="shared" si="1"/>
        <v>14965</v>
      </c>
    </row>
    <row r="123" spans="2:11" x14ac:dyDescent="0.3">
      <c r="B123" t="s">
        <v>55</v>
      </c>
      <c r="C123" t="s">
        <v>32</v>
      </c>
      <c r="D123">
        <v>3</v>
      </c>
      <c r="E123">
        <v>729527</v>
      </c>
      <c r="F123" t="s">
        <v>7</v>
      </c>
      <c r="G123">
        <v>2146</v>
      </c>
      <c r="H123" s="34">
        <v>43983</v>
      </c>
      <c r="I123" s="33">
        <v>19314</v>
      </c>
      <c r="J123" s="33">
        <v>8584</v>
      </c>
      <c r="K123" s="33">
        <f t="shared" si="1"/>
        <v>10730</v>
      </c>
    </row>
    <row r="124" spans="2:11" x14ac:dyDescent="0.3">
      <c r="B124" t="s">
        <v>55</v>
      </c>
      <c r="C124" t="s">
        <v>32</v>
      </c>
      <c r="D124">
        <v>3</v>
      </c>
      <c r="E124">
        <v>824037</v>
      </c>
      <c r="F124" t="s">
        <v>7</v>
      </c>
      <c r="G124">
        <v>1946</v>
      </c>
      <c r="H124" s="34">
        <v>43984</v>
      </c>
      <c r="I124" s="33">
        <v>17514</v>
      </c>
      <c r="J124" s="33">
        <v>7784</v>
      </c>
      <c r="K124" s="33">
        <f t="shared" si="1"/>
        <v>9730</v>
      </c>
    </row>
    <row r="125" spans="2:11" x14ac:dyDescent="0.3">
      <c r="B125" t="s">
        <v>55</v>
      </c>
      <c r="C125" t="s">
        <v>48</v>
      </c>
      <c r="D125">
        <v>5</v>
      </c>
      <c r="E125">
        <v>213226</v>
      </c>
      <c r="F125" t="s">
        <v>7</v>
      </c>
      <c r="G125">
        <v>1362</v>
      </c>
      <c r="H125" s="34">
        <v>43985</v>
      </c>
      <c r="I125" s="33">
        <v>12258</v>
      </c>
      <c r="J125" s="33">
        <v>5448</v>
      </c>
      <c r="K125" s="33">
        <f t="shared" si="1"/>
        <v>6810</v>
      </c>
    </row>
    <row r="126" spans="2:11" x14ac:dyDescent="0.3">
      <c r="B126" t="s">
        <v>55</v>
      </c>
      <c r="C126" t="s">
        <v>32</v>
      </c>
      <c r="D126">
        <v>2</v>
      </c>
      <c r="E126">
        <v>667775</v>
      </c>
      <c r="F126" t="s">
        <v>7</v>
      </c>
      <c r="G126">
        <v>2565</v>
      </c>
      <c r="H126" s="34">
        <v>43986</v>
      </c>
      <c r="I126" s="33">
        <v>23085</v>
      </c>
      <c r="J126" s="33">
        <v>10260</v>
      </c>
      <c r="K126" s="33">
        <f t="shared" si="1"/>
        <v>12825</v>
      </c>
    </row>
    <row r="127" spans="2:11" x14ac:dyDescent="0.3">
      <c r="B127" t="s">
        <v>55</v>
      </c>
      <c r="C127" t="s">
        <v>48</v>
      </c>
      <c r="D127">
        <v>5</v>
      </c>
      <c r="E127">
        <v>608401</v>
      </c>
      <c r="F127" t="s">
        <v>7</v>
      </c>
      <c r="G127">
        <v>2417</v>
      </c>
      <c r="H127" s="34">
        <v>43987</v>
      </c>
      <c r="I127" s="33">
        <v>21753</v>
      </c>
      <c r="J127" s="33">
        <v>9668</v>
      </c>
      <c r="K127" s="33">
        <f t="shared" si="1"/>
        <v>12085</v>
      </c>
    </row>
    <row r="128" spans="2:11" x14ac:dyDescent="0.3">
      <c r="B128" t="s">
        <v>55</v>
      </c>
      <c r="C128" t="s">
        <v>32</v>
      </c>
      <c r="D128">
        <v>2</v>
      </c>
      <c r="E128">
        <v>374899</v>
      </c>
      <c r="F128" t="s">
        <v>7</v>
      </c>
      <c r="G128">
        <v>3675</v>
      </c>
      <c r="H128" s="34">
        <v>43988</v>
      </c>
      <c r="I128" s="33">
        <v>33075</v>
      </c>
      <c r="J128" s="33">
        <v>14700</v>
      </c>
      <c r="K128" s="33">
        <f t="shared" si="1"/>
        <v>18375</v>
      </c>
    </row>
    <row r="129" spans="2:11" x14ac:dyDescent="0.3">
      <c r="B129" t="s">
        <v>55</v>
      </c>
      <c r="C129" t="s">
        <v>48</v>
      </c>
      <c r="D129">
        <v>5</v>
      </c>
      <c r="E129">
        <v>194234</v>
      </c>
      <c r="F129" t="s">
        <v>7</v>
      </c>
      <c r="G129">
        <v>1094</v>
      </c>
      <c r="H129" s="34">
        <v>43989</v>
      </c>
      <c r="I129" s="33">
        <v>9846</v>
      </c>
      <c r="J129" s="33">
        <v>4376</v>
      </c>
      <c r="K129" s="33">
        <f t="shared" si="1"/>
        <v>5470</v>
      </c>
    </row>
    <row r="130" spans="2:11" x14ac:dyDescent="0.3">
      <c r="B130" t="s">
        <v>55</v>
      </c>
      <c r="C130" t="s">
        <v>32</v>
      </c>
      <c r="D130">
        <v>3</v>
      </c>
      <c r="E130">
        <v>728677</v>
      </c>
      <c r="F130" t="s">
        <v>7</v>
      </c>
      <c r="G130">
        <v>1227</v>
      </c>
      <c r="H130" s="34">
        <v>43990</v>
      </c>
      <c r="I130" s="33">
        <v>11043</v>
      </c>
      <c r="J130" s="33">
        <v>4908</v>
      </c>
      <c r="K130" s="33">
        <f t="shared" si="1"/>
        <v>6135</v>
      </c>
    </row>
    <row r="131" spans="2:11" x14ac:dyDescent="0.3">
      <c r="B131" t="s">
        <v>55</v>
      </c>
      <c r="C131" t="s">
        <v>32</v>
      </c>
      <c r="D131">
        <v>2</v>
      </c>
      <c r="E131">
        <v>384398</v>
      </c>
      <c r="F131" t="s">
        <v>7</v>
      </c>
      <c r="G131">
        <v>367</v>
      </c>
      <c r="H131" s="34">
        <v>43991</v>
      </c>
      <c r="I131" s="33">
        <v>3303</v>
      </c>
      <c r="J131" s="33">
        <v>1468</v>
      </c>
      <c r="K131" s="33">
        <f t="shared" ref="K131:K194" si="2">(I131-J131)</f>
        <v>1835</v>
      </c>
    </row>
    <row r="132" spans="2:11" x14ac:dyDescent="0.3">
      <c r="B132" t="s">
        <v>55</v>
      </c>
      <c r="C132" t="s">
        <v>32</v>
      </c>
      <c r="D132">
        <v>2</v>
      </c>
      <c r="E132">
        <v>174187</v>
      </c>
      <c r="F132" t="s">
        <v>7</v>
      </c>
      <c r="G132">
        <v>1324</v>
      </c>
      <c r="H132" s="34">
        <v>43992</v>
      </c>
      <c r="I132" s="33">
        <v>11916</v>
      </c>
      <c r="J132" s="33">
        <v>5296</v>
      </c>
      <c r="K132" s="33">
        <f t="shared" si="2"/>
        <v>6620</v>
      </c>
    </row>
    <row r="133" spans="2:11" x14ac:dyDescent="0.3">
      <c r="B133" t="s">
        <v>55</v>
      </c>
      <c r="C133" t="s">
        <v>32</v>
      </c>
      <c r="D133">
        <v>3</v>
      </c>
      <c r="E133">
        <v>840759</v>
      </c>
      <c r="F133" t="s">
        <v>7</v>
      </c>
      <c r="G133">
        <v>1775</v>
      </c>
      <c r="H133" s="34">
        <v>43993</v>
      </c>
      <c r="I133" s="33">
        <v>15975</v>
      </c>
      <c r="J133" s="33">
        <v>7100</v>
      </c>
      <c r="K133" s="33">
        <f t="shared" si="2"/>
        <v>8875</v>
      </c>
    </row>
    <row r="134" spans="2:11" x14ac:dyDescent="0.3">
      <c r="B134" t="s">
        <v>55</v>
      </c>
      <c r="C134" t="s">
        <v>56</v>
      </c>
      <c r="D134">
        <v>4</v>
      </c>
      <c r="E134">
        <v>973102</v>
      </c>
      <c r="F134" t="s">
        <v>7</v>
      </c>
      <c r="G134">
        <v>2797</v>
      </c>
      <c r="H134" s="34">
        <v>43994</v>
      </c>
      <c r="I134" s="33">
        <v>25173</v>
      </c>
      <c r="J134" s="33">
        <v>11188</v>
      </c>
      <c r="K134" s="33">
        <f t="shared" si="2"/>
        <v>13985</v>
      </c>
    </row>
    <row r="135" spans="2:11" x14ac:dyDescent="0.3">
      <c r="B135" t="s">
        <v>55</v>
      </c>
      <c r="C135" t="s">
        <v>48</v>
      </c>
      <c r="D135">
        <v>5</v>
      </c>
      <c r="E135">
        <v>653538</v>
      </c>
      <c r="F135" t="s">
        <v>7</v>
      </c>
      <c r="G135">
        <v>973</v>
      </c>
      <c r="H135" s="34">
        <v>43995</v>
      </c>
      <c r="I135" s="33">
        <v>8757</v>
      </c>
      <c r="J135" s="33">
        <v>3892</v>
      </c>
      <c r="K135" s="33">
        <f t="shared" si="2"/>
        <v>4865</v>
      </c>
    </row>
    <row r="136" spans="2:11" x14ac:dyDescent="0.3">
      <c r="B136" t="s">
        <v>55</v>
      </c>
      <c r="C136" t="s">
        <v>56</v>
      </c>
      <c r="D136">
        <v>4</v>
      </c>
      <c r="E136">
        <v>445811</v>
      </c>
      <c r="F136" t="s">
        <v>7</v>
      </c>
      <c r="G136">
        <v>1038</v>
      </c>
      <c r="H136" s="34">
        <v>43996</v>
      </c>
      <c r="I136" s="33">
        <v>9342</v>
      </c>
      <c r="J136" s="33">
        <v>4152</v>
      </c>
      <c r="K136" s="33">
        <f t="shared" si="2"/>
        <v>5190</v>
      </c>
    </row>
    <row r="137" spans="2:11" x14ac:dyDescent="0.3">
      <c r="B137" t="s">
        <v>55</v>
      </c>
      <c r="C137" t="s">
        <v>32</v>
      </c>
      <c r="D137">
        <v>2</v>
      </c>
      <c r="E137">
        <v>652242</v>
      </c>
      <c r="F137" t="s">
        <v>7</v>
      </c>
      <c r="G137">
        <v>360</v>
      </c>
      <c r="H137" s="34">
        <v>43997</v>
      </c>
      <c r="I137" s="33">
        <v>3240</v>
      </c>
      <c r="J137" s="33">
        <v>1440</v>
      </c>
      <c r="K137" s="33">
        <f t="shared" si="2"/>
        <v>1800</v>
      </c>
    </row>
    <row r="138" spans="2:11" x14ac:dyDescent="0.3">
      <c r="B138" t="s">
        <v>55</v>
      </c>
      <c r="C138" t="s">
        <v>32</v>
      </c>
      <c r="D138">
        <v>3</v>
      </c>
      <c r="E138">
        <v>630835</v>
      </c>
      <c r="F138" t="s">
        <v>7</v>
      </c>
      <c r="G138">
        <v>386</v>
      </c>
      <c r="H138" s="34">
        <v>43998</v>
      </c>
      <c r="I138" s="33">
        <v>3474</v>
      </c>
      <c r="J138" s="33">
        <v>1544</v>
      </c>
      <c r="K138" s="33">
        <f t="shared" si="2"/>
        <v>1930</v>
      </c>
    </row>
    <row r="139" spans="2:11" x14ac:dyDescent="0.3">
      <c r="B139" t="s">
        <v>55</v>
      </c>
      <c r="C139" t="s">
        <v>48</v>
      </c>
      <c r="D139">
        <v>5</v>
      </c>
      <c r="E139">
        <v>325587</v>
      </c>
      <c r="F139" t="s">
        <v>7</v>
      </c>
      <c r="G139">
        <v>1954</v>
      </c>
      <c r="H139" s="34">
        <v>43999</v>
      </c>
      <c r="I139" s="33">
        <v>17586</v>
      </c>
      <c r="J139" s="33">
        <v>7816</v>
      </c>
      <c r="K139" s="33">
        <f t="shared" si="2"/>
        <v>9770</v>
      </c>
    </row>
    <row r="140" spans="2:11" x14ac:dyDescent="0.3">
      <c r="B140" t="s">
        <v>55</v>
      </c>
      <c r="C140" t="s">
        <v>56</v>
      </c>
      <c r="D140">
        <v>4</v>
      </c>
      <c r="E140">
        <v>124730</v>
      </c>
      <c r="F140" t="s">
        <v>7</v>
      </c>
      <c r="G140">
        <v>591</v>
      </c>
      <c r="H140" s="34">
        <v>44000</v>
      </c>
      <c r="I140" s="33">
        <v>5319</v>
      </c>
      <c r="J140" s="33">
        <v>2364</v>
      </c>
      <c r="K140" s="33">
        <f t="shared" si="2"/>
        <v>2955</v>
      </c>
    </row>
    <row r="141" spans="2:11" x14ac:dyDescent="0.3">
      <c r="B141" t="s">
        <v>55</v>
      </c>
      <c r="C141" t="s">
        <v>32</v>
      </c>
      <c r="D141">
        <v>3</v>
      </c>
      <c r="E141">
        <v>820769</v>
      </c>
      <c r="F141" t="s">
        <v>7</v>
      </c>
      <c r="G141">
        <v>2167</v>
      </c>
      <c r="H141" s="34">
        <v>44001</v>
      </c>
      <c r="I141" s="33">
        <v>19503</v>
      </c>
      <c r="J141" s="33">
        <v>8668</v>
      </c>
      <c r="K141" s="33">
        <f t="shared" si="2"/>
        <v>10835</v>
      </c>
    </row>
    <row r="142" spans="2:11" x14ac:dyDescent="0.3">
      <c r="B142" t="s">
        <v>55</v>
      </c>
      <c r="C142" t="s">
        <v>32</v>
      </c>
      <c r="D142">
        <v>3</v>
      </c>
      <c r="E142">
        <v>716978</v>
      </c>
      <c r="F142" t="s">
        <v>7</v>
      </c>
      <c r="G142">
        <v>241</v>
      </c>
      <c r="H142" s="34">
        <v>44002</v>
      </c>
      <c r="I142" s="33">
        <v>2169</v>
      </c>
      <c r="J142" s="33">
        <v>964</v>
      </c>
      <c r="K142" s="33">
        <f t="shared" si="2"/>
        <v>1205</v>
      </c>
    </row>
    <row r="143" spans="2:11" x14ac:dyDescent="0.3">
      <c r="B143" t="s">
        <v>55</v>
      </c>
      <c r="C143" t="s">
        <v>32</v>
      </c>
      <c r="D143">
        <v>3</v>
      </c>
      <c r="E143">
        <v>979397</v>
      </c>
      <c r="F143" t="s">
        <v>7</v>
      </c>
      <c r="G143">
        <v>2532</v>
      </c>
      <c r="H143" s="34">
        <v>44003</v>
      </c>
      <c r="I143" s="33">
        <v>22788</v>
      </c>
      <c r="J143" s="33">
        <v>10128</v>
      </c>
      <c r="K143" s="33">
        <f t="shared" si="2"/>
        <v>12660</v>
      </c>
    </row>
    <row r="144" spans="2:11" x14ac:dyDescent="0.3">
      <c r="B144" t="s">
        <v>55</v>
      </c>
      <c r="C144" t="s">
        <v>32</v>
      </c>
      <c r="D144">
        <v>3</v>
      </c>
      <c r="E144">
        <v>587866</v>
      </c>
      <c r="F144" t="s">
        <v>7</v>
      </c>
      <c r="G144">
        <v>1198</v>
      </c>
      <c r="H144" s="34">
        <v>44004</v>
      </c>
      <c r="I144" s="33">
        <v>10782</v>
      </c>
      <c r="J144" s="33">
        <v>4792</v>
      </c>
      <c r="K144" s="33">
        <f t="shared" si="2"/>
        <v>5990</v>
      </c>
    </row>
    <row r="145" spans="2:11" x14ac:dyDescent="0.3">
      <c r="B145" t="s">
        <v>55</v>
      </c>
      <c r="C145" t="s">
        <v>32</v>
      </c>
      <c r="D145">
        <v>3</v>
      </c>
      <c r="E145">
        <v>166670</v>
      </c>
      <c r="F145" t="s">
        <v>7</v>
      </c>
      <c r="G145">
        <v>873</v>
      </c>
      <c r="H145" s="34">
        <v>44005</v>
      </c>
      <c r="I145" s="33">
        <v>7857</v>
      </c>
      <c r="J145" s="33">
        <v>3492</v>
      </c>
      <c r="K145" s="33">
        <f t="shared" si="2"/>
        <v>4365</v>
      </c>
    </row>
    <row r="146" spans="2:11" x14ac:dyDescent="0.3">
      <c r="B146" t="s">
        <v>55</v>
      </c>
      <c r="C146" t="s">
        <v>32</v>
      </c>
      <c r="D146">
        <v>3</v>
      </c>
      <c r="E146">
        <v>443539</v>
      </c>
      <c r="F146" t="s">
        <v>7</v>
      </c>
      <c r="G146">
        <v>1122</v>
      </c>
      <c r="H146" s="34">
        <v>44006</v>
      </c>
      <c r="I146" s="33">
        <v>10098</v>
      </c>
      <c r="J146" s="33">
        <v>4488</v>
      </c>
      <c r="K146" s="33">
        <f t="shared" si="2"/>
        <v>5610</v>
      </c>
    </row>
    <row r="147" spans="2:11" x14ac:dyDescent="0.3">
      <c r="B147" t="s">
        <v>55</v>
      </c>
      <c r="C147" t="s">
        <v>32</v>
      </c>
      <c r="D147">
        <v>3</v>
      </c>
      <c r="E147">
        <v>219500</v>
      </c>
      <c r="F147" t="s">
        <v>7</v>
      </c>
      <c r="G147">
        <v>2104.5</v>
      </c>
      <c r="H147" s="34">
        <v>44007</v>
      </c>
      <c r="I147" s="33">
        <v>18940.5</v>
      </c>
      <c r="J147" s="33">
        <v>8418</v>
      </c>
      <c r="K147" s="33">
        <f t="shared" si="2"/>
        <v>10522.5</v>
      </c>
    </row>
    <row r="148" spans="2:11" x14ac:dyDescent="0.3">
      <c r="B148" t="s">
        <v>55</v>
      </c>
      <c r="C148" t="s">
        <v>32</v>
      </c>
      <c r="D148">
        <v>3</v>
      </c>
      <c r="E148">
        <v>270711</v>
      </c>
      <c r="F148" t="s">
        <v>7</v>
      </c>
      <c r="G148">
        <v>4026</v>
      </c>
      <c r="H148" s="34">
        <v>44008</v>
      </c>
      <c r="I148" s="33">
        <v>36234</v>
      </c>
      <c r="J148" s="33">
        <v>16104</v>
      </c>
      <c r="K148" s="33">
        <f t="shared" si="2"/>
        <v>20130</v>
      </c>
    </row>
    <row r="149" spans="2:11" x14ac:dyDescent="0.3">
      <c r="B149" t="s">
        <v>55</v>
      </c>
      <c r="C149" t="s">
        <v>32</v>
      </c>
      <c r="D149">
        <v>2</v>
      </c>
      <c r="E149">
        <v>768512</v>
      </c>
      <c r="F149" t="s">
        <v>7</v>
      </c>
      <c r="G149">
        <v>2425.5</v>
      </c>
      <c r="H149" s="34">
        <v>44009</v>
      </c>
      <c r="I149" s="33">
        <v>21829.5</v>
      </c>
      <c r="J149" s="33">
        <v>9702</v>
      </c>
      <c r="K149" s="33">
        <f t="shared" si="2"/>
        <v>12127.5</v>
      </c>
    </row>
    <row r="150" spans="2:11" x14ac:dyDescent="0.3">
      <c r="B150" t="s">
        <v>55</v>
      </c>
      <c r="C150" t="s">
        <v>56</v>
      </c>
      <c r="D150">
        <v>4</v>
      </c>
      <c r="E150">
        <v>272681</v>
      </c>
      <c r="F150" t="s">
        <v>7</v>
      </c>
      <c r="G150">
        <v>2394</v>
      </c>
      <c r="H150" s="34">
        <v>44010</v>
      </c>
      <c r="I150" s="33">
        <v>21546</v>
      </c>
      <c r="J150" s="33">
        <v>9576</v>
      </c>
      <c r="K150" s="33">
        <f t="shared" si="2"/>
        <v>11970</v>
      </c>
    </row>
    <row r="151" spans="2:11" x14ac:dyDescent="0.3">
      <c r="B151" t="s">
        <v>55</v>
      </c>
      <c r="C151" t="s">
        <v>32</v>
      </c>
      <c r="D151">
        <v>3</v>
      </c>
      <c r="E151">
        <v>285386</v>
      </c>
      <c r="F151" t="s">
        <v>7</v>
      </c>
      <c r="G151">
        <v>1984</v>
      </c>
      <c r="H151" s="34">
        <v>44011</v>
      </c>
      <c r="I151" s="33">
        <v>17856</v>
      </c>
      <c r="J151" s="33">
        <v>7936</v>
      </c>
      <c r="K151" s="33">
        <f t="shared" si="2"/>
        <v>9920</v>
      </c>
    </row>
    <row r="152" spans="2:11" x14ac:dyDescent="0.3">
      <c r="B152" t="s">
        <v>55</v>
      </c>
      <c r="C152" t="s">
        <v>32</v>
      </c>
      <c r="D152">
        <v>3</v>
      </c>
      <c r="E152">
        <v>318413</v>
      </c>
      <c r="F152" t="s">
        <v>7</v>
      </c>
      <c r="G152">
        <v>2441</v>
      </c>
      <c r="H152" s="34">
        <v>44012</v>
      </c>
      <c r="I152" s="33">
        <v>21969</v>
      </c>
      <c r="J152" s="33">
        <v>9764</v>
      </c>
      <c r="K152" s="33">
        <f t="shared" si="2"/>
        <v>12205</v>
      </c>
    </row>
    <row r="153" spans="2:11" x14ac:dyDescent="0.3">
      <c r="B153" t="s">
        <v>55</v>
      </c>
      <c r="C153" t="s">
        <v>32</v>
      </c>
      <c r="D153">
        <v>2</v>
      </c>
      <c r="E153">
        <v>158984</v>
      </c>
      <c r="F153" t="s">
        <v>7</v>
      </c>
      <c r="G153">
        <v>2992</v>
      </c>
      <c r="H153" s="34">
        <v>44013</v>
      </c>
      <c r="I153" s="33">
        <v>26928</v>
      </c>
      <c r="J153" s="33">
        <v>11968</v>
      </c>
      <c r="K153" s="33">
        <f t="shared" si="2"/>
        <v>14960</v>
      </c>
    </row>
    <row r="154" spans="2:11" x14ac:dyDescent="0.3">
      <c r="B154" t="s">
        <v>55</v>
      </c>
      <c r="C154" t="s">
        <v>32</v>
      </c>
      <c r="D154">
        <v>3</v>
      </c>
      <c r="E154">
        <v>995701</v>
      </c>
      <c r="F154" t="s">
        <v>7</v>
      </c>
      <c r="G154">
        <v>1366</v>
      </c>
      <c r="H154" s="34">
        <v>44014</v>
      </c>
      <c r="I154" s="33">
        <v>12294</v>
      </c>
      <c r="J154" s="33">
        <v>5464</v>
      </c>
      <c r="K154" s="33">
        <f t="shared" si="2"/>
        <v>6830</v>
      </c>
    </row>
    <row r="155" spans="2:11" x14ac:dyDescent="0.3">
      <c r="B155" t="s">
        <v>55</v>
      </c>
      <c r="C155" t="s">
        <v>32</v>
      </c>
      <c r="D155">
        <v>3</v>
      </c>
      <c r="E155">
        <v>414282</v>
      </c>
      <c r="F155" t="s">
        <v>7</v>
      </c>
      <c r="G155">
        <v>380</v>
      </c>
      <c r="H155" s="34">
        <v>44015</v>
      </c>
      <c r="I155" s="33">
        <v>3420</v>
      </c>
      <c r="J155" s="33">
        <v>1520</v>
      </c>
      <c r="K155" s="33">
        <f t="shared" si="2"/>
        <v>1900</v>
      </c>
    </row>
    <row r="156" spans="2:11" x14ac:dyDescent="0.3">
      <c r="B156" t="s">
        <v>55</v>
      </c>
      <c r="C156" t="s">
        <v>32</v>
      </c>
      <c r="D156">
        <v>2</v>
      </c>
      <c r="E156">
        <v>787045</v>
      </c>
      <c r="F156" t="s">
        <v>7</v>
      </c>
      <c r="G156">
        <v>3495</v>
      </c>
      <c r="H156" s="34">
        <v>44016</v>
      </c>
      <c r="I156" s="33">
        <v>31455</v>
      </c>
      <c r="J156" s="33">
        <v>13980</v>
      </c>
      <c r="K156" s="33">
        <f t="shared" si="2"/>
        <v>17475</v>
      </c>
    </row>
    <row r="157" spans="2:11" x14ac:dyDescent="0.3">
      <c r="B157" t="s">
        <v>55</v>
      </c>
      <c r="C157" t="s">
        <v>48</v>
      </c>
      <c r="D157">
        <v>5</v>
      </c>
      <c r="E157">
        <v>776392</v>
      </c>
      <c r="F157" t="s">
        <v>7</v>
      </c>
      <c r="G157">
        <v>886</v>
      </c>
      <c r="H157" s="34">
        <v>44017</v>
      </c>
      <c r="I157" s="33">
        <v>7974</v>
      </c>
      <c r="J157" s="33">
        <v>3544</v>
      </c>
      <c r="K157" s="33">
        <f t="shared" si="2"/>
        <v>4430</v>
      </c>
    </row>
    <row r="158" spans="2:11" x14ac:dyDescent="0.3">
      <c r="B158" t="s">
        <v>55</v>
      </c>
      <c r="C158" t="s">
        <v>48</v>
      </c>
      <c r="D158">
        <v>5</v>
      </c>
      <c r="E158">
        <v>930347</v>
      </c>
      <c r="F158" t="s">
        <v>7</v>
      </c>
      <c r="G158">
        <v>2156</v>
      </c>
      <c r="H158" s="34">
        <v>44018</v>
      </c>
      <c r="I158" s="33">
        <v>19404</v>
      </c>
      <c r="J158" s="33">
        <v>8624</v>
      </c>
      <c r="K158" s="33">
        <f t="shared" si="2"/>
        <v>10780</v>
      </c>
    </row>
    <row r="159" spans="2:11" x14ac:dyDescent="0.3">
      <c r="B159" t="s">
        <v>55</v>
      </c>
      <c r="C159" t="s">
        <v>32</v>
      </c>
      <c r="D159">
        <v>3</v>
      </c>
      <c r="E159">
        <v>461863</v>
      </c>
      <c r="F159" t="s">
        <v>7</v>
      </c>
      <c r="G159">
        <v>905</v>
      </c>
      <c r="H159" s="34">
        <v>44019</v>
      </c>
      <c r="I159" s="33">
        <v>8145</v>
      </c>
      <c r="J159" s="33">
        <v>3620</v>
      </c>
      <c r="K159" s="33">
        <f t="shared" si="2"/>
        <v>4525</v>
      </c>
    </row>
    <row r="160" spans="2:11" x14ac:dyDescent="0.3">
      <c r="B160" t="s">
        <v>55</v>
      </c>
      <c r="C160" t="s">
        <v>32</v>
      </c>
      <c r="D160">
        <v>2</v>
      </c>
      <c r="E160">
        <v>234379</v>
      </c>
      <c r="F160" t="s">
        <v>7</v>
      </c>
      <c r="G160">
        <v>1715</v>
      </c>
      <c r="H160" s="34">
        <v>44020</v>
      </c>
      <c r="I160" s="33">
        <v>15435</v>
      </c>
      <c r="J160" s="33">
        <v>6860</v>
      </c>
      <c r="K160" s="33">
        <f t="shared" si="2"/>
        <v>8575</v>
      </c>
    </row>
    <row r="161" spans="2:11" x14ac:dyDescent="0.3">
      <c r="B161" t="s">
        <v>55</v>
      </c>
      <c r="C161" t="s">
        <v>48</v>
      </c>
      <c r="D161">
        <v>5</v>
      </c>
      <c r="E161">
        <v>732030</v>
      </c>
      <c r="F161" t="s">
        <v>7</v>
      </c>
      <c r="G161">
        <v>1594</v>
      </c>
      <c r="H161" s="34">
        <v>44021</v>
      </c>
      <c r="I161" s="33">
        <v>14346</v>
      </c>
      <c r="J161" s="33">
        <v>6376</v>
      </c>
      <c r="K161" s="33">
        <f t="shared" si="2"/>
        <v>7970</v>
      </c>
    </row>
    <row r="162" spans="2:11" x14ac:dyDescent="0.3">
      <c r="B162" t="s">
        <v>55</v>
      </c>
      <c r="C162" t="s">
        <v>32</v>
      </c>
      <c r="D162">
        <v>2</v>
      </c>
      <c r="E162">
        <v>719281</v>
      </c>
      <c r="F162" t="s">
        <v>7</v>
      </c>
      <c r="G162">
        <v>1359</v>
      </c>
      <c r="H162" s="34">
        <v>44022</v>
      </c>
      <c r="I162" s="33">
        <v>12231</v>
      </c>
      <c r="J162" s="33">
        <v>5436</v>
      </c>
      <c r="K162" s="33">
        <f t="shared" si="2"/>
        <v>6795</v>
      </c>
    </row>
    <row r="163" spans="2:11" x14ac:dyDescent="0.3">
      <c r="B163" t="s">
        <v>55</v>
      </c>
      <c r="C163" t="s">
        <v>32</v>
      </c>
      <c r="D163">
        <v>2</v>
      </c>
      <c r="E163">
        <v>653743</v>
      </c>
      <c r="F163" t="s">
        <v>7</v>
      </c>
      <c r="G163">
        <v>2150</v>
      </c>
      <c r="H163" s="34">
        <v>44023</v>
      </c>
      <c r="I163" s="33">
        <v>19350</v>
      </c>
      <c r="J163" s="33">
        <v>8600</v>
      </c>
      <c r="K163" s="33">
        <f t="shared" si="2"/>
        <v>10750</v>
      </c>
    </row>
    <row r="164" spans="2:11" x14ac:dyDescent="0.3">
      <c r="B164" t="s">
        <v>55</v>
      </c>
      <c r="C164" t="s">
        <v>32</v>
      </c>
      <c r="D164">
        <v>3</v>
      </c>
      <c r="E164">
        <v>403631</v>
      </c>
      <c r="F164" t="s">
        <v>7</v>
      </c>
      <c r="G164">
        <v>1197</v>
      </c>
      <c r="H164" s="34">
        <v>44024</v>
      </c>
      <c r="I164" s="33">
        <v>10773</v>
      </c>
      <c r="J164" s="33">
        <v>4788</v>
      </c>
      <c r="K164" s="33">
        <f t="shared" si="2"/>
        <v>5985</v>
      </c>
    </row>
    <row r="165" spans="2:11" x14ac:dyDescent="0.3">
      <c r="B165" t="s">
        <v>55</v>
      </c>
      <c r="C165" t="s">
        <v>56</v>
      </c>
      <c r="D165">
        <v>4</v>
      </c>
      <c r="E165">
        <v>829518</v>
      </c>
      <c r="F165" t="s">
        <v>7</v>
      </c>
      <c r="G165">
        <v>380</v>
      </c>
      <c r="H165" s="34">
        <v>44025</v>
      </c>
      <c r="I165" s="33">
        <v>3420</v>
      </c>
      <c r="J165" s="33">
        <v>1520</v>
      </c>
      <c r="K165" s="33">
        <f t="shared" si="2"/>
        <v>1900</v>
      </c>
    </row>
    <row r="166" spans="2:11" x14ac:dyDescent="0.3">
      <c r="B166" t="s">
        <v>55</v>
      </c>
      <c r="C166" t="s">
        <v>48</v>
      </c>
      <c r="D166">
        <v>5</v>
      </c>
      <c r="E166">
        <v>910636</v>
      </c>
      <c r="F166" t="s">
        <v>7</v>
      </c>
      <c r="G166">
        <v>1233</v>
      </c>
      <c r="H166" s="34">
        <v>44026</v>
      </c>
      <c r="I166" s="33">
        <v>11097</v>
      </c>
      <c r="J166" s="33">
        <v>4932</v>
      </c>
      <c r="K166" s="33">
        <f t="shared" si="2"/>
        <v>6165</v>
      </c>
    </row>
    <row r="167" spans="2:11" x14ac:dyDescent="0.3">
      <c r="B167" t="s">
        <v>55</v>
      </c>
      <c r="C167" t="s">
        <v>32</v>
      </c>
      <c r="D167">
        <v>3</v>
      </c>
      <c r="E167">
        <v>608472</v>
      </c>
      <c r="F167" t="s">
        <v>7</v>
      </c>
      <c r="G167">
        <v>1531</v>
      </c>
      <c r="H167" s="34">
        <v>44027</v>
      </c>
      <c r="I167" s="33">
        <v>13779</v>
      </c>
      <c r="J167" s="33">
        <v>6124</v>
      </c>
      <c r="K167" s="33">
        <f t="shared" si="2"/>
        <v>7655</v>
      </c>
    </row>
    <row r="168" spans="2:11" x14ac:dyDescent="0.3">
      <c r="B168" t="s">
        <v>55</v>
      </c>
      <c r="C168" t="s">
        <v>32</v>
      </c>
      <c r="D168">
        <v>3</v>
      </c>
      <c r="E168">
        <v>679419</v>
      </c>
      <c r="F168" t="s">
        <v>7</v>
      </c>
      <c r="G168">
        <v>1438.5</v>
      </c>
      <c r="H168" s="34">
        <v>44028</v>
      </c>
      <c r="I168" s="33">
        <v>12946.5</v>
      </c>
      <c r="J168" s="33">
        <v>5754</v>
      </c>
      <c r="K168" s="33">
        <f t="shared" si="2"/>
        <v>7192.5</v>
      </c>
    </row>
    <row r="169" spans="2:11" x14ac:dyDescent="0.3">
      <c r="B169" t="s">
        <v>55</v>
      </c>
      <c r="C169" t="s">
        <v>48</v>
      </c>
      <c r="D169">
        <v>5</v>
      </c>
      <c r="E169">
        <v>533139</v>
      </c>
      <c r="F169" t="s">
        <v>7</v>
      </c>
      <c r="G169">
        <v>807</v>
      </c>
      <c r="H169" s="34">
        <v>44029</v>
      </c>
      <c r="I169" s="33">
        <v>7263</v>
      </c>
      <c r="J169" s="33">
        <v>3228</v>
      </c>
      <c r="K169" s="33">
        <f t="shared" si="2"/>
        <v>4035</v>
      </c>
    </row>
    <row r="170" spans="2:11" x14ac:dyDescent="0.3">
      <c r="B170" t="s">
        <v>55</v>
      </c>
      <c r="C170" t="s">
        <v>32</v>
      </c>
      <c r="D170">
        <v>3</v>
      </c>
      <c r="E170">
        <v>136258</v>
      </c>
      <c r="F170" t="s">
        <v>7</v>
      </c>
      <c r="G170">
        <v>2641</v>
      </c>
      <c r="H170" s="34">
        <v>44030</v>
      </c>
      <c r="I170" s="33">
        <v>23769</v>
      </c>
      <c r="J170" s="33">
        <v>10564</v>
      </c>
      <c r="K170" s="33">
        <f t="shared" si="2"/>
        <v>13205</v>
      </c>
    </row>
    <row r="171" spans="2:11" x14ac:dyDescent="0.3">
      <c r="B171" t="s">
        <v>55</v>
      </c>
      <c r="C171" t="s">
        <v>32</v>
      </c>
      <c r="D171">
        <v>2</v>
      </c>
      <c r="E171">
        <v>670368</v>
      </c>
      <c r="F171" t="s">
        <v>7</v>
      </c>
      <c r="G171">
        <v>2708</v>
      </c>
      <c r="H171" s="34">
        <v>44031</v>
      </c>
      <c r="I171" s="33">
        <v>24372</v>
      </c>
      <c r="J171" s="33">
        <v>10832</v>
      </c>
      <c r="K171" s="33">
        <f t="shared" si="2"/>
        <v>13540</v>
      </c>
    </row>
    <row r="172" spans="2:11" x14ac:dyDescent="0.3">
      <c r="B172" t="s">
        <v>55</v>
      </c>
      <c r="C172" t="s">
        <v>32</v>
      </c>
      <c r="D172">
        <v>2</v>
      </c>
      <c r="E172">
        <v>689996</v>
      </c>
      <c r="F172" t="s">
        <v>7</v>
      </c>
      <c r="G172">
        <v>2632</v>
      </c>
      <c r="H172" s="34">
        <v>44032</v>
      </c>
      <c r="I172" s="33">
        <v>23688</v>
      </c>
      <c r="J172" s="33">
        <v>10528</v>
      </c>
      <c r="K172" s="33">
        <f t="shared" si="2"/>
        <v>13160</v>
      </c>
    </row>
    <row r="173" spans="2:11" x14ac:dyDescent="0.3">
      <c r="B173" t="s">
        <v>55</v>
      </c>
      <c r="C173" t="s">
        <v>56</v>
      </c>
      <c r="D173">
        <v>4</v>
      </c>
      <c r="E173">
        <v>486395</v>
      </c>
      <c r="F173" t="s">
        <v>7</v>
      </c>
      <c r="G173">
        <v>1583</v>
      </c>
      <c r="H173" s="34">
        <v>44033</v>
      </c>
      <c r="I173" s="33">
        <v>14247</v>
      </c>
      <c r="J173" s="33">
        <v>6332</v>
      </c>
      <c r="K173" s="33">
        <f t="shared" si="2"/>
        <v>7915</v>
      </c>
    </row>
    <row r="174" spans="2:11" x14ac:dyDescent="0.3">
      <c r="B174" t="s">
        <v>55</v>
      </c>
      <c r="C174" t="s">
        <v>56</v>
      </c>
      <c r="D174">
        <v>4</v>
      </c>
      <c r="E174">
        <v>667676</v>
      </c>
      <c r="F174" t="s">
        <v>7</v>
      </c>
      <c r="G174">
        <v>571</v>
      </c>
      <c r="H174" s="34">
        <v>44034</v>
      </c>
      <c r="I174" s="33">
        <v>5139</v>
      </c>
      <c r="J174" s="33">
        <v>2284</v>
      </c>
      <c r="K174" s="33">
        <f t="shared" si="2"/>
        <v>2855</v>
      </c>
    </row>
    <row r="175" spans="2:11" x14ac:dyDescent="0.3">
      <c r="B175" t="s">
        <v>55</v>
      </c>
      <c r="C175" t="s">
        <v>32</v>
      </c>
      <c r="D175">
        <v>3</v>
      </c>
      <c r="E175">
        <v>348682</v>
      </c>
      <c r="F175" t="s">
        <v>7</v>
      </c>
      <c r="G175">
        <v>2696</v>
      </c>
      <c r="H175" s="34">
        <v>44035</v>
      </c>
      <c r="I175" s="33">
        <v>24264</v>
      </c>
      <c r="J175" s="33">
        <v>10784</v>
      </c>
      <c r="K175" s="33">
        <f t="shared" si="2"/>
        <v>13480</v>
      </c>
    </row>
    <row r="176" spans="2:11" x14ac:dyDescent="0.3">
      <c r="B176" t="s">
        <v>55</v>
      </c>
      <c r="C176" t="s">
        <v>48</v>
      </c>
      <c r="D176">
        <v>5</v>
      </c>
      <c r="E176">
        <v>561618</v>
      </c>
      <c r="F176" t="s">
        <v>7</v>
      </c>
      <c r="G176">
        <v>1565</v>
      </c>
      <c r="H176" s="34">
        <v>44036</v>
      </c>
      <c r="I176" s="33">
        <v>14085</v>
      </c>
      <c r="J176" s="33">
        <v>6260</v>
      </c>
      <c r="K176" s="33">
        <f t="shared" si="2"/>
        <v>7825</v>
      </c>
    </row>
    <row r="177" spans="2:11" x14ac:dyDescent="0.3">
      <c r="B177" t="s">
        <v>55</v>
      </c>
      <c r="C177" t="s">
        <v>32</v>
      </c>
      <c r="D177">
        <v>3</v>
      </c>
      <c r="E177">
        <v>551984</v>
      </c>
      <c r="F177" t="s">
        <v>7</v>
      </c>
      <c r="G177">
        <v>1249</v>
      </c>
      <c r="H177" s="34">
        <v>44037</v>
      </c>
      <c r="I177" s="33">
        <v>11241</v>
      </c>
      <c r="J177" s="33">
        <v>4996</v>
      </c>
      <c r="K177" s="33">
        <f t="shared" si="2"/>
        <v>6245</v>
      </c>
    </row>
    <row r="178" spans="2:11" x14ac:dyDescent="0.3">
      <c r="B178" t="s">
        <v>55</v>
      </c>
      <c r="C178" t="s">
        <v>32</v>
      </c>
      <c r="D178">
        <v>3</v>
      </c>
      <c r="E178">
        <v>999228</v>
      </c>
      <c r="F178" t="s">
        <v>7</v>
      </c>
      <c r="G178">
        <v>357</v>
      </c>
      <c r="H178" s="34">
        <v>44038</v>
      </c>
      <c r="I178" s="33">
        <v>3213</v>
      </c>
      <c r="J178" s="33">
        <v>1428</v>
      </c>
      <c r="K178" s="33">
        <f t="shared" si="2"/>
        <v>1785</v>
      </c>
    </row>
    <row r="179" spans="2:11" x14ac:dyDescent="0.3">
      <c r="B179" t="s">
        <v>55</v>
      </c>
      <c r="C179" t="s">
        <v>56</v>
      </c>
      <c r="D179">
        <v>4</v>
      </c>
      <c r="E179">
        <v>337151</v>
      </c>
      <c r="F179" t="s">
        <v>7</v>
      </c>
      <c r="G179">
        <v>1013</v>
      </c>
      <c r="H179" s="34">
        <v>44039</v>
      </c>
      <c r="I179" s="33">
        <v>9117</v>
      </c>
      <c r="J179" s="33">
        <v>4052</v>
      </c>
      <c r="K179" s="33">
        <f t="shared" si="2"/>
        <v>5065</v>
      </c>
    </row>
    <row r="180" spans="2:11" x14ac:dyDescent="0.3">
      <c r="B180" t="s">
        <v>55</v>
      </c>
      <c r="C180" t="s">
        <v>32</v>
      </c>
      <c r="D180">
        <v>3</v>
      </c>
      <c r="E180">
        <v>977678</v>
      </c>
      <c r="F180" t="s">
        <v>7</v>
      </c>
      <c r="G180">
        <v>278</v>
      </c>
      <c r="H180" s="34">
        <v>44040</v>
      </c>
      <c r="I180" s="33">
        <v>2502</v>
      </c>
      <c r="J180" s="33">
        <v>1112</v>
      </c>
      <c r="K180" s="33">
        <f t="shared" si="2"/>
        <v>1390</v>
      </c>
    </row>
    <row r="181" spans="2:11" x14ac:dyDescent="0.3">
      <c r="B181" t="s">
        <v>55</v>
      </c>
      <c r="C181" t="s">
        <v>56</v>
      </c>
      <c r="D181">
        <v>4</v>
      </c>
      <c r="E181">
        <v>841290</v>
      </c>
      <c r="F181" t="s">
        <v>7</v>
      </c>
      <c r="G181">
        <v>2428</v>
      </c>
      <c r="H181" s="34">
        <v>44041</v>
      </c>
      <c r="I181" s="33">
        <v>21852</v>
      </c>
      <c r="J181" s="33">
        <v>9712</v>
      </c>
      <c r="K181" s="33">
        <f t="shared" si="2"/>
        <v>12140</v>
      </c>
    </row>
    <row r="182" spans="2:11" x14ac:dyDescent="0.3">
      <c r="B182" t="s">
        <v>55</v>
      </c>
      <c r="C182" t="s">
        <v>56</v>
      </c>
      <c r="D182">
        <v>4</v>
      </c>
      <c r="E182">
        <v>455307</v>
      </c>
      <c r="F182" t="s">
        <v>7</v>
      </c>
      <c r="G182">
        <v>1767</v>
      </c>
      <c r="H182" s="34">
        <v>44042</v>
      </c>
      <c r="I182" s="33">
        <v>15903</v>
      </c>
      <c r="J182" s="33">
        <v>7068</v>
      </c>
      <c r="K182" s="33">
        <f t="shared" si="2"/>
        <v>8835</v>
      </c>
    </row>
    <row r="183" spans="2:11" x14ac:dyDescent="0.3">
      <c r="B183" t="s">
        <v>55</v>
      </c>
      <c r="C183" t="s">
        <v>32</v>
      </c>
      <c r="D183">
        <v>2</v>
      </c>
      <c r="E183">
        <v>139906</v>
      </c>
      <c r="F183" t="s">
        <v>7</v>
      </c>
      <c r="G183">
        <v>1393</v>
      </c>
      <c r="H183" s="34">
        <v>44043</v>
      </c>
      <c r="I183" s="33">
        <v>12537</v>
      </c>
      <c r="J183" s="33">
        <v>5572</v>
      </c>
      <c r="K183" s="33">
        <f t="shared" si="2"/>
        <v>6965</v>
      </c>
    </row>
    <row r="184" spans="2:11" x14ac:dyDescent="0.3">
      <c r="B184" t="s">
        <v>55</v>
      </c>
      <c r="C184" t="s">
        <v>32</v>
      </c>
      <c r="D184">
        <v>3</v>
      </c>
      <c r="E184">
        <v>381247</v>
      </c>
      <c r="F184" t="s">
        <v>7</v>
      </c>
      <c r="G184">
        <v>260</v>
      </c>
      <c r="H184" s="34">
        <v>44044</v>
      </c>
      <c r="I184" s="33">
        <v>2340</v>
      </c>
      <c r="J184" s="33">
        <v>1040</v>
      </c>
      <c r="K184" s="33">
        <f t="shared" si="2"/>
        <v>1300</v>
      </c>
    </row>
    <row r="185" spans="2:11" x14ac:dyDescent="0.3">
      <c r="B185" t="s">
        <v>55</v>
      </c>
      <c r="C185" t="s">
        <v>32</v>
      </c>
      <c r="D185">
        <v>3</v>
      </c>
      <c r="E185">
        <v>808262</v>
      </c>
      <c r="F185" t="s">
        <v>7</v>
      </c>
      <c r="G185">
        <v>2470</v>
      </c>
      <c r="H185" s="34">
        <v>44045</v>
      </c>
      <c r="I185" s="33">
        <v>22230</v>
      </c>
      <c r="J185" s="33">
        <v>9880</v>
      </c>
      <c r="K185" s="33">
        <f t="shared" si="2"/>
        <v>12350</v>
      </c>
    </row>
    <row r="186" spans="2:11" x14ac:dyDescent="0.3">
      <c r="B186" t="s">
        <v>55</v>
      </c>
      <c r="C186" t="s">
        <v>32</v>
      </c>
      <c r="D186">
        <v>2</v>
      </c>
      <c r="E186">
        <v>110252</v>
      </c>
      <c r="F186" t="s">
        <v>7</v>
      </c>
      <c r="G186">
        <v>1743</v>
      </c>
      <c r="H186" s="34">
        <v>44046</v>
      </c>
      <c r="I186" s="33">
        <v>15687</v>
      </c>
      <c r="J186" s="33">
        <v>6972</v>
      </c>
      <c r="K186" s="33">
        <f t="shared" si="2"/>
        <v>8715</v>
      </c>
    </row>
    <row r="187" spans="2:11" x14ac:dyDescent="0.3">
      <c r="B187" t="s">
        <v>55</v>
      </c>
      <c r="C187" t="s">
        <v>32</v>
      </c>
      <c r="D187">
        <v>3</v>
      </c>
      <c r="E187">
        <v>527380</v>
      </c>
      <c r="F187" t="s">
        <v>7</v>
      </c>
      <c r="G187">
        <v>2914</v>
      </c>
      <c r="H187" s="34">
        <v>44047</v>
      </c>
      <c r="I187" s="33">
        <v>26226</v>
      </c>
      <c r="J187" s="33">
        <v>11656</v>
      </c>
      <c r="K187" s="33">
        <f t="shared" si="2"/>
        <v>14570</v>
      </c>
    </row>
    <row r="188" spans="2:11" x14ac:dyDescent="0.3">
      <c r="B188" t="s">
        <v>55</v>
      </c>
      <c r="C188" t="s">
        <v>32</v>
      </c>
      <c r="D188">
        <v>2</v>
      </c>
      <c r="E188">
        <v>105698</v>
      </c>
      <c r="F188" t="s">
        <v>7</v>
      </c>
      <c r="G188">
        <v>1731</v>
      </c>
      <c r="H188" s="34">
        <v>44048</v>
      </c>
      <c r="I188" s="33">
        <v>15579</v>
      </c>
      <c r="J188" s="33">
        <v>6924</v>
      </c>
      <c r="K188" s="33">
        <f t="shared" si="2"/>
        <v>8655</v>
      </c>
    </row>
    <row r="189" spans="2:11" x14ac:dyDescent="0.3">
      <c r="B189" t="s">
        <v>55</v>
      </c>
      <c r="C189" t="s">
        <v>48</v>
      </c>
      <c r="D189">
        <v>5</v>
      </c>
      <c r="E189">
        <v>553139</v>
      </c>
      <c r="F189" t="s">
        <v>7</v>
      </c>
      <c r="G189">
        <v>700</v>
      </c>
      <c r="H189" s="34">
        <v>44049</v>
      </c>
      <c r="I189" s="33">
        <v>6300</v>
      </c>
      <c r="J189" s="33">
        <v>2800</v>
      </c>
      <c r="K189" s="33">
        <f t="shared" si="2"/>
        <v>3500</v>
      </c>
    </row>
    <row r="190" spans="2:11" x14ac:dyDescent="0.3">
      <c r="B190" t="s">
        <v>55</v>
      </c>
      <c r="C190" t="s">
        <v>56</v>
      </c>
      <c r="D190">
        <v>4</v>
      </c>
      <c r="E190">
        <v>959418</v>
      </c>
      <c r="F190" t="s">
        <v>7</v>
      </c>
      <c r="G190">
        <v>2222</v>
      </c>
      <c r="H190" s="34">
        <v>44050</v>
      </c>
      <c r="I190" s="33">
        <v>19998</v>
      </c>
      <c r="J190" s="33">
        <v>8888</v>
      </c>
      <c r="K190" s="33">
        <f t="shared" si="2"/>
        <v>11110</v>
      </c>
    </row>
    <row r="191" spans="2:11" x14ac:dyDescent="0.3">
      <c r="B191" t="s">
        <v>55</v>
      </c>
      <c r="C191" t="s">
        <v>32</v>
      </c>
      <c r="D191">
        <v>3</v>
      </c>
      <c r="E191">
        <v>293477</v>
      </c>
      <c r="F191" t="s">
        <v>7</v>
      </c>
      <c r="G191">
        <v>1177</v>
      </c>
      <c r="H191" s="34">
        <v>44051</v>
      </c>
      <c r="I191" s="33">
        <v>10593</v>
      </c>
      <c r="J191" s="33">
        <v>4708</v>
      </c>
      <c r="K191" s="33">
        <f t="shared" si="2"/>
        <v>5885</v>
      </c>
    </row>
    <row r="192" spans="2:11" x14ac:dyDescent="0.3">
      <c r="B192" t="s">
        <v>55</v>
      </c>
      <c r="C192" t="s">
        <v>48</v>
      </c>
      <c r="D192">
        <v>5</v>
      </c>
      <c r="E192">
        <v>201740</v>
      </c>
      <c r="F192" t="s">
        <v>7</v>
      </c>
      <c r="G192">
        <v>1922</v>
      </c>
      <c r="H192" s="34">
        <v>44052</v>
      </c>
      <c r="I192" s="33">
        <v>17298</v>
      </c>
      <c r="J192" s="33">
        <v>7688</v>
      </c>
      <c r="K192" s="33">
        <f t="shared" si="2"/>
        <v>9610</v>
      </c>
    </row>
    <row r="193" spans="2:11" x14ac:dyDescent="0.3">
      <c r="B193" t="s">
        <v>55</v>
      </c>
      <c r="C193" t="s">
        <v>56</v>
      </c>
      <c r="D193">
        <v>4</v>
      </c>
      <c r="E193">
        <v>397351</v>
      </c>
      <c r="F193" t="s">
        <v>7</v>
      </c>
      <c r="G193">
        <v>1158</v>
      </c>
      <c r="H193" s="34">
        <v>44053</v>
      </c>
      <c r="I193" s="33">
        <v>10422</v>
      </c>
      <c r="J193" s="33">
        <v>4632</v>
      </c>
      <c r="K193" s="33">
        <f t="shared" si="2"/>
        <v>5790</v>
      </c>
    </row>
    <row r="194" spans="2:11" x14ac:dyDescent="0.3">
      <c r="B194" t="s">
        <v>55</v>
      </c>
      <c r="C194" t="s">
        <v>32</v>
      </c>
      <c r="D194">
        <v>3</v>
      </c>
      <c r="E194">
        <v>185916</v>
      </c>
      <c r="F194" t="s">
        <v>7</v>
      </c>
      <c r="G194">
        <v>1614</v>
      </c>
      <c r="H194" s="34">
        <v>44054</v>
      </c>
      <c r="I194" s="33">
        <v>14526</v>
      </c>
      <c r="J194" s="33">
        <v>6456</v>
      </c>
      <c r="K194" s="33">
        <f t="shared" si="2"/>
        <v>8070</v>
      </c>
    </row>
    <row r="195" spans="2:11" x14ac:dyDescent="0.3">
      <c r="B195" t="s">
        <v>55</v>
      </c>
      <c r="C195" t="s">
        <v>32</v>
      </c>
      <c r="D195">
        <v>3</v>
      </c>
      <c r="E195">
        <v>375093</v>
      </c>
      <c r="F195" t="s">
        <v>7</v>
      </c>
      <c r="G195">
        <v>2535</v>
      </c>
      <c r="H195" s="34">
        <v>44055</v>
      </c>
      <c r="I195" s="33">
        <v>22815</v>
      </c>
      <c r="J195" s="33">
        <v>10140</v>
      </c>
      <c r="K195" s="33">
        <f t="shared" ref="K195:K258" si="3">(I195-J195)</f>
        <v>12675</v>
      </c>
    </row>
    <row r="196" spans="2:11" x14ac:dyDescent="0.3">
      <c r="B196" t="s">
        <v>55</v>
      </c>
      <c r="C196" t="s">
        <v>56</v>
      </c>
      <c r="D196">
        <v>4</v>
      </c>
      <c r="E196">
        <v>572411</v>
      </c>
      <c r="F196" t="s">
        <v>7</v>
      </c>
      <c r="G196">
        <v>2851</v>
      </c>
      <c r="H196" s="34">
        <v>44056</v>
      </c>
      <c r="I196" s="33">
        <v>25659</v>
      </c>
      <c r="J196" s="33">
        <v>11404</v>
      </c>
      <c r="K196" s="33">
        <f t="shared" si="3"/>
        <v>14255</v>
      </c>
    </row>
    <row r="197" spans="2:11" x14ac:dyDescent="0.3">
      <c r="B197" t="s">
        <v>55</v>
      </c>
      <c r="C197" t="s">
        <v>32</v>
      </c>
      <c r="D197">
        <v>3</v>
      </c>
      <c r="E197">
        <v>844283</v>
      </c>
      <c r="F197" t="s">
        <v>7</v>
      </c>
      <c r="G197">
        <v>2559</v>
      </c>
      <c r="H197" s="34">
        <v>44057</v>
      </c>
      <c r="I197" s="33">
        <v>23031</v>
      </c>
      <c r="J197" s="33">
        <v>10236</v>
      </c>
      <c r="K197" s="33">
        <f t="shared" si="3"/>
        <v>12795</v>
      </c>
    </row>
    <row r="198" spans="2:11" x14ac:dyDescent="0.3">
      <c r="B198" t="s">
        <v>55</v>
      </c>
      <c r="C198" t="s">
        <v>32</v>
      </c>
      <c r="D198">
        <v>3</v>
      </c>
      <c r="E198">
        <v>928743</v>
      </c>
      <c r="F198" t="s">
        <v>7</v>
      </c>
      <c r="G198">
        <v>267</v>
      </c>
      <c r="H198" s="34">
        <v>44058</v>
      </c>
      <c r="I198" s="33">
        <v>2403</v>
      </c>
      <c r="J198" s="33">
        <v>1068</v>
      </c>
      <c r="K198" s="33">
        <f t="shared" si="3"/>
        <v>1335</v>
      </c>
    </row>
    <row r="199" spans="2:11" x14ac:dyDescent="0.3">
      <c r="B199" t="s">
        <v>55</v>
      </c>
      <c r="C199" t="s">
        <v>32</v>
      </c>
      <c r="D199">
        <v>2</v>
      </c>
      <c r="E199">
        <v>705405</v>
      </c>
      <c r="F199" t="s">
        <v>7</v>
      </c>
      <c r="G199">
        <v>1085</v>
      </c>
      <c r="H199" s="34">
        <v>44059</v>
      </c>
      <c r="I199" s="33">
        <v>9765</v>
      </c>
      <c r="J199" s="33">
        <v>4340</v>
      </c>
      <c r="K199" s="33">
        <f t="shared" si="3"/>
        <v>5425</v>
      </c>
    </row>
    <row r="200" spans="2:11" x14ac:dyDescent="0.3">
      <c r="B200" t="s">
        <v>55</v>
      </c>
      <c r="C200" t="s">
        <v>32</v>
      </c>
      <c r="D200">
        <v>2</v>
      </c>
      <c r="E200">
        <v>149298</v>
      </c>
      <c r="F200" t="s">
        <v>7</v>
      </c>
      <c r="G200">
        <v>1175</v>
      </c>
      <c r="H200" s="34">
        <v>44060</v>
      </c>
      <c r="I200" s="33">
        <v>10575</v>
      </c>
      <c r="J200" s="33">
        <v>4700</v>
      </c>
      <c r="K200" s="33">
        <f t="shared" si="3"/>
        <v>5875</v>
      </c>
    </row>
    <row r="201" spans="2:11" x14ac:dyDescent="0.3">
      <c r="B201" t="s">
        <v>55</v>
      </c>
      <c r="C201" t="s">
        <v>48</v>
      </c>
      <c r="D201">
        <v>5</v>
      </c>
      <c r="E201">
        <v>872808</v>
      </c>
      <c r="F201" t="s">
        <v>7</v>
      </c>
      <c r="G201">
        <v>2007</v>
      </c>
      <c r="H201" s="34">
        <v>44061</v>
      </c>
      <c r="I201" s="33">
        <v>18063</v>
      </c>
      <c r="J201" s="33">
        <v>8028</v>
      </c>
      <c r="K201" s="33">
        <f t="shared" si="3"/>
        <v>10035</v>
      </c>
    </row>
    <row r="202" spans="2:11" x14ac:dyDescent="0.3">
      <c r="B202" t="s">
        <v>55</v>
      </c>
      <c r="C202" t="s">
        <v>32</v>
      </c>
      <c r="D202">
        <v>3</v>
      </c>
      <c r="E202">
        <v>771808</v>
      </c>
      <c r="F202" t="s">
        <v>7</v>
      </c>
      <c r="G202">
        <v>2151</v>
      </c>
      <c r="H202" s="34">
        <v>44062</v>
      </c>
      <c r="I202" s="33">
        <v>19359</v>
      </c>
      <c r="J202" s="33">
        <v>8604</v>
      </c>
      <c r="K202" s="33">
        <f t="shared" si="3"/>
        <v>10755</v>
      </c>
    </row>
    <row r="203" spans="2:11" x14ac:dyDescent="0.3">
      <c r="B203" t="s">
        <v>55</v>
      </c>
      <c r="C203" t="s">
        <v>48</v>
      </c>
      <c r="D203">
        <v>5</v>
      </c>
      <c r="E203">
        <v>674115</v>
      </c>
      <c r="F203" t="s">
        <v>7</v>
      </c>
      <c r="G203">
        <v>914</v>
      </c>
      <c r="H203" s="34">
        <v>44063</v>
      </c>
      <c r="I203" s="33">
        <v>8226</v>
      </c>
      <c r="J203" s="33">
        <v>3656</v>
      </c>
      <c r="K203" s="33">
        <f t="shared" si="3"/>
        <v>4570</v>
      </c>
    </row>
    <row r="204" spans="2:11" x14ac:dyDescent="0.3">
      <c r="B204" t="s">
        <v>55</v>
      </c>
      <c r="C204" t="s">
        <v>56</v>
      </c>
      <c r="D204">
        <v>4</v>
      </c>
      <c r="E204">
        <v>284267</v>
      </c>
      <c r="F204" t="s">
        <v>7</v>
      </c>
      <c r="G204">
        <v>293</v>
      </c>
      <c r="H204" s="34">
        <v>44064</v>
      </c>
      <c r="I204" s="33">
        <v>2637</v>
      </c>
      <c r="J204" s="33">
        <v>1172</v>
      </c>
      <c r="K204" s="33">
        <f t="shared" si="3"/>
        <v>1465</v>
      </c>
    </row>
    <row r="205" spans="2:11" x14ac:dyDescent="0.3">
      <c r="B205" t="s">
        <v>55</v>
      </c>
      <c r="C205" t="s">
        <v>56</v>
      </c>
      <c r="D205">
        <v>4</v>
      </c>
      <c r="E205">
        <v>807740</v>
      </c>
      <c r="F205" t="s">
        <v>7</v>
      </c>
      <c r="G205">
        <v>723</v>
      </c>
      <c r="H205" s="34">
        <v>44065</v>
      </c>
      <c r="I205" s="33">
        <v>6507</v>
      </c>
      <c r="J205" s="33">
        <v>2892</v>
      </c>
      <c r="K205" s="33">
        <f t="shared" si="3"/>
        <v>3615</v>
      </c>
    </row>
    <row r="206" spans="2:11" x14ac:dyDescent="0.3">
      <c r="B206" t="s">
        <v>55</v>
      </c>
      <c r="C206" t="s">
        <v>32</v>
      </c>
      <c r="D206">
        <v>3</v>
      </c>
      <c r="E206">
        <v>628787</v>
      </c>
      <c r="F206" t="s">
        <v>8</v>
      </c>
      <c r="G206">
        <v>921</v>
      </c>
      <c r="H206" s="34">
        <v>44066</v>
      </c>
      <c r="I206" s="33">
        <v>6907.5</v>
      </c>
      <c r="J206" s="33">
        <v>2763</v>
      </c>
      <c r="K206" s="33">
        <f t="shared" si="3"/>
        <v>4144.5</v>
      </c>
    </row>
    <row r="207" spans="2:11" x14ac:dyDescent="0.3">
      <c r="B207" t="s">
        <v>55</v>
      </c>
      <c r="C207" t="s">
        <v>32</v>
      </c>
      <c r="D207">
        <v>3</v>
      </c>
      <c r="E207">
        <v>703418</v>
      </c>
      <c r="F207" t="s">
        <v>8</v>
      </c>
      <c r="G207">
        <v>2518</v>
      </c>
      <c r="H207" s="34">
        <v>44067</v>
      </c>
      <c r="I207" s="33">
        <v>18885</v>
      </c>
      <c r="J207" s="33">
        <v>7554</v>
      </c>
      <c r="K207" s="33">
        <f t="shared" si="3"/>
        <v>11331</v>
      </c>
    </row>
    <row r="208" spans="2:11" x14ac:dyDescent="0.3">
      <c r="B208" t="s">
        <v>55</v>
      </c>
      <c r="C208" t="s">
        <v>48</v>
      </c>
      <c r="D208">
        <v>5</v>
      </c>
      <c r="E208">
        <v>568445</v>
      </c>
      <c r="F208" t="s">
        <v>8</v>
      </c>
      <c r="G208">
        <v>1899</v>
      </c>
      <c r="H208" s="34">
        <v>44068</v>
      </c>
      <c r="I208" s="33">
        <v>14242.5</v>
      </c>
      <c r="J208" s="33">
        <v>5697</v>
      </c>
      <c r="K208" s="33">
        <f t="shared" si="3"/>
        <v>8545.5</v>
      </c>
    </row>
    <row r="209" spans="2:11" x14ac:dyDescent="0.3">
      <c r="B209" t="s">
        <v>55</v>
      </c>
      <c r="C209" t="s">
        <v>32</v>
      </c>
      <c r="D209">
        <v>2</v>
      </c>
      <c r="E209">
        <v>711276</v>
      </c>
      <c r="F209" t="s">
        <v>8</v>
      </c>
      <c r="G209">
        <v>1545</v>
      </c>
      <c r="H209" s="34">
        <v>44069</v>
      </c>
      <c r="I209" s="33">
        <v>11587.5</v>
      </c>
      <c r="J209" s="33">
        <v>4635</v>
      </c>
      <c r="K209" s="33">
        <f t="shared" si="3"/>
        <v>6952.5</v>
      </c>
    </row>
    <row r="210" spans="2:11" x14ac:dyDescent="0.3">
      <c r="B210" t="s">
        <v>55</v>
      </c>
      <c r="C210" t="s">
        <v>56</v>
      </c>
      <c r="D210">
        <v>4</v>
      </c>
      <c r="E210">
        <v>684448</v>
      </c>
      <c r="F210" t="s">
        <v>8</v>
      </c>
      <c r="G210">
        <v>2470</v>
      </c>
      <c r="H210" s="34">
        <v>44070</v>
      </c>
      <c r="I210" s="33">
        <v>18525</v>
      </c>
      <c r="J210" s="33">
        <v>7410</v>
      </c>
      <c r="K210" s="33">
        <f t="shared" si="3"/>
        <v>11115</v>
      </c>
    </row>
    <row r="211" spans="2:11" x14ac:dyDescent="0.3">
      <c r="B211" t="s">
        <v>55</v>
      </c>
      <c r="C211" t="s">
        <v>56</v>
      </c>
      <c r="D211">
        <v>4</v>
      </c>
      <c r="E211">
        <v>803380</v>
      </c>
      <c r="F211" t="s">
        <v>8</v>
      </c>
      <c r="G211">
        <v>2665.5</v>
      </c>
      <c r="H211" s="34">
        <v>44071</v>
      </c>
      <c r="I211" s="33">
        <v>19991.25</v>
      </c>
      <c r="J211" s="33">
        <v>7996.5</v>
      </c>
      <c r="K211" s="33">
        <f t="shared" si="3"/>
        <v>11994.75</v>
      </c>
    </row>
    <row r="212" spans="2:11" x14ac:dyDescent="0.3">
      <c r="B212" t="s">
        <v>55</v>
      </c>
      <c r="C212" t="s">
        <v>32</v>
      </c>
      <c r="D212">
        <v>3</v>
      </c>
      <c r="E212">
        <v>356856</v>
      </c>
      <c r="F212" t="s">
        <v>8</v>
      </c>
      <c r="G212">
        <v>958</v>
      </c>
      <c r="H212" s="34">
        <v>44072</v>
      </c>
      <c r="I212" s="33">
        <v>7185</v>
      </c>
      <c r="J212" s="33">
        <v>2874</v>
      </c>
      <c r="K212" s="33">
        <f t="shared" si="3"/>
        <v>4311</v>
      </c>
    </row>
    <row r="213" spans="2:11" x14ac:dyDescent="0.3">
      <c r="B213" t="s">
        <v>55</v>
      </c>
      <c r="C213" t="s">
        <v>56</v>
      </c>
      <c r="D213">
        <v>4</v>
      </c>
      <c r="E213">
        <v>672246</v>
      </c>
      <c r="F213" t="s">
        <v>8</v>
      </c>
      <c r="G213">
        <v>2146</v>
      </c>
      <c r="H213" s="34">
        <v>44073</v>
      </c>
      <c r="I213" s="33">
        <v>16095</v>
      </c>
      <c r="J213" s="33">
        <v>6438</v>
      </c>
      <c r="K213" s="33">
        <f t="shared" si="3"/>
        <v>9657</v>
      </c>
    </row>
    <row r="214" spans="2:11" x14ac:dyDescent="0.3">
      <c r="B214" t="s">
        <v>55</v>
      </c>
      <c r="C214" t="s">
        <v>48</v>
      </c>
      <c r="D214">
        <v>5</v>
      </c>
      <c r="E214">
        <v>878679</v>
      </c>
      <c r="F214" t="s">
        <v>8</v>
      </c>
      <c r="G214">
        <v>345</v>
      </c>
      <c r="H214" s="34">
        <v>44074</v>
      </c>
      <c r="I214" s="33">
        <v>2587.5</v>
      </c>
      <c r="J214" s="33">
        <v>1035</v>
      </c>
      <c r="K214" s="33">
        <f t="shared" si="3"/>
        <v>1552.5</v>
      </c>
    </row>
    <row r="215" spans="2:11" x14ac:dyDescent="0.3">
      <c r="B215" t="s">
        <v>55</v>
      </c>
      <c r="C215" t="s">
        <v>32</v>
      </c>
      <c r="D215">
        <v>3</v>
      </c>
      <c r="E215">
        <v>431848</v>
      </c>
      <c r="F215" t="s">
        <v>8</v>
      </c>
      <c r="G215">
        <v>615</v>
      </c>
      <c r="H215" s="34">
        <v>44075</v>
      </c>
      <c r="I215" s="33">
        <v>4612.5</v>
      </c>
      <c r="J215" s="33">
        <v>1845</v>
      </c>
      <c r="K215" s="33">
        <f t="shared" si="3"/>
        <v>2767.5</v>
      </c>
    </row>
    <row r="216" spans="2:11" x14ac:dyDescent="0.3">
      <c r="B216" t="s">
        <v>55</v>
      </c>
      <c r="C216" t="s">
        <v>32</v>
      </c>
      <c r="D216">
        <v>2</v>
      </c>
      <c r="E216">
        <v>516411</v>
      </c>
      <c r="F216" t="s">
        <v>8</v>
      </c>
      <c r="G216">
        <v>2214</v>
      </c>
      <c r="H216" s="34">
        <v>44076</v>
      </c>
      <c r="I216" s="33">
        <v>16605</v>
      </c>
      <c r="J216" s="33">
        <v>6642</v>
      </c>
      <c r="K216" s="33">
        <f t="shared" si="3"/>
        <v>9963</v>
      </c>
    </row>
    <row r="217" spans="2:11" x14ac:dyDescent="0.3">
      <c r="B217" t="s">
        <v>55</v>
      </c>
      <c r="C217" t="s">
        <v>56</v>
      </c>
      <c r="D217">
        <v>4</v>
      </c>
      <c r="E217">
        <v>784082</v>
      </c>
      <c r="F217" t="s">
        <v>8</v>
      </c>
      <c r="G217">
        <v>2301</v>
      </c>
      <c r="H217" s="34">
        <v>44077</v>
      </c>
      <c r="I217" s="33">
        <v>17257.5</v>
      </c>
      <c r="J217" s="33">
        <v>6903</v>
      </c>
      <c r="K217" s="33">
        <f t="shared" si="3"/>
        <v>10354.5</v>
      </c>
    </row>
    <row r="218" spans="2:11" x14ac:dyDescent="0.3">
      <c r="B218" t="s">
        <v>55</v>
      </c>
      <c r="C218" t="s">
        <v>56</v>
      </c>
      <c r="D218">
        <v>4</v>
      </c>
      <c r="E218">
        <v>338475</v>
      </c>
      <c r="F218" t="s">
        <v>8</v>
      </c>
      <c r="G218">
        <v>1375.5</v>
      </c>
      <c r="H218" s="34">
        <v>44078</v>
      </c>
      <c r="I218" s="33">
        <v>10316.25</v>
      </c>
      <c r="J218" s="33">
        <v>4126.5</v>
      </c>
      <c r="K218" s="33">
        <f t="shared" si="3"/>
        <v>6189.75</v>
      </c>
    </row>
    <row r="219" spans="2:11" x14ac:dyDescent="0.3">
      <c r="B219" t="s">
        <v>55</v>
      </c>
      <c r="C219" t="s">
        <v>56</v>
      </c>
      <c r="D219">
        <v>4</v>
      </c>
      <c r="E219">
        <v>633650</v>
      </c>
      <c r="F219" t="s">
        <v>8</v>
      </c>
      <c r="G219">
        <v>1830</v>
      </c>
      <c r="H219" s="34">
        <v>44079</v>
      </c>
      <c r="I219" s="33">
        <v>13725</v>
      </c>
      <c r="J219" s="33">
        <v>5490</v>
      </c>
      <c r="K219" s="33">
        <f t="shared" si="3"/>
        <v>8235</v>
      </c>
    </row>
    <row r="220" spans="2:11" x14ac:dyDescent="0.3">
      <c r="B220" t="s">
        <v>55</v>
      </c>
      <c r="C220" t="s">
        <v>32</v>
      </c>
      <c r="D220">
        <v>3</v>
      </c>
      <c r="E220">
        <v>404255</v>
      </c>
      <c r="F220" t="s">
        <v>8</v>
      </c>
      <c r="G220">
        <v>2498</v>
      </c>
      <c r="H220" s="34">
        <v>44080</v>
      </c>
      <c r="I220" s="33">
        <v>18735</v>
      </c>
      <c r="J220" s="33">
        <v>7494</v>
      </c>
      <c r="K220" s="33">
        <f t="shared" si="3"/>
        <v>11241</v>
      </c>
    </row>
    <row r="221" spans="2:11" x14ac:dyDescent="0.3">
      <c r="B221" t="s">
        <v>55</v>
      </c>
      <c r="C221" t="s">
        <v>48</v>
      </c>
      <c r="D221">
        <v>5</v>
      </c>
      <c r="E221">
        <v>634790</v>
      </c>
      <c r="F221" t="s">
        <v>8</v>
      </c>
      <c r="G221">
        <v>663</v>
      </c>
      <c r="H221" s="34">
        <v>44081</v>
      </c>
      <c r="I221" s="33">
        <v>4972.5</v>
      </c>
      <c r="J221" s="33">
        <v>1989</v>
      </c>
      <c r="K221" s="33">
        <f t="shared" si="3"/>
        <v>2983.5</v>
      </c>
    </row>
    <row r="222" spans="2:11" x14ac:dyDescent="0.3">
      <c r="B222" t="s">
        <v>55</v>
      </c>
      <c r="C222" t="s">
        <v>32</v>
      </c>
      <c r="D222">
        <v>3</v>
      </c>
      <c r="E222">
        <v>553677</v>
      </c>
      <c r="F222" t="s">
        <v>8</v>
      </c>
      <c r="G222">
        <v>1142</v>
      </c>
      <c r="H222" s="34">
        <v>44082</v>
      </c>
      <c r="I222" s="33">
        <v>8565</v>
      </c>
      <c r="J222" s="33">
        <v>3426</v>
      </c>
      <c r="K222" s="33">
        <f t="shared" si="3"/>
        <v>5139</v>
      </c>
    </row>
    <row r="223" spans="2:11" x14ac:dyDescent="0.3">
      <c r="B223" t="s">
        <v>55</v>
      </c>
      <c r="C223" t="s">
        <v>25</v>
      </c>
      <c r="D223">
        <v>1</v>
      </c>
      <c r="E223">
        <v>727564</v>
      </c>
      <c r="F223" t="s">
        <v>8</v>
      </c>
      <c r="G223">
        <v>1566</v>
      </c>
      <c r="H223" s="34">
        <v>44083</v>
      </c>
      <c r="I223" s="33">
        <v>11745</v>
      </c>
      <c r="J223" s="33">
        <v>4698</v>
      </c>
      <c r="K223" s="33">
        <f t="shared" si="3"/>
        <v>7047</v>
      </c>
    </row>
    <row r="224" spans="2:11" x14ac:dyDescent="0.3">
      <c r="B224" t="s">
        <v>55</v>
      </c>
      <c r="C224" t="s">
        <v>32</v>
      </c>
      <c r="D224">
        <v>3</v>
      </c>
      <c r="E224">
        <v>973393</v>
      </c>
      <c r="F224" t="s">
        <v>8</v>
      </c>
      <c r="G224">
        <v>690</v>
      </c>
      <c r="H224" s="34">
        <v>44084</v>
      </c>
      <c r="I224" s="33">
        <v>5175</v>
      </c>
      <c r="J224" s="33">
        <v>2070</v>
      </c>
      <c r="K224" s="33">
        <f t="shared" si="3"/>
        <v>3105</v>
      </c>
    </row>
    <row r="225" spans="2:11" x14ac:dyDescent="0.3">
      <c r="B225" t="s">
        <v>55</v>
      </c>
      <c r="C225" t="s">
        <v>56</v>
      </c>
      <c r="D225">
        <v>4</v>
      </c>
      <c r="E225">
        <v>574840</v>
      </c>
      <c r="F225" t="s">
        <v>8</v>
      </c>
      <c r="G225">
        <v>1660</v>
      </c>
      <c r="H225" s="34">
        <v>44085</v>
      </c>
      <c r="I225" s="33">
        <v>12450</v>
      </c>
      <c r="J225" s="33">
        <v>4980</v>
      </c>
      <c r="K225" s="33">
        <f t="shared" si="3"/>
        <v>7470</v>
      </c>
    </row>
    <row r="226" spans="2:11" x14ac:dyDescent="0.3">
      <c r="B226" t="s">
        <v>55</v>
      </c>
      <c r="C226" t="s">
        <v>48</v>
      </c>
      <c r="D226">
        <v>5</v>
      </c>
      <c r="E226">
        <v>911122</v>
      </c>
      <c r="F226" t="s">
        <v>8</v>
      </c>
      <c r="G226">
        <v>1958</v>
      </c>
      <c r="H226" s="34">
        <v>44086</v>
      </c>
      <c r="I226" s="33">
        <v>14685</v>
      </c>
      <c r="J226" s="33">
        <v>5874</v>
      </c>
      <c r="K226" s="33">
        <f t="shared" si="3"/>
        <v>8811</v>
      </c>
    </row>
    <row r="227" spans="2:11" x14ac:dyDescent="0.3">
      <c r="B227" t="s">
        <v>55</v>
      </c>
      <c r="C227" t="s">
        <v>32</v>
      </c>
      <c r="D227">
        <v>2</v>
      </c>
      <c r="E227">
        <v>174568</v>
      </c>
      <c r="F227" t="s">
        <v>8</v>
      </c>
      <c r="G227">
        <v>1901</v>
      </c>
      <c r="H227" s="34">
        <v>44087</v>
      </c>
      <c r="I227" s="33">
        <v>14257.5</v>
      </c>
      <c r="J227" s="33">
        <v>5703</v>
      </c>
      <c r="K227" s="33">
        <f t="shared" si="3"/>
        <v>8554.5</v>
      </c>
    </row>
    <row r="228" spans="2:11" x14ac:dyDescent="0.3">
      <c r="B228" t="s">
        <v>55</v>
      </c>
      <c r="C228" t="s">
        <v>32</v>
      </c>
      <c r="D228">
        <v>2</v>
      </c>
      <c r="E228">
        <v>991468</v>
      </c>
      <c r="F228" t="s">
        <v>8</v>
      </c>
      <c r="G228">
        <v>544</v>
      </c>
      <c r="H228" s="34">
        <v>44088</v>
      </c>
      <c r="I228" s="33">
        <v>4080</v>
      </c>
      <c r="J228" s="33">
        <v>1632</v>
      </c>
      <c r="K228" s="33">
        <f t="shared" si="3"/>
        <v>2448</v>
      </c>
    </row>
    <row r="229" spans="2:11" x14ac:dyDescent="0.3">
      <c r="B229" t="s">
        <v>55</v>
      </c>
      <c r="C229" t="s">
        <v>48</v>
      </c>
      <c r="D229">
        <v>5</v>
      </c>
      <c r="E229">
        <v>703423</v>
      </c>
      <c r="F229" t="s">
        <v>8</v>
      </c>
      <c r="G229">
        <v>1797</v>
      </c>
      <c r="H229" s="34">
        <v>44089</v>
      </c>
      <c r="I229" s="33">
        <v>13477.5</v>
      </c>
      <c r="J229" s="33">
        <v>5391</v>
      </c>
      <c r="K229" s="33">
        <f t="shared" si="3"/>
        <v>8086.5</v>
      </c>
    </row>
    <row r="230" spans="2:11" x14ac:dyDescent="0.3">
      <c r="B230" t="s">
        <v>55</v>
      </c>
      <c r="C230" t="s">
        <v>32</v>
      </c>
      <c r="D230">
        <v>3</v>
      </c>
      <c r="E230">
        <v>251477</v>
      </c>
      <c r="F230" t="s">
        <v>8</v>
      </c>
      <c r="G230">
        <v>1287</v>
      </c>
      <c r="H230" s="34">
        <v>44090</v>
      </c>
      <c r="I230" s="33">
        <v>9652.5</v>
      </c>
      <c r="J230" s="33">
        <v>3861</v>
      </c>
      <c r="K230" s="33">
        <f t="shared" si="3"/>
        <v>5791.5</v>
      </c>
    </row>
    <row r="231" spans="2:11" x14ac:dyDescent="0.3">
      <c r="B231" t="s">
        <v>55</v>
      </c>
      <c r="C231" t="s">
        <v>32</v>
      </c>
      <c r="D231">
        <v>3</v>
      </c>
      <c r="E231">
        <v>124925</v>
      </c>
      <c r="F231" t="s">
        <v>8</v>
      </c>
      <c r="G231">
        <v>1706</v>
      </c>
      <c r="H231" s="34">
        <v>44091</v>
      </c>
      <c r="I231" s="33">
        <v>12795</v>
      </c>
      <c r="J231" s="33">
        <v>5118</v>
      </c>
      <c r="K231" s="33">
        <f t="shared" si="3"/>
        <v>7677</v>
      </c>
    </row>
    <row r="232" spans="2:11" x14ac:dyDescent="0.3">
      <c r="B232" t="s">
        <v>55</v>
      </c>
      <c r="C232" t="s">
        <v>25</v>
      </c>
      <c r="D232">
        <v>1</v>
      </c>
      <c r="E232">
        <v>115427</v>
      </c>
      <c r="F232" t="s">
        <v>8</v>
      </c>
      <c r="G232">
        <v>2031</v>
      </c>
      <c r="H232" s="34">
        <v>44092</v>
      </c>
      <c r="I232" s="33">
        <v>15232.5</v>
      </c>
      <c r="J232" s="33">
        <v>6093</v>
      </c>
      <c r="K232" s="33">
        <f t="shared" si="3"/>
        <v>9139.5</v>
      </c>
    </row>
    <row r="233" spans="2:11" x14ac:dyDescent="0.3">
      <c r="B233" t="s">
        <v>55</v>
      </c>
      <c r="C233" t="s">
        <v>56</v>
      </c>
      <c r="D233">
        <v>4</v>
      </c>
      <c r="E233">
        <v>387063</v>
      </c>
      <c r="F233" t="s">
        <v>8</v>
      </c>
      <c r="G233">
        <v>1967</v>
      </c>
      <c r="H233" s="34">
        <v>44093</v>
      </c>
      <c r="I233" s="33">
        <v>14752.5</v>
      </c>
      <c r="J233" s="33">
        <v>5901</v>
      </c>
      <c r="K233" s="33">
        <f t="shared" si="3"/>
        <v>8851.5</v>
      </c>
    </row>
    <row r="234" spans="2:11" x14ac:dyDescent="0.3">
      <c r="B234" t="s">
        <v>55</v>
      </c>
      <c r="C234" t="s">
        <v>32</v>
      </c>
      <c r="D234">
        <v>3</v>
      </c>
      <c r="E234">
        <v>305245</v>
      </c>
      <c r="F234" t="s">
        <v>8</v>
      </c>
      <c r="G234">
        <v>1859</v>
      </c>
      <c r="H234" s="34">
        <v>44094</v>
      </c>
      <c r="I234" s="33">
        <v>13942.5</v>
      </c>
      <c r="J234" s="33">
        <v>5577</v>
      </c>
      <c r="K234" s="33">
        <f t="shared" si="3"/>
        <v>8365.5</v>
      </c>
    </row>
    <row r="235" spans="2:11" x14ac:dyDescent="0.3">
      <c r="B235" t="s">
        <v>55</v>
      </c>
      <c r="C235" t="s">
        <v>32</v>
      </c>
      <c r="D235">
        <v>3</v>
      </c>
      <c r="E235">
        <v>100106</v>
      </c>
      <c r="F235" t="s">
        <v>8</v>
      </c>
      <c r="G235">
        <v>2851</v>
      </c>
      <c r="H235" s="34">
        <v>44095</v>
      </c>
      <c r="I235" s="33">
        <v>21382.5</v>
      </c>
      <c r="J235" s="33">
        <v>8553</v>
      </c>
      <c r="K235" s="33">
        <f t="shared" si="3"/>
        <v>12829.5</v>
      </c>
    </row>
    <row r="236" spans="2:11" x14ac:dyDescent="0.3">
      <c r="B236" t="s">
        <v>55</v>
      </c>
      <c r="C236" t="s">
        <v>56</v>
      </c>
      <c r="D236">
        <v>4</v>
      </c>
      <c r="E236">
        <v>959420</v>
      </c>
      <c r="F236" t="s">
        <v>8</v>
      </c>
      <c r="G236">
        <v>2021</v>
      </c>
      <c r="H236" s="34">
        <v>44096</v>
      </c>
      <c r="I236" s="33">
        <v>15157.5</v>
      </c>
      <c r="J236" s="33">
        <v>6063</v>
      </c>
      <c r="K236" s="33">
        <f t="shared" si="3"/>
        <v>9094.5</v>
      </c>
    </row>
    <row r="237" spans="2:11" x14ac:dyDescent="0.3">
      <c r="B237" t="s">
        <v>55</v>
      </c>
      <c r="C237" t="s">
        <v>56</v>
      </c>
      <c r="D237">
        <v>4</v>
      </c>
      <c r="E237">
        <v>428426</v>
      </c>
      <c r="F237" t="s">
        <v>8</v>
      </c>
      <c r="G237">
        <v>1138</v>
      </c>
      <c r="H237" s="34">
        <v>44097</v>
      </c>
      <c r="I237" s="33">
        <v>8535</v>
      </c>
      <c r="J237" s="33">
        <v>3414</v>
      </c>
      <c r="K237" s="33">
        <f t="shared" si="3"/>
        <v>5121</v>
      </c>
    </row>
    <row r="238" spans="2:11" x14ac:dyDescent="0.3">
      <c r="B238" t="s">
        <v>55</v>
      </c>
      <c r="C238" t="s">
        <v>32</v>
      </c>
      <c r="D238">
        <v>3</v>
      </c>
      <c r="E238">
        <v>452067</v>
      </c>
      <c r="F238" t="s">
        <v>8</v>
      </c>
      <c r="G238">
        <v>1159</v>
      </c>
      <c r="H238" s="34">
        <v>44098</v>
      </c>
      <c r="I238" s="33">
        <v>8692.5</v>
      </c>
      <c r="J238" s="33">
        <v>3477</v>
      </c>
      <c r="K238" s="33">
        <f t="shared" si="3"/>
        <v>5215.5</v>
      </c>
    </row>
    <row r="239" spans="2:11" x14ac:dyDescent="0.3">
      <c r="B239" t="s">
        <v>55</v>
      </c>
      <c r="C239" t="s">
        <v>32</v>
      </c>
      <c r="D239">
        <v>3</v>
      </c>
      <c r="E239">
        <v>838841</v>
      </c>
      <c r="F239" t="s">
        <v>8</v>
      </c>
      <c r="G239">
        <v>1384.5</v>
      </c>
      <c r="H239" s="34">
        <v>44099</v>
      </c>
      <c r="I239" s="33">
        <v>10383.75</v>
      </c>
      <c r="J239" s="33">
        <v>4153.5</v>
      </c>
      <c r="K239" s="33">
        <f t="shared" si="3"/>
        <v>6230.25</v>
      </c>
    </row>
    <row r="240" spans="2:11" x14ac:dyDescent="0.3">
      <c r="B240" t="s">
        <v>55</v>
      </c>
      <c r="C240" t="s">
        <v>56</v>
      </c>
      <c r="D240">
        <v>4</v>
      </c>
      <c r="E240">
        <v>711827</v>
      </c>
      <c r="F240" t="s">
        <v>8</v>
      </c>
      <c r="G240">
        <v>3627</v>
      </c>
      <c r="H240" s="34">
        <v>44100</v>
      </c>
      <c r="I240" s="33">
        <v>27202.5</v>
      </c>
      <c r="J240" s="33">
        <v>10881</v>
      </c>
      <c r="K240" s="33">
        <f t="shared" si="3"/>
        <v>16321.5</v>
      </c>
    </row>
    <row r="241" spans="2:11" x14ac:dyDescent="0.3">
      <c r="B241" t="s">
        <v>55</v>
      </c>
      <c r="C241" t="s">
        <v>56</v>
      </c>
      <c r="D241">
        <v>4</v>
      </c>
      <c r="E241">
        <v>965841</v>
      </c>
      <c r="F241" t="s">
        <v>8</v>
      </c>
      <c r="G241">
        <v>720</v>
      </c>
      <c r="H241" s="34">
        <v>44101</v>
      </c>
      <c r="I241" s="33">
        <v>5400</v>
      </c>
      <c r="J241" s="33">
        <v>2160</v>
      </c>
      <c r="K241" s="33">
        <f t="shared" si="3"/>
        <v>3240</v>
      </c>
    </row>
    <row r="242" spans="2:11" x14ac:dyDescent="0.3">
      <c r="B242" t="s">
        <v>55</v>
      </c>
      <c r="C242" t="s">
        <v>56</v>
      </c>
      <c r="D242">
        <v>4</v>
      </c>
      <c r="E242">
        <v>219123</v>
      </c>
      <c r="F242" t="s">
        <v>8</v>
      </c>
      <c r="G242">
        <v>2342</v>
      </c>
      <c r="H242" s="34">
        <v>44102</v>
      </c>
      <c r="I242" s="33">
        <v>17565</v>
      </c>
      <c r="J242" s="33">
        <v>7026</v>
      </c>
      <c r="K242" s="33">
        <f t="shared" si="3"/>
        <v>10539</v>
      </c>
    </row>
    <row r="243" spans="2:11" x14ac:dyDescent="0.3">
      <c r="B243" t="s">
        <v>55</v>
      </c>
      <c r="C243" t="s">
        <v>25</v>
      </c>
      <c r="D243">
        <v>1</v>
      </c>
      <c r="E243">
        <v>641525</v>
      </c>
      <c r="F243" t="s">
        <v>8</v>
      </c>
      <c r="G243">
        <v>1100</v>
      </c>
      <c r="H243" s="34">
        <v>44103</v>
      </c>
      <c r="I243" s="33">
        <v>8250</v>
      </c>
      <c r="J243" s="33">
        <v>3300</v>
      </c>
      <c r="K243" s="33">
        <f t="shared" si="3"/>
        <v>4950</v>
      </c>
    </row>
    <row r="244" spans="2:11" x14ac:dyDescent="0.3">
      <c r="B244" t="s">
        <v>55</v>
      </c>
      <c r="C244" t="s">
        <v>25</v>
      </c>
      <c r="D244">
        <v>1</v>
      </c>
      <c r="E244">
        <v>948603</v>
      </c>
      <c r="F244" t="s">
        <v>8</v>
      </c>
      <c r="G244">
        <v>980</v>
      </c>
      <c r="H244" s="34">
        <v>44104</v>
      </c>
      <c r="I244" s="33">
        <v>7350</v>
      </c>
      <c r="J244" s="33">
        <v>2940</v>
      </c>
      <c r="K244" s="33">
        <f t="shared" si="3"/>
        <v>4410</v>
      </c>
    </row>
    <row r="245" spans="2:11" x14ac:dyDescent="0.3">
      <c r="B245" t="s">
        <v>55</v>
      </c>
      <c r="C245" t="s">
        <v>32</v>
      </c>
      <c r="D245">
        <v>2</v>
      </c>
      <c r="E245">
        <v>532294</v>
      </c>
      <c r="F245" t="s">
        <v>8</v>
      </c>
      <c r="G245">
        <v>1460</v>
      </c>
      <c r="H245" s="34">
        <v>44105</v>
      </c>
      <c r="I245" s="33">
        <v>10950</v>
      </c>
      <c r="J245" s="33">
        <v>4380</v>
      </c>
      <c r="K245" s="33">
        <f t="shared" si="3"/>
        <v>6570</v>
      </c>
    </row>
    <row r="246" spans="2:11" x14ac:dyDescent="0.3">
      <c r="B246" t="s">
        <v>55</v>
      </c>
      <c r="C246" t="s">
        <v>56</v>
      </c>
      <c r="D246">
        <v>4</v>
      </c>
      <c r="E246">
        <v>134445</v>
      </c>
      <c r="F246" t="s">
        <v>8</v>
      </c>
      <c r="G246">
        <v>1403</v>
      </c>
      <c r="H246" s="34">
        <v>44106</v>
      </c>
      <c r="I246" s="33">
        <v>10522.5</v>
      </c>
      <c r="J246" s="33">
        <v>4209</v>
      </c>
      <c r="K246" s="33">
        <f t="shared" si="3"/>
        <v>6313.5</v>
      </c>
    </row>
    <row r="247" spans="2:11" x14ac:dyDescent="0.3">
      <c r="B247" t="s">
        <v>55</v>
      </c>
      <c r="C247" t="s">
        <v>48</v>
      </c>
      <c r="D247">
        <v>5</v>
      </c>
      <c r="E247">
        <v>347907</v>
      </c>
      <c r="F247" t="s">
        <v>8</v>
      </c>
      <c r="G247">
        <v>2723</v>
      </c>
      <c r="H247" s="34">
        <v>44107</v>
      </c>
      <c r="I247" s="33">
        <v>20422.5</v>
      </c>
      <c r="J247" s="33">
        <v>8169</v>
      </c>
      <c r="K247" s="33">
        <f t="shared" si="3"/>
        <v>12253.5</v>
      </c>
    </row>
    <row r="248" spans="2:11" x14ac:dyDescent="0.3">
      <c r="B248" t="s">
        <v>55</v>
      </c>
      <c r="C248" t="s">
        <v>32</v>
      </c>
      <c r="D248">
        <v>3</v>
      </c>
      <c r="E248">
        <v>457011</v>
      </c>
      <c r="F248" t="s">
        <v>8</v>
      </c>
      <c r="G248">
        <v>1757</v>
      </c>
      <c r="H248" s="34">
        <v>44108</v>
      </c>
      <c r="I248" s="33">
        <v>13177.5</v>
      </c>
      <c r="J248" s="33">
        <v>5271</v>
      </c>
      <c r="K248" s="33">
        <f t="shared" si="3"/>
        <v>7906.5</v>
      </c>
    </row>
    <row r="249" spans="2:11" x14ac:dyDescent="0.3">
      <c r="B249" t="s">
        <v>55</v>
      </c>
      <c r="C249" t="s">
        <v>32</v>
      </c>
      <c r="D249">
        <v>2</v>
      </c>
      <c r="E249">
        <v>747425</v>
      </c>
      <c r="F249" t="s">
        <v>8</v>
      </c>
      <c r="G249">
        <v>2340</v>
      </c>
      <c r="H249" s="34">
        <v>44109</v>
      </c>
      <c r="I249" s="33">
        <v>17550</v>
      </c>
      <c r="J249" s="33">
        <v>7020</v>
      </c>
      <c r="K249" s="33">
        <f t="shared" si="3"/>
        <v>10530</v>
      </c>
    </row>
    <row r="250" spans="2:11" x14ac:dyDescent="0.3">
      <c r="B250" t="s">
        <v>55</v>
      </c>
      <c r="C250" t="s">
        <v>25</v>
      </c>
      <c r="D250">
        <v>1</v>
      </c>
      <c r="E250">
        <v>119954</v>
      </c>
      <c r="F250" t="s">
        <v>8</v>
      </c>
      <c r="G250">
        <v>2342</v>
      </c>
      <c r="H250" s="34">
        <v>44110</v>
      </c>
      <c r="I250" s="33">
        <v>17565</v>
      </c>
      <c r="J250" s="33">
        <v>7026</v>
      </c>
      <c r="K250" s="33">
        <f t="shared" si="3"/>
        <v>10539</v>
      </c>
    </row>
    <row r="251" spans="2:11" x14ac:dyDescent="0.3">
      <c r="B251" t="s">
        <v>55</v>
      </c>
      <c r="C251" t="s">
        <v>56</v>
      </c>
      <c r="D251">
        <v>4</v>
      </c>
      <c r="E251">
        <v>647468</v>
      </c>
      <c r="F251" t="s">
        <v>8</v>
      </c>
      <c r="G251">
        <v>1976</v>
      </c>
      <c r="H251" s="34">
        <v>44111</v>
      </c>
      <c r="I251" s="33">
        <v>14820</v>
      </c>
      <c r="J251" s="33">
        <v>5928</v>
      </c>
      <c r="K251" s="33">
        <f t="shared" si="3"/>
        <v>8892</v>
      </c>
    </row>
    <row r="252" spans="2:11" x14ac:dyDescent="0.3">
      <c r="B252" t="s">
        <v>55</v>
      </c>
      <c r="C252" t="s">
        <v>25</v>
      </c>
      <c r="D252">
        <v>1</v>
      </c>
      <c r="E252">
        <v>989156</v>
      </c>
      <c r="F252" t="s">
        <v>8</v>
      </c>
      <c r="G252">
        <v>2181</v>
      </c>
      <c r="H252" s="34">
        <v>44112</v>
      </c>
      <c r="I252" s="33">
        <v>16357.5</v>
      </c>
      <c r="J252" s="33">
        <v>6543</v>
      </c>
      <c r="K252" s="33">
        <f t="shared" si="3"/>
        <v>9814.5</v>
      </c>
    </row>
    <row r="253" spans="2:11" x14ac:dyDescent="0.3">
      <c r="B253" t="s">
        <v>55</v>
      </c>
      <c r="C253" t="s">
        <v>56</v>
      </c>
      <c r="D253">
        <v>4</v>
      </c>
      <c r="E253">
        <v>260783</v>
      </c>
      <c r="F253" t="s">
        <v>8</v>
      </c>
      <c r="G253">
        <v>2500</v>
      </c>
      <c r="H253" s="34">
        <v>44113</v>
      </c>
      <c r="I253" s="33">
        <v>18750</v>
      </c>
      <c r="J253" s="33">
        <v>7500</v>
      </c>
      <c r="K253" s="33">
        <f t="shared" si="3"/>
        <v>11250</v>
      </c>
    </row>
    <row r="254" spans="2:11" x14ac:dyDescent="0.3">
      <c r="B254" t="s">
        <v>55</v>
      </c>
      <c r="C254" t="s">
        <v>48</v>
      </c>
      <c r="D254">
        <v>5</v>
      </c>
      <c r="E254">
        <v>373608</v>
      </c>
      <c r="F254" t="s">
        <v>8</v>
      </c>
      <c r="G254">
        <v>488</v>
      </c>
      <c r="H254" s="34">
        <v>44114</v>
      </c>
      <c r="I254" s="33">
        <v>3660</v>
      </c>
      <c r="J254" s="33">
        <v>1464</v>
      </c>
      <c r="K254" s="33">
        <f t="shared" si="3"/>
        <v>2196</v>
      </c>
    </row>
    <row r="255" spans="2:11" x14ac:dyDescent="0.3">
      <c r="B255" t="s">
        <v>55</v>
      </c>
      <c r="C255" t="s">
        <v>25</v>
      </c>
      <c r="D255">
        <v>1</v>
      </c>
      <c r="E255">
        <v>343986</v>
      </c>
      <c r="F255" t="s">
        <v>8</v>
      </c>
      <c r="G255">
        <v>1282</v>
      </c>
      <c r="H255" s="34">
        <v>44115</v>
      </c>
      <c r="I255" s="33">
        <v>9615</v>
      </c>
      <c r="J255" s="33">
        <v>3846</v>
      </c>
      <c r="K255" s="33">
        <f t="shared" si="3"/>
        <v>5769</v>
      </c>
    </row>
    <row r="256" spans="2:11" x14ac:dyDescent="0.3">
      <c r="B256" t="s">
        <v>55</v>
      </c>
      <c r="C256" t="s">
        <v>32</v>
      </c>
      <c r="D256">
        <v>2</v>
      </c>
      <c r="E256">
        <v>567724</v>
      </c>
      <c r="F256" t="s">
        <v>8</v>
      </c>
      <c r="G256">
        <v>2501</v>
      </c>
      <c r="H256" s="34">
        <v>44116</v>
      </c>
      <c r="I256" s="33">
        <v>18757.5</v>
      </c>
      <c r="J256" s="33">
        <v>7503</v>
      </c>
      <c r="K256" s="33">
        <f t="shared" si="3"/>
        <v>11254.5</v>
      </c>
    </row>
    <row r="257" spans="2:11" x14ac:dyDescent="0.3">
      <c r="B257" t="s">
        <v>55</v>
      </c>
      <c r="C257" t="s">
        <v>48</v>
      </c>
      <c r="D257">
        <v>5</v>
      </c>
      <c r="E257">
        <v>798643</v>
      </c>
      <c r="F257" t="s">
        <v>8</v>
      </c>
      <c r="G257">
        <v>708</v>
      </c>
      <c r="H257" s="34">
        <v>44117</v>
      </c>
      <c r="I257" s="33">
        <v>5310</v>
      </c>
      <c r="J257" s="33">
        <v>2124</v>
      </c>
      <c r="K257" s="33">
        <f t="shared" si="3"/>
        <v>3186</v>
      </c>
    </row>
    <row r="258" spans="2:11" x14ac:dyDescent="0.3">
      <c r="B258" t="s">
        <v>55</v>
      </c>
      <c r="C258" t="s">
        <v>56</v>
      </c>
      <c r="D258">
        <v>4</v>
      </c>
      <c r="E258">
        <v>994559</v>
      </c>
      <c r="F258" t="s">
        <v>8</v>
      </c>
      <c r="G258">
        <v>645</v>
      </c>
      <c r="H258" s="34">
        <v>44118</v>
      </c>
      <c r="I258" s="33">
        <v>4837.5</v>
      </c>
      <c r="J258" s="33">
        <v>1935</v>
      </c>
      <c r="K258" s="33">
        <f t="shared" si="3"/>
        <v>2902.5</v>
      </c>
    </row>
    <row r="259" spans="2:11" x14ac:dyDescent="0.3">
      <c r="B259" t="s">
        <v>55</v>
      </c>
      <c r="C259" t="s">
        <v>32</v>
      </c>
      <c r="D259">
        <v>3</v>
      </c>
      <c r="E259">
        <v>636807</v>
      </c>
      <c r="F259" t="s">
        <v>8</v>
      </c>
      <c r="G259">
        <v>1562</v>
      </c>
      <c r="H259" s="34">
        <v>44119</v>
      </c>
      <c r="I259" s="33">
        <v>11715</v>
      </c>
      <c r="J259" s="33">
        <v>4686</v>
      </c>
      <c r="K259" s="33">
        <f t="shared" ref="K259:K322" si="4">(I259-J259)</f>
        <v>7029</v>
      </c>
    </row>
    <row r="260" spans="2:11" x14ac:dyDescent="0.3">
      <c r="B260" t="s">
        <v>55</v>
      </c>
      <c r="C260" t="s">
        <v>32</v>
      </c>
      <c r="D260">
        <v>3</v>
      </c>
      <c r="E260">
        <v>603687</v>
      </c>
      <c r="F260" t="s">
        <v>8</v>
      </c>
      <c r="G260">
        <v>1283</v>
      </c>
      <c r="H260" s="34">
        <v>44120</v>
      </c>
      <c r="I260" s="33">
        <v>9622.5</v>
      </c>
      <c r="J260" s="33">
        <v>3849</v>
      </c>
      <c r="K260" s="33">
        <f t="shared" si="4"/>
        <v>5773.5</v>
      </c>
    </row>
    <row r="261" spans="2:11" x14ac:dyDescent="0.3">
      <c r="B261" t="s">
        <v>55</v>
      </c>
      <c r="C261" t="s">
        <v>48</v>
      </c>
      <c r="D261">
        <v>5</v>
      </c>
      <c r="E261">
        <v>743981</v>
      </c>
      <c r="F261" t="s">
        <v>8</v>
      </c>
      <c r="G261">
        <v>711</v>
      </c>
      <c r="H261" s="34">
        <v>44121</v>
      </c>
      <c r="I261" s="33">
        <v>5332.5</v>
      </c>
      <c r="J261" s="33">
        <v>2133</v>
      </c>
      <c r="K261" s="33">
        <f t="shared" si="4"/>
        <v>3199.5</v>
      </c>
    </row>
    <row r="262" spans="2:11" x14ac:dyDescent="0.3">
      <c r="B262" t="s">
        <v>55</v>
      </c>
      <c r="C262" t="s">
        <v>56</v>
      </c>
      <c r="D262">
        <v>4</v>
      </c>
      <c r="E262">
        <v>243315</v>
      </c>
      <c r="F262" t="s">
        <v>8</v>
      </c>
      <c r="G262">
        <v>3802.5</v>
      </c>
      <c r="H262" s="34">
        <v>44122</v>
      </c>
      <c r="I262" s="33">
        <v>28518.75</v>
      </c>
      <c r="J262" s="33">
        <v>11407.5</v>
      </c>
      <c r="K262" s="33">
        <f t="shared" si="4"/>
        <v>17111.25</v>
      </c>
    </row>
    <row r="263" spans="2:11" x14ac:dyDescent="0.3">
      <c r="B263" t="s">
        <v>55</v>
      </c>
      <c r="C263" t="s">
        <v>32</v>
      </c>
      <c r="D263">
        <v>2</v>
      </c>
      <c r="E263">
        <v>377441</v>
      </c>
      <c r="F263" t="s">
        <v>8</v>
      </c>
      <c r="G263">
        <v>1666</v>
      </c>
      <c r="H263" s="34">
        <v>44123</v>
      </c>
      <c r="I263" s="33">
        <v>12495</v>
      </c>
      <c r="J263" s="33">
        <v>4998</v>
      </c>
      <c r="K263" s="33">
        <f t="shared" si="4"/>
        <v>7497</v>
      </c>
    </row>
    <row r="264" spans="2:11" x14ac:dyDescent="0.3">
      <c r="B264" t="s">
        <v>55</v>
      </c>
      <c r="C264" t="s">
        <v>32</v>
      </c>
      <c r="D264">
        <v>2</v>
      </c>
      <c r="E264">
        <v>914733</v>
      </c>
      <c r="F264" t="s">
        <v>8</v>
      </c>
      <c r="G264">
        <v>322</v>
      </c>
      <c r="H264" s="34">
        <v>44124</v>
      </c>
      <c r="I264" s="33">
        <v>2415</v>
      </c>
      <c r="J264" s="33">
        <v>966</v>
      </c>
      <c r="K264" s="33">
        <f t="shared" si="4"/>
        <v>1449</v>
      </c>
    </row>
    <row r="265" spans="2:11" x14ac:dyDescent="0.3">
      <c r="B265" t="s">
        <v>55</v>
      </c>
      <c r="C265" t="s">
        <v>56</v>
      </c>
      <c r="D265">
        <v>4</v>
      </c>
      <c r="E265">
        <v>536767</v>
      </c>
      <c r="F265" t="s">
        <v>8</v>
      </c>
      <c r="G265">
        <v>2321</v>
      </c>
      <c r="H265" s="34">
        <v>44125</v>
      </c>
      <c r="I265" s="33">
        <v>17407.5</v>
      </c>
      <c r="J265" s="33">
        <v>6963</v>
      </c>
      <c r="K265" s="33">
        <f t="shared" si="4"/>
        <v>10444.5</v>
      </c>
    </row>
    <row r="266" spans="2:11" x14ac:dyDescent="0.3">
      <c r="B266" t="s">
        <v>55</v>
      </c>
      <c r="C266" t="s">
        <v>32</v>
      </c>
      <c r="D266">
        <v>3</v>
      </c>
      <c r="E266">
        <v>460395</v>
      </c>
      <c r="F266" t="s">
        <v>8</v>
      </c>
      <c r="G266">
        <v>1857</v>
      </c>
      <c r="H266" s="34">
        <v>44126</v>
      </c>
      <c r="I266" s="33">
        <v>13927.5</v>
      </c>
      <c r="J266" s="33">
        <v>5571</v>
      </c>
      <c r="K266" s="33">
        <f t="shared" si="4"/>
        <v>8356.5</v>
      </c>
    </row>
    <row r="267" spans="2:11" x14ac:dyDescent="0.3">
      <c r="B267" t="s">
        <v>55</v>
      </c>
      <c r="C267" t="s">
        <v>32</v>
      </c>
      <c r="D267">
        <v>2</v>
      </c>
      <c r="E267">
        <v>143231</v>
      </c>
      <c r="F267" t="s">
        <v>8</v>
      </c>
      <c r="G267">
        <v>1611</v>
      </c>
      <c r="H267" s="34">
        <v>44127</v>
      </c>
      <c r="I267" s="33">
        <v>12082.5</v>
      </c>
      <c r="J267" s="33">
        <v>4833</v>
      </c>
      <c r="K267" s="33">
        <f t="shared" si="4"/>
        <v>7249.5</v>
      </c>
    </row>
    <row r="268" spans="2:11" x14ac:dyDescent="0.3">
      <c r="B268" t="s">
        <v>55</v>
      </c>
      <c r="C268" t="s">
        <v>32</v>
      </c>
      <c r="D268">
        <v>3</v>
      </c>
      <c r="E268">
        <v>576233</v>
      </c>
      <c r="F268" t="s">
        <v>8</v>
      </c>
      <c r="G268">
        <v>2797</v>
      </c>
      <c r="H268" s="34">
        <v>44128</v>
      </c>
      <c r="I268" s="33">
        <v>20977.5</v>
      </c>
      <c r="J268" s="33">
        <v>8391</v>
      </c>
      <c r="K268" s="33">
        <f t="shared" si="4"/>
        <v>12586.5</v>
      </c>
    </row>
    <row r="269" spans="2:11" x14ac:dyDescent="0.3">
      <c r="B269" t="s">
        <v>55</v>
      </c>
      <c r="C269" t="s">
        <v>48</v>
      </c>
      <c r="D269">
        <v>5</v>
      </c>
      <c r="E269">
        <v>141720</v>
      </c>
      <c r="F269" t="s">
        <v>8</v>
      </c>
      <c r="G269">
        <v>334</v>
      </c>
      <c r="H269" s="34">
        <v>44129</v>
      </c>
      <c r="I269" s="33">
        <v>2505</v>
      </c>
      <c r="J269" s="33">
        <v>1002</v>
      </c>
      <c r="K269" s="33">
        <f t="shared" si="4"/>
        <v>1503</v>
      </c>
    </row>
    <row r="270" spans="2:11" x14ac:dyDescent="0.3">
      <c r="B270" t="s">
        <v>55</v>
      </c>
      <c r="C270" t="s">
        <v>32</v>
      </c>
      <c r="D270">
        <v>3</v>
      </c>
      <c r="E270">
        <v>960834</v>
      </c>
      <c r="F270" t="s">
        <v>8</v>
      </c>
      <c r="G270">
        <v>2328</v>
      </c>
      <c r="H270" s="34">
        <v>44130</v>
      </c>
      <c r="I270" s="33">
        <v>17460</v>
      </c>
      <c r="J270" s="33">
        <v>6984</v>
      </c>
      <c r="K270" s="33">
        <f t="shared" si="4"/>
        <v>10476</v>
      </c>
    </row>
    <row r="271" spans="2:11" x14ac:dyDescent="0.3">
      <c r="B271" t="s">
        <v>55</v>
      </c>
      <c r="C271" t="s">
        <v>32</v>
      </c>
      <c r="D271">
        <v>3</v>
      </c>
      <c r="E271">
        <v>869726</v>
      </c>
      <c r="F271" t="s">
        <v>8</v>
      </c>
      <c r="G271">
        <v>2313</v>
      </c>
      <c r="H271" s="34">
        <v>44131</v>
      </c>
      <c r="I271" s="33">
        <v>17347.5</v>
      </c>
      <c r="J271" s="33">
        <v>6939</v>
      </c>
      <c r="K271" s="33">
        <f t="shared" si="4"/>
        <v>10408.5</v>
      </c>
    </row>
    <row r="272" spans="2:11" x14ac:dyDescent="0.3">
      <c r="B272" t="s">
        <v>55</v>
      </c>
      <c r="C272" t="s">
        <v>48</v>
      </c>
      <c r="D272">
        <v>5</v>
      </c>
      <c r="E272">
        <v>317121</v>
      </c>
      <c r="F272" t="s">
        <v>8</v>
      </c>
      <c r="G272">
        <v>1804</v>
      </c>
      <c r="H272" s="34">
        <v>44132</v>
      </c>
      <c r="I272" s="33">
        <v>13530</v>
      </c>
      <c r="J272" s="33">
        <v>5412</v>
      </c>
      <c r="K272" s="33">
        <f t="shared" si="4"/>
        <v>8118</v>
      </c>
    </row>
    <row r="273" spans="2:11" x14ac:dyDescent="0.3">
      <c r="B273" t="s">
        <v>55</v>
      </c>
      <c r="C273" t="s">
        <v>48</v>
      </c>
      <c r="D273">
        <v>5</v>
      </c>
      <c r="E273">
        <v>387507</v>
      </c>
      <c r="F273" t="s">
        <v>8</v>
      </c>
      <c r="G273">
        <v>2072</v>
      </c>
      <c r="H273" s="34">
        <v>44133</v>
      </c>
      <c r="I273" s="33">
        <v>15540</v>
      </c>
      <c r="J273" s="33">
        <v>6216</v>
      </c>
      <c r="K273" s="33">
        <f t="shared" si="4"/>
        <v>9324</v>
      </c>
    </row>
    <row r="274" spans="2:11" x14ac:dyDescent="0.3">
      <c r="B274" t="s">
        <v>55</v>
      </c>
      <c r="C274" t="s">
        <v>48</v>
      </c>
      <c r="D274">
        <v>5</v>
      </c>
      <c r="E274">
        <v>269723</v>
      </c>
      <c r="F274" t="s">
        <v>8</v>
      </c>
      <c r="G274">
        <v>766</v>
      </c>
      <c r="H274" s="34">
        <v>44134</v>
      </c>
      <c r="I274" s="33">
        <v>5745</v>
      </c>
      <c r="J274" s="33">
        <v>2298</v>
      </c>
      <c r="K274" s="33">
        <f t="shared" si="4"/>
        <v>3447</v>
      </c>
    </row>
    <row r="275" spans="2:11" x14ac:dyDescent="0.3">
      <c r="B275" t="s">
        <v>55</v>
      </c>
      <c r="C275" t="s">
        <v>48</v>
      </c>
      <c r="D275">
        <v>5</v>
      </c>
      <c r="E275">
        <v>809206</v>
      </c>
      <c r="F275" t="s">
        <v>8</v>
      </c>
      <c r="G275">
        <v>2992</v>
      </c>
      <c r="H275" s="34">
        <v>44135</v>
      </c>
      <c r="I275" s="33">
        <v>22440</v>
      </c>
      <c r="J275" s="33">
        <v>8976</v>
      </c>
      <c r="K275" s="33">
        <f t="shared" si="4"/>
        <v>13464</v>
      </c>
    </row>
    <row r="276" spans="2:11" x14ac:dyDescent="0.3">
      <c r="B276" t="s">
        <v>55</v>
      </c>
      <c r="C276" t="s">
        <v>25</v>
      </c>
      <c r="D276">
        <v>1</v>
      </c>
      <c r="E276">
        <v>431061</v>
      </c>
      <c r="F276" t="s">
        <v>8</v>
      </c>
      <c r="G276">
        <v>2157</v>
      </c>
      <c r="H276" s="34">
        <v>44136</v>
      </c>
      <c r="I276" s="33">
        <v>16177.5</v>
      </c>
      <c r="J276" s="33">
        <v>6471</v>
      </c>
      <c r="K276" s="33">
        <f t="shared" si="4"/>
        <v>9706.5</v>
      </c>
    </row>
    <row r="277" spans="2:11" x14ac:dyDescent="0.3">
      <c r="B277" t="s">
        <v>55</v>
      </c>
      <c r="C277" t="s">
        <v>32</v>
      </c>
      <c r="D277">
        <v>3</v>
      </c>
      <c r="E277">
        <v>312550</v>
      </c>
      <c r="F277" t="s">
        <v>8</v>
      </c>
      <c r="G277">
        <v>677</v>
      </c>
      <c r="H277" s="34">
        <v>44137</v>
      </c>
      <c r="I277" s="33">
        <v>5077.5</v>
      </c>
      <c r="J277" s="33">
        <v>2031</v>
      </c>
      <c r="K277" s="33">
        <f t="shared" si="4"/>
        <v>3046.5</v>
      </c>
    </row>
    <row r="278" spans="2:11" x14ac:dyDescent="0.3">
      <c r="B278" t="s">
        <v>55</v>
      </c>
      <c r="C278" t="s">
        <v>32</v>
      </c>
      <c r="D278">
        <v>2</v>
      </c>
      <c r="E278">
        <v>855200</v>
      </c>
      <c r="F278" t="s">
        <v>8</v>
      </c>
      <c r="G278">
        <v>1773</v>
      </c>
      <c r="H278" s="34">
        <v>44138</v>
      </c>
      <c r="I278" s="33">
        <v>13297.5</v>
      </c>
      <c r="J278" s="33">
        <v>5319</v>
      </c>
      <c r="K278" s="33">
        <f t="shared" si="4"/>
        <v>7978.5</v>
      </c>
    </row>
    <row r="279" spans="2:11" x14ac:dyDescent="0.3">
      <c r="B279" t="s">
        <v>55</v>
      </c>
      <c r="C279" t="s">
        <v>56</v>
      </c>
      <c r="D279">
        <v>4</v>
      </c>
      <c r="E279">
        <v>318392</v>
      </c>
      <c r="F279" t="s">
        <v>8</v>
      </c>
      <c r="G279">
        <v>2420</v>
      </c>
      <c r="H279" s="34">
        <v>44139</v>
      </c>
      <c r="I279" s="33">
        <v>18150</v>
      </c>
      <c r="J279" s="33">
        <v>7260</v>
      </c>
      <c r="K279" s="33">
        <f t="shared" si="4"/>
        <v>10890</v>
      </c>
    </row>
    <row r="280" spans="2:11" x14ac:dyDescent="0.3">
      <c r="B280" t="s">
        <v>55</v>
      </c>
      <c r="C280" t="s">
        <v>32</v>
      </c>
      <c r="D280">
        <v>2</v>
      </c>
      <c r="E280">
        <v>482857</v>
      </c>
      <c r="F280" t="s">
        <v>8</v>
      </c>
      <c r="G280">
        <v>2734</v>
      </c>
      <c r="H280" s="34">
        <v>44140</v>
      </c>
      <c r="I280" s="33">
        <v>20505</v>
      </c>
      <c r="J280" s="33">
        <v>8202</v>
      </c>
      <c r="K280" s="33">
        <f t="shared" si="4"/>
        <v>12303</v>
      </c>
    </row>
    <row r="281" spans="2:11" x14ac:dyDescent="0.3">
      <c r="B281" t="s">
        <v>55</v>
      </c>
      <c r="C281" t="s">
        <v>32</v>
      </c>
      <c r="D281">
        <v>2</v>
      </c>
      <c r="E281">
        <v>910595</v>
      </c>
      <c r="F281" t="s">
        <v>8</v>
      </c>
      <c r="G281">
        <v>1715</v>
      </c>
      <c r="H281" s="34">
        <v>44141</v>
      </c>
      <c r="I281" s="33">
        <v>12862.5</v>
      </c>
      <c r="J281" s="33">
        <v>5145</v>
      </c>
      <c r="K281" s="33">
        <f t="shared" si="4"/>
        <v>7717.5</v>
      </c>
    </row>
    <row r="282" spans="2:11" x14ac:dyDescent="0.3">
      <c r="B282" t="s">
        <v>55</v>
      </c>
      <c r="C282" t="s">
        <v>25</v>
      </c>
      <c r="D282">
        <v>1</v>
      </c>
      <c r="E282">
        <v>400076</v>
      </c>
      <c r="F282" t="s">
        <v>8</v>
      </c>
      <c r="G282">
        <v>1186</v>
      </c>
      <c r="H282" s="34">
        <v>44142</v>
      </c>
      <c r="I282" s="33">
        <v>8895</v>
      </c>
      <c r="J282" s="33">
        <v>3558</v>
      </c>
      <c r="K282" s="33">
        <f t="shared" si="4"/>
        <v>5337</v>
      </c>
    </row>
    <row r="283" spans="2:11" x14ac:dyDescent="0.3">
      <c r="B283" t="s">
        <v>55</v>
      </c>
      <c r="C283" t="s">
        <v>25</v>
      </c>
      <c r="D283">
        <v>1</v>
      </c>
      <c r="E283">
        <v>730623</v>
      </c>
      <c r="F283" t="s">
        <v>8</v>
      </c>
      <c r="G283">
        <v>2661</v>
      </c>
      <c r="H283" s="34">
        <v>44143</v>
      </c>
      <c r="I283" s="33">
        <v>19957.5</v>
      </c>
      <c r="J283" s="33">
        <v>7983</v>
      </c>
      <c r="K283" s="33">
        <f t="shared" si="4"/>
        <v>11974.5</v>
      </c>
    </row>
    <row r="284" spans="2:11" x14ac:dyDescent="0.3">
      <c r="B284" t="s">
        <v>55</v>
      </c>
      <c r="C284" t="s">
        <v>25</v>
      </c>
      <c r="D284">
        <v>1</v>
      </c>
      <c r="E284">
        <v>804810</v>
      </c>
      <c r="F284" t="s">
        <v>8</v>
      </c>
      <c r="G284">
        <v>982.5</v>
      </c>
      <c r="H284" s="34">
        <v>44144</v>
      </c>
      <c r="I284" s="33">
        <v>7368.75</v>
      </c>
      <c r="J284" s="33">
        <v>2947.5</v>
      </c>
      <c r="K284" s="33">
        <f t="shared" si="4"/>
        <v>4421.25</v>
      </c>
    </row>
    <row r="285" spans="2:11" x14ac:dyDescent="0.3">
      <c r="B285" t="s">
        <v>55</v>
      </c>
      <c r="C285" t="s">
        <v>32</v>
      </c>
      <c r="D285">
        <v>2</v>
      </c>
      <c r="E285">
        <v>543005</v>
      </c>
      <c r="F285" t="s">
        <v>8</v>
      </c>
      <c r="G285">
        <v>1298</v>
      </c>
      <c r="H285" s="34">
        <v>44145</v>
      </c>
      <c r="I285" s="33">
        <v>9735</v>
      </c>
      <c r="J285" s="33">
        <v>3894</v>
      </c>
      <c r="K285" s="33">
        <f t="shared" si="4"/>
        <v>5841</v>
      </c>
    </row>
    <row r="286" spans="2:11" x14ac:dyDescent="0.3">
      <c r="B286" t="s">
        <v>55</v>
      </c>
      <c r="C286" t="s">
        <v>48</v>
      </c>
      <c r="D286">
        <v>5</v>
      </c>
      <c r="E286">
        <v>359506</v>
      </c>
      <c r="F286" t="s">
        <v>8</v>
      </c>
      <c r="G286">
        <v>604</v>
      </c>
      <c r="H286" s="34">
        <v>44146</v>
      </c>
      <c r="I286" s="33">
        <v>4530</v>
      </c>
      <c r="J286" s="33">
        <v>1812</v>
      </c>
      <c r="K286" s="33">
        <f t="shared" si="4"/>
        <v>2718</v>
      </c>
    </row>
    <row r="287" spans="2:11" x14ac:dyDescent="0.3">
      <c r="B287" t="s">
        <v>55</v>
      </c>
      <c r="C287" t="s">
        <v>32</v>
      </c>
      <c r="D287">
        <v>3</v>
      </c>
      <c r="E287">
        <v>928857</v>
      </c>
      <c r="F287" t="s">
        <v>8</v>
      </c>
      <c r="G287">
        <v>2255</v>
      </c>
      <c r="H287" s="34">
        <v>44147</v>
      </c>
      <c r="I287" s="33">
        <v>16912.5</v>
      </c>
      <c r="J287" s="33">
        <v>6765</v>
      </c>
      <c r="K287" s="33">
        <f t="shared" si="4"/>
        <v>10147.5</v>
      </c>
    </row>
    <row r="288" spans="2:11" x14ac:dyDescent="0.3">
      <c r="B288" t="s">
        <v>55</v>
      </c>
      <c r="C288" t="s">
        <v>32</v>
      </c>
      <c r="D288">
        <v>3</v>
      </c>
      <c r="E288">
        <v>412768</v>
      </c>
      <c r="F288" t="s">
        <v>8</v>
      </c>
      <c r="G288">
        <v>1249</v>
      </c>
      <c r="H288" s="34">
        <v>44148</v>
      </c>
      <c r="I288" s="33">
        <v>9367.5</v>
      </c>
      <c r="J288" s="33">
        <v>3747</v>
      </c>
      <c r="K288" s="33">
        <f t="shared" si="4"/>
        <v>5620.5</v>
      </c>
    </row>
    <row r="289" spans="2:11" x14ac:dyDescent="0.3">
      <c r="B289" t="s">
        <v>55</v>
      </c>
      <c r="C289" t="s">
        <v>56</v>
      </c>
      <c r="D289">
        <v>4</v>
      </c>
      <c r="E289">
        <v>360125</v>
      </c>
      <c r="F289" t="s">
        <v>8</v>
      </c>
      <c r="G289">
        <v>293</v>
      </c>
      <c r="H289" s="34">
        <v>44149</v>
      </c>
      <c r="I289" s="33">
        <v>2197.5</v>
      </c>
      <c r="J289" s="33">
        <v>879</v>
      </c>
      <c r="K289" s="33">
        <f t="shared" si="4"/>
        <v>1318.5</v>
      </c>
    </row>
    <row r="290" spans="2:11" x14ac:dyDescent="0.3">
      <c r="B290" t="s">
        <v>55</v>
      </c>
      <c r="C290" t="s">
        <v>32</v>
      </c>
      <c r="D290">
        <v>3</v>
      </c>
      <c r="E290">
        <v>188531</v>
      </c>
      <c r="F290" t="s">
        <v>8</v>
      </c>
      <c r="G290">
        <v>2996</v>
      </c>
      <c r="H290" s="34">
        <v>44150</v>
      </c>
      <c r="I290" s="33">
        <v>22470</v>
      </c>
      <c r="J290" s="33">
        <v>8988</v>
      </c>
      <c r="K290" s="33">
        <f t="shared" si="4"/>
        <v>13482</v>
      </c>
    </row>
    <row r="291" spans="2:11" x14ac:dyDescent="0.3">
      <c r="B291" t="s">
        <v>55</v>
      </c>
      <c r="C291" t="s">
        <v>48</v>
      </c>
      <c r="D291">
        <v>5</v>
      </c>
      <c r="E291">
        <v>252326</v>
      </c>
      <c r="F291" t="s">
        <v>8</v>
      </c>
      <c r="G291">
        <v>2227.5</v>
      </c>
      <c r="H291" s="34">
        <v>44151</v>
      </c>
      <c r="I291" s="33">
        <v>16706.25</v>
      </c>
      <c r="J291" s="33">
        <v>6682.5</v>
      </c>
      <c r="K291" s="33">
        <f t="shared" si="4"/>
        <v>10023.75</v>
      </c>
    </row>
    <row r="292" spans="2:11" x14ac:dyDescent="0.3">
      <c r="B292" t="s">
        <v>55</v>
      </c>
      <c r="C292" t="s">
        <v>48</v>
      </c>
      <c r="D292">
        <v>5</v>
      </c>
      <c r="E292">
        <v>897626</v>
      </c>
      <c r="F292" t="s">
        <v>8</v>
      </c>
      <c r="G292">
        <v>1199</v>
      </c>
      <c r="H292" s="34">
        <v>44152</v>
      </c>
      <c r="I292" s="33">
        <v>8992.5</v>
      </c>
      <c r="J292" s="33">
        <v>3597</v>
      </c>
      <c r="K292" s="33">
        <f t="shared" si="4"/>
        <v>5395.5</v>
      </c>
    </row>
    <row r="293" spans="2:11" x14ac:dyDescent="0.3">
      <c r="B293" t="s">
        <v>55</v>
      </c>
      <c r="C293" t="s">
        <v>32</v>
      </c>
      <c r="D293">
        <v>2</v>
      </c>
      <c r="E293">
        <v>685380</v>
      </c>
      <c r="F293" t="s">
        <v>8</v>
      </c>
      <c r="G293">
        <v>200</v>
      </c>
      <c r="H293" s="34">
        <v>44153</v>
      </c>
      <c r="I293" s="33">
        <v>1500</v>
      </c>
      <c r="J293" s="33">
        <v>600</v>
      </c>
      <c r="K293" s="33">
        <f t="shared" si="4"/>
        <v>900</v>
      </c>
    </row>
    <row r="294" spans="2:11" x14ac:dyDescent="0.3">
      <c r="B294" t="s">
        <v>55</v>
      </c>
      <c r="C294" t="s">
        <v>32</v>
      </c>
      <c r="D294">
        <v>2</v>
      </c>
      <c r="E294">
        <v>234167</v>
      </c>
      <c r="F294" t="s">
        <v>8</v>
      </c>
      <c r="G294">
        <v>388</v>
      </c>
      <c r="H294" s="34">
        <v>44154</v>
      </c>
      <c r="I294" s="33">
        <v>2910</v>
      </c>
      <c r="J294" s="33">
        <v>1164</v>
      </c>
      <c r="K294" s="33">
        <f t="shared" si="4"/>
        <v>1746</v>
      </c>
    </row>
    <row r="295" spans="2:11" x14ac:dyDescent="0.3">
      <c r="B295" t="s">
        <v>55</v>
      </c>
      <c r="C295" t="s">
        <v>56</v>
      </c>
      <c r="D295">
        <v>4</v>
      </c>
      <c r="E295">
        <v>790576</v>
      </c>
      <c r="F295" t="s">
        <v>8</v>
      </c>
      <c r="G295">
        <v>1727</v>
      </c>
      <c r="H295" s="34">
        <v>44155</v>
      </c>
      <c r="I295" s="33">
        <v>12952.5</v>
      </c>
      <c r="J295" s="33">
        <v>5181</v>
      </c>
      <c r="K295" s="33">
        <f t="shared" si="4"/>
        <v>7771.5</v>
      </c>
    </row>
    <row r="296" spans="2:11" x14ac:dyDescent="0.3">
      <c r="B296" t="s">
        <v>55</v>
      </c>
      <c r="C296" t="s">
        <v>32</v>
      </c>
      <c r="D296">
        <v>3</v>
      </c>
      <c r="E296">
        <v>669680</v>
      </c>
      <c r="F296" t="s">
        <v>8</v>
      </c>
      <c r="G296">
        <v>2300</v>
      </c>
      <c r="H296" s="34">
        <v>44156</v>
      </c>
      <c r="I296" s="33">
        <v>17250</v>
      </c>
      <c r="J296" s="33">
        <v>6900</v>
      </c>
      <c r="K296" s="33">
        <f t="shared" si="4"/>
        <v>10350</v>
      </c>
    </row>
    <row r="297" spans="2:11" x14ac:dyDescent="0.3">
      <c r="B297" t="s">
        <v>55</v>
      </c>
      <c r="C297" t="s">
        <v>32</v>
      </c>
      <c r="D297">
        <v>2</v>
      </c>
      <c r="E297">
        <v>889312</v>
      </c>
      <c r="F297" t="s">
        <v>8</v>
      </c>
      <c r="G297">
        <v>546</v>
      </c>
      <c r="H297" s="34">
        <v>44157</v>
      </c>
      <c r="I297" s="33">
        <v>4095</v>
      </c>
      <c r="J297" s="33">
        <v>1638</v>
      </c>
      <c r="K297" s="33">
        <f t="shared" si="4"/>
        <v>2457</v>
      </c>
    </row>
    <row r="298" spans="2:11" x14ac:dyDescent="0.3">
      <c r="B298" t="s">
        <v>55</v>
      </c>
      <c r="C298" t="s">
        <v>56</v>
      </c>
      <c r="D298">
        <v>4</v>
      </c>
      <c r="E298">
        <v>237817</v>
      </c>
      <c r="F298" t="s">
        <v>8</v>
      </c>
      <c r="G298">
        <v>1368</v>
      </c>
      <c r="H298" s="34">
        <v>44158</v>
      </c>
      <c r="I298" s="33">
        <v>10260</v>
      </c>
      <c r="J298" s="33">
        <v>4104</v>
      </c>
      <c r="K298" s="33">
        <f t="shared" si="4"/>
        <v>6156</v>
      </c>
    </row>
    <row r="299" spans="2:11" x14ac:dyDescent="0.3">
      <c r="B299" t="s">
        <v>55</v>
      </c>
      <c r="C299" t="s">
        <v>32</v>
      </c>
      <c r="D299">
        <v>3</v>
      </c>
      <c r="E299">
        <v>784579</v>
      </c>
      <c r="F299" t="s">
        <v>9</v>
      </c>
      <c r="G299">
        <v>2750</v>
      </c>
      <c r="H299" s="34">
        <v>44159</v>
      </c>
      <c r="I299" s="33">
        <v>30250</v>
      </c>
      <c r="J299" s="33">
        <v>15125</v>
      </c>
      <c r="K299" s="33">
        <f t="shared" si="4"/>
        <v>15125</v>
      </c>
    </row>
    <row r="300" spans="2:11" x14ac:dyDescent="0.3">
      <c r="B300" t="s">
        <v>55</v>
      </c>
      <c r="C300" t="s">
        <v>32</v>
      </c>
      <c r="D300">
        <v>3</v>
      </c>
      <c r="E300">
        <v>435571</v>
      </c>
      <c r="F300" t="s">
        <v>9</v>
      </c>
      <c r="G300">
        <v>1953</v>
      </c>
      <c r="H300" s="34">
        <v>44160</v>
      </c>
      <c r="I300" s="33">
        <v>21483</v>
      </c>
      <c r="J300" s="33">
        <v>10741.5</v>
      </c>
      <c r="K300" s="33">
        <f t="shared" si="4"/>
        <v>10741.5</v>
      </c>
    </row>
    <row r="301" spans="2:11" x14ac:dyDescent="0.3">
      <c r="B301" t="s">
        <v>55</v>
      </c>
      <c r="C301" t="s">
        <v>56</v>
      </c>
      <c r="D301">
        <v>4</v>
      </c>
      <c r="E301">
        <v>649285</v>
      </c>
      <c r="F301" t="s">
        <v>9</v>
      </c>
      <c r="G301">
        <v>4219.5</v>
      </c>
      <c r="H301" s="34">
        <v>44161</v>
      </c>
      <c r="I301" s="33">
        <v>46414.5</v>
      </c>
      <c r="J301" s="33">
        <v>23207.25</v>
      </c>
      <c r="K301" s="33">
        <f t="shared" si="4"/>
        <v>23207.25</v>
      </c>
    </row>
    <row r="302" spans="2:11" x14ac:dyDescent="0.3">
      <c r="B302" t="s">
        <v>55</v>
      </c>
      <c r="C302" t="s">
        <v>32</v>
      </c>
      <c r="D302">
        <v>3</v>
      </c>
      <c r="E302">
        <v>530163</v>
      </c>
      <c r="F302" t="s">
        <v>9</v>
      </c>
      <c r="G302">
        <v>1899</v>
      </c>
      <c r="H302" s="34">
        <v>44162</v>
      </c>
      <c r="I302" s="33">
        <v>20889</v>
      </c>
      <c r="J302" s="33">
        <v>10444.5</v>
      </c>
      <c r="K302" s="33">
        <f t="shared" si="4"/>
        <v>10444.5</v>
      </c>
    </row>
    <row r="303" spans="2:11" x14ac:dyDescent="0.3">
      <c r="B303" t="s">
        <v>55</v>
      </c>
      <c r="C303" t="s">
        <v>32</v>
      </c>
      <c r="D303">
        <v>3</v>
      </c>
      <c r="E303">
        <v>573106</v>
      </c>
      <c r="F303" t="s">
        <v>9</v>
      </c>
      <c r="G303">
        <v>1686</v>
      </c>
      <c r="H303" s="34">
        <v>44163</v>
      </c>
      <c r="I303" s="33">
        <v>18546</v>
      </c>
      <c r="J303" s="33">
        <v>9273</v>
      </c>
      <c r="K303" s="33">
        <f t="shared" si="4"/>
        <v>9273</v>
      </c>
    </row>
    <row r="304" spans="2:11" x14ac:dyDescent="0.3">
      <c r="B304" t="s">
        <v>55</v>
      </c>
      <c r="C304" t="s">
        <v>32</v>
      </c>
      <c r="D304">
        <v>2</v>
      </c>
      <c r="E304">
        <v>253220</v>
      </c>
      <c r="F304" t="s">
        <v>9</v>
      </c>
      <c r="G304">
        <v>2141</v>
      </c>
      <c r="H304" s="34">
        <v>44164</v>
      </c>
      <c r="I304" s="33">
        <v>23551</v>
      </c>
      <c r="J304" s="33">
        <v>11775.5</v>
      </c>
      <c r="K304" s="33">
        <f t="shared" si="4"/>
        <v>11775.5</v>
      </c>
    </row>
    <row r="305" spans="2:11" x14ac:dyDescent="0.3">
      <c r="B305" t="s">
        <v>55</v>
      </c>
      <c r="C305" t="s">
        <v>32</v>
      </c>
      <c r="D305">
        <v>3</v>
      </c>
      <c r="E305">
        <v>207411</v>
      </c>
      <c r="F305" t="s">
        <v>9</v>
      </c>
      <c r="G305">
        <v>1143</v>
      </c>
      <c r="H305" s="34">
        <v>44165</v>
      </c>
      <c r="I305" s="33">
        <v>12573</v>
      </c>
      <c r="J305" s="33">
        <v>6286.5</v>
      </c>
      <c r="K305" s="33">
        <f t="shared" si="4"/>
        <v>6286.5</v>
      </c>
    </row>
    <row r="306" spans="2:11" x14ac:dyDescent="0.3">
      <c r="B306" t="s">
        <v>55</v>
      </c>
      <c r="C306" t="s">
        <v>32</v>
      </c>
      <c r="D306">
        <v>2</v>
      </c>
      <c r="E306">
        <v>355257</v>
      </c>
      <c r="F306" t="s">
        <v>9</v>
      </c>
      <c r="G306">
        <v>615</v>
      </c>
      <c r="H306" s="34">
        <v>44166</v>
      </c>
      <c r="I306" s="33">
        <v>6765</v>
      </c>
      <c r="J306" s="33">
        <v>3382.5</v>
      </c>
      <c r="K306" s="33">
        <f t="shared" si="4"/>
        <v>3382.5</v>
      </c>
    </row>
    <row r="307" spans="2:11" x14ac:dyDescent="0.3">
      <c r="B307" t="s">
        <v>55</v>
      </c>
      <c r="C307" t="s">
        <v>56</v>
      </c>
      <c r="D307">
        <v>4</v>
      </c>
      <c r="E307">
        <v>706270</v>
      </c>
      <c r="F307" t="s">
        <v>9</v>
      </c>
      <c r="G307">
        <v>1989</v>
      </c>
      <c r="H307" s="34">
        <v>44167</v>
      </c>
      <c r="I307" s="33">
        <v>21879</v>
      </c>
      <c r="J307" s="33">
        <v>10939.5</v>
      </c>
      <c r="K307" s="33">
        <f t="shared" si="4"/>
        <v>10939.5</v>
      </c>
    </row>
    <row r="308" spans="2:11" x14ac:dyDescent="0.3">
      <c r="B308" t="s">
        <v>55</v>
      </c>
      <c r="C308" t="s">
        <v>56</v>
      </c>
      <c r="D308">
        <v>4</v>
      </c>
      <c r="E308">
        <v>117444</v>
      </c>
      <c r="F308" t="s">
        <v>9</v>
      </c>
      <c r="G308">
        <v>321</v>
      </c>
      <c r="H308" s="34">
        <v>44168</v>
      </c>
      <c r="I308" s="33">
        <v>3531</v>
      </c>
      <c r="J308" s="33">
        <v>1765.5</v>
      </c>
      <c r="K308" s="33">
        <f t="shared" si="4"/>
        <v>1765.5</v>
      </c>
    </row>
    <row r="309" spans="2:11" x14ac:dyDescent="0.3">
      <c r="B309" t="s">
        <v>55</v>
      </c>
      <c r="C309" t="s">
        <v>32</v>
      </c>
      <c r="D309">
        <v>3</v>
      </c>
      <c r="E309">
        <v>595818</v>
      </c>
      <c r="F309" t="s">
        <v>9</v>
      </c>
      <c r="G309">
        <v>259</v>
      </c>
      <c r="H309" s="34">
        <v>44169</v>
      </c>
      <c r="I309" s="33">
        <v>2849</v>
      </c>
      <c r="J309" s="33">
        <v>1424.5</v>
      </c>
      <c r="K309" s="33">
        <f t="shared" si="4"/>
        <v>1424.5</v>
      </c>
    </row>
    <row r="310" spans="2:11" x14ac:dyDescent="0.3">
      <c r="B310" t="s">
        <v>55</v>
      </c>
      <c r="C310" t="s">
        <v>32</v>
      </c>
      <c r="D310">
        <v>3</v>
      </c>
      <c r="E310">
        <v>800159</v>
      </c>
      <c r="F310" t="s">
        <v>9</v>
      </c>
      <c r="G310">
        <v>1101</v>
      </c>
      <c r="H310" s="34">
        <v>44170</v>
      </c>
      <c r="I310" s="33">
        <v>12111</v>
      </c>
      <c r="J310" s="33">
        <v>6055.5</v>
      </c>
      <c r="K310" s="33">
        <f t="shared" si="4"/>
        <v>6055.5</v>
      </c>
    </row>
    <row r="311" spans="2:11" x14ac:dyDescent="0.3">
      <c r="B311" t="s">
        <v>55</v>
      </c>
      <c r="C311" t="s">
        <v>56</v>
      </c>
      <c r="D311">
        <v>4</v>
      </c>
      <c r="E311">
        <v>713030</v>
      </c>
      <c r="F311" t="s">
        <v>9</v>
      </c>
      <c r="G311">
        <v>2276</v>
      </c>
      <c r="H311" s="34">
        <v>44171</v>
      </c>
      <c r="I311" s="33">
        <v>25036</v>
      </c>
      <c r="J311" s="33">
        <v>12518</v>
      </c>
      <c r="K311" s="33">
        <f t="shared" si="4"/>
        <v>12518</v>
      </c>
    </row>
    <row r="312" spans="2:11" x14ac:dyDescent="0.3">
      <c r="B312" t="s">
        <v>55</v>
      </c>
      <c r="C312" t="s">
        <v>32</v>
      </c>
      <c r="D312">
        <v>3</v>
      </c>
      <c r="E312">
        <v>778101</v>
      </c>
      <c r="F312" t="s">
        <v>9</v>
      </c>
      <c r="G312">
        <v>2966</v>
      </c>
      <c r="H312" s="34">
        <v>44172</v>
      </c>
      <c r="I312" s="33">
        <v>32626</v>
      </c>
      <c r="J312" s="33">
        <v>16313</v>
      </c>
      <c r="K312" s="33">
        <f t="shared" si="4"/>
        <v>16313</v>
      </c>
    </row>
    <row r="313" spans="2:11" x14ac:dyDescent="0.3">
      <c r="B313" t="s">
        <v>55</v>
      </c>
      <c r="C313" t="s">
        <v>32</v>
      </c>
      <c r="D313">
        <v>2</v>
      </c>
      <c r="E313">
        <v>939275</v>
      </c>
      <c r="F313" t="s">
        <v>9</v>
      </c>
      <c r="G313">
        <v>1236</v>
      </c>
      <c r="H313" s="34">
        <v>44173</v>
      </c>
      <c r="I313" s="33">
        <v>13596</v>
      </c>
      <c r="J313" s="33">
        <v>6798</v>
      </c>
      <c r="K313" s="33">
        <f t="shared" si="4"/>
        <v>6798</v>
      </c>
    </row>
    <row r="314" spans="2:11" x14ac:dyDescent="0.3">
      <c r="B314" t="s">
        <v>55</v>
      </c>
      <c r="C314" t="s">
        <v>32</v>
      </c>
      <c r="D314">
        <v>2</v>
      </c>
      <c r="E314">
        <v>127192</v>
      </c>
      <c r="F314" t="s">
        <v>9</v>
      </c>
      <c r="G314">
        <v>941</v>
      </c>
      <c r="H314" s="34">
        <v>44174</v>
      </c>
      <c r="I314" s="33">
        <v>10351</v>
      </c>
      <c r="J314" s="33">
        <v>5175.5</v>
      </c>
      <c r="K314" s="33">
        <f t="shared" si="4"/>
        <v>5175.5</v>
      </c>
    </row>
    <row r="315" spans="2:11" x14ac:dyDescent="0.3">
      <c r="B315" t="s">
        <v>55</v>
      </c>
      <c r="C315" t="s">
        <v>32</v>
      </c>
      <c r="D315">
        <v>3</v>
      </c>
      <c r="E315">
        <v>546299</v>
      </c>
      <c r="F315" t="s">
        <v>9</v>
      </c>
      <c r="G315">
        <v>1916</v>
      </c>
      <c r="H315" s="34">
        <v>44175</v>
      </c>
      <c r="I315" s="33">
        <v>21076</v>
      </c>
      <c r="J315" s="33">
        <v>10538</v>
      </c>
      <c r="K315" s="33">
        <f t="shared" si="4"/>
        <v>10538</v>
      </c>
    </row>
    <row r="316" spans="2:11" x14ac:dyDescent="0.3">
      <c r="B316" t="s">
        <v>55</v>
      </c>
      <c r="C316" t="s">
        <v>56</v>
      </c>
      <c r="D316">
        <v>4</v>
      </c>
      <c r="E316">
        <v>866632</v>
      </c>
      <c r="F316" t="s">
        <v>9</v>
      </c>
      <c r="G316">
        <v>1865</v>
      </c>
      <c r="H316" s="34">
        <v>44176</v>
      </c>
      <c r="I316" s="33">
        <v>20515</v>
      </c>
      <c r="J316" s="33">
        <v>10257.5</v>
      </c>
      <c r="K316" s="33">
        <f t="shared" si="4"/>
        <v>10257.5</v>
      </c>
    </row>
    <row r="317" spans="2:11" x14ac:dyDescent="0.3">
      <c r="B317" t="s">
        <v>55</v>
      </c>
      <c r="C317" t="s">
        <v>56</v>
      </c>
      <c r="D317">
        <v>4</v>
      </c>
      <c r="E317">
        <v>379086</v>
      </c>
      <c r="F317" t="s">
        <v>9</v>
      </c>
      <c r="G317">
        <v>1074</v>
      </c>
      <c r="H317" s="34">
        <v>44177</v>
      </c>
      <c r="I317" s="33">
        <v>11814</v>
      </c>
      <c r="J317" s="33">
        <v>5907</v>
      </c>
      <c r="K317" s="33">
        <f t="shared" si="4"/>
        <v>5907</v>
      </c>
    </row>
    <row r="318" spans="2:11" x14ac:dyDescent="0.3">
      <c r="B318" t="s">
        <v>55</v>
      </c>
      <c r="C318" t="s">
        <v>32</v>
      </c>
      <c r="D318">
        <v>3</v>
      </c>
      <c r="E318">
        <v>765027</v>
      </c>
      <c r="F318" t="s">
        <v>9</v>
      </c>
      <c r="G318">
        <v>1907</v>
      </c>
      <c r="H318" s="34">
        <v>44178</v>
      </c>
      <c r="I318" s="33">
        <v>20977</v>
      </c>
      <c r="J318" s="33">
        <v>10488.5</v>
      </c>
      <c r="K318" s="33">
        <f t="shared" si="4"/>
        <v>10488.5</v>
      </c>
    </row>
    <row r="319" spans="2:11" x14ac:dyDescent="0.3">
      <c r="B319" t="s">
        <v>55</v>
      </c>
      <c r="C319" t="s">
        <v>56</v>
      </c>
      <c r="D319">
        <v>4</v>
      </c>
      <c r="E319">
        <v>902914</v>
      </c>
      <c r="F319" t="s">
        <v>9</v>
      </c>
      <c r="G319">
        <v>671</v>
      </c>
      <c r="H319" s="34">
        <v>44179</v>
      </c>
      <c r="I319" s="33">
        <v>7381</v>
      </c>
      <c r="J319" s="33">
        <v>3690.5</v>
      </c>
      <c r="K319" s="33">
        <f t="shared" si="4"/>
        <v>3690.5</v>
      </c>
    </row>
    <row r="320" spans="2:11" x14ac:dyDescent="0.3">
      <c r="B320" t="s">
        <v>55</v>
      </c>
      <c r="C320" t="s">
        <v>32</v>
      </c>
      <c r="D320">
        <v>2</v>
      </c>
      <c r="E320">
        <v>631658</v>
      </c>
      <c r="F320" t="s">
        <v>9</v>
      </c>
      <c r="G320">
        <v>1778</v>
      </c>
      <c r="H320" s="34">
        <v>44180</v>
      </c>
      <c r="I320" s="33">
        <v>19558</v>
      </c>
      <c r="J320" s="33">
        <v>9779</v>
      </c>
      <c r="K320" s="33">
        <f t="shared" si="4"/>
        <v>9779</v>
      </c>
    </row>
    <row r="321" spans="2:11" x14ac:dyDescent="0.3">
      <c r="B321" t="s">
        <v>55</v>
      </c>
      <c r="C321" t="s">
        <v>32</v>
      </c>
      <c r="D321">
        <v>3</v>
      </c>
      <c r="E321">
        <v>280991</v>
      </c>
      <c r="F321" t="s">
        <v>9</v>
      </c>
      <c r="G321">
        <v>1683</v>
      </c>
      <c r="H321" s="34">
        <v>44181</v>
      </c>
      <c r="I321" s="33">
        <v>18513</v>
      </c>
      <c r="J321" s="33">
        <v>9256.5</v>
      </c>
      <c r="K321" s="33">
        <f t="shared" si="4"/>
        <v>9256.5</v>
      </c>
    </row>
    <row r="322" spans="2:11" x14ac:dyDescent="0.3">
      <c r="B322" t="s">
        <v>55</v>
      </c>
      <c r="C322" t="s">
        <v>32</v>
      </c>
      <c r="D322">
        <v>2</v>
      </c>
      <c r="E322">
        <v>764051</v>
      </c>
      <c r="F322" t="s">
        <v>9</v>
      </c>
      <c r="G322">
        <v>1123</v>
      </c>
      <c r="H322" s="34">
        <v>44182</v>
      </c>
      <c r="I322" s="33">
        <v>12353</v>
      </c>
      <c r="J322" s="33">
        <v>6176.5</v>
      </c>
      <c r="K322" s="33">
        <f t="shared" si="4"/>
        <v>6176.5</v>
      </c>
    </row>
    <row r="323" spans="2:11" x14ac:dyDescent="0.3">
      <c r="B323" t="s">
        <v>55</v>
      </c>
      <c r="C323" t="s">
        <v>32</v>
      </c>
      <c r="D323">
        <v>3</v>
      </c>
      <c r="E323">
        <v>868857</v>
      </c>
      <c r="F323" t="s">
        <v>9</v>
      </c>
      <c r="G323">
        <v>1159</v>
      </c>
      <c r="H323" s="34">
        <v>44183</v>
      </c>
      <c r="I323" s="33">
        <v>12749</v>
      </c>
      <c r="J323" s="33">
        <v>6374.5</v>
      </c>
      <c r="K323" s="33">
        <f t="shared" ref="K323:K386" si="5">(I323-J323)</f>
        <v>6374.5</v>
      </c>
    </row>
    <row r="324" spans="2:11" x14ac:dyDescent="0.3">
      <c r="B324" t="s">
        <v>55</v>
      </c>
      <c r="C324" t="s">
        <v>32</v>
      </c>
      <c r="D324">
        <v>3</v>
      </c>
      <c r="E324">
        <v>353369</v>
      </c>
      <c r="F324" t="s">
        <v>9</v>
      </c>
      <c r="G324">
        <v>1350</v>
      </c>
      <c r="H324" s="34">
        <v>44184</v>
      </c>
      <c r="I324" s="33">
        <v>14850</v>
      </c>
      <c r="J324" s="33">
        <v>7425</v>
      </c>
      <c r="K324" s="33">
        <f t="shared" si="5"/>
        <v>7425</v>
      </c>
    </row>
    <row r="325" spans="2:11" x14ac:dyDescent="0.3">
      <c r="B325" t="s">
        <v>55</v>
      </c>
      <c r="C325" t="s">
        <v>56</v>
      </c>
      <c r="D325">
        <v>4</v>
      </c>
      <c r="E325">
        <v>903132</v>
      </c>
      <c r="F325" t="s">
        <v>9</v>
      </c>
      <c r="G325">
        <v>552</v>
      </c>
      <c r="H325" s="34">
        <v>44185</v>
      </c>
      <c r="I325" s="33">
        <v>6072</v>
      </c>
      <c r="J325" s="33">
        <v>3036</v>
      </c>
      <c r="K325" s="33">
        <f t="shared" si="5"/>
        <v>3036</v>
      </c>
    </row>
    <row r="326" spans="2:11" x14ac:dyDescent="0.3">
      <c r="B326" t="s">
        <v>55</v>
      </c>
      <c r="C326" t="s">
        <v>32</v>
      </c>
      <c r="D326">
        <v>3</v>
      </c>
      <c r="E326">
        <v>605619</v>
      </c>
      <c r="F326" t="s">
        <v>9</v>
      </c>
      <c r="G326">
        <v>1228</v>
      </c>
      <c r="H326" s="34">
        <v>44186</v>
      </c>
      <c r="I326" s="33">
        <v>13508</v>
      </c>
      <c r="J326" s="33">
        <v>6754</v>
      </c>
      <c r="K326" s="33">
        <f t="shared" si="5"/>
        <v>6754</v>
      </c>
    </row>
    <row r="327" spans="2:11" x14ac:dyDescent="0.3">
      <c r="B327" t="s">
        <v>55</v>
      </c>
      <c r="C327" t="s">
        <v>32</v>
      </c>
      <c r="D327">
        <v>2</v>
      </c>
      <c r="E327">
        <v>721786</v>
      </c>
      <c r="F327" t="s">
        <v>9</v>
      </c>
      <c r="G327">
        <v>1250</v>
      </c>
      <c r="H327" s="34">
        <v>44187</v>
      </c>
      <c r="I327" s="33">
        <v>13750</v>
      </c>
      <c r="J327" s="33">
        <v>6875</v>
      </c>
      <c r="K327" s="33">
        <f t="shared" si="5"/>
        <v>6875</v>
      </c>
    </row>
    <row r="328" spans="2:11" x14ac:dyDescent="0.3">
      <c r="B328" t="s">
        <v>55</v>
      </c>
      <c r="C328" t="s">
        <v>56</v>
      </c>
      <c r="D328">
        <v>4</v>
      </c>
      <c r="E328">
        <v>746392</v>
      </c>
      <c r="F328" t="s">
        <v>9</v>
      </c>
      <c r="G328">
        <v>1987.5</v>
      </c>
      <c r="H328" s="34">
        <v>44188</v>
      </c>
      <c r="I328" s="33">
        <v>21862.5</v>
      </c>
      <c r="J328" s="33">
        <v>10931.25</v>
      </c>
      <c r="K328" s="33">
        <f t="shared" si="5"/>
        <v>10931.25</v>
      </c>
    </row>
    <row r="329" spans="2:11" x14ac:dyDescent="0.3">
      <c r="B329" t="s">
        <v>55</v>
      </c>
      <c r="C329" t="s">
        <v>32</v>
      </c>
      <c r="D329">
        <v>3</v>
      </c>
      <c r="E329">
        <v>421465</v>
      </c>
      <c r="F329" t="s">
        <v>9</v>
      </c>
      <c r="G329">
        <v>1679</v>
      </c>
      <c r="H329" s="34">
        <v>44189</v>
      </c>
      <c r="I329" s="33">
        <v>18469</v>
      </c>
      <c r="J329" s="33">
        <v>9234.5</v>
      </c>
      <c r="K329" s="33">
        <f t="shared" si="5"/>
        <v>9234.5</v>
      </c>
    </row>
    <row r="330" spans="2:11" x14ac:dyDescent="0.3">
      <c r="B330" t="s">
        <v>55</v>
      </c>
      <c r="C330" t="s">
        <v>32</v>
      </c>
      <c r="D330">
        <v>3</v>
      </c>
      <c r="E330">
        <v>902785</v>
      </c>
      <c r="F330" t="s">
        <v>9</v>
      </c>
      <c r="G330">
        <v>727</v>
      </c>
      <c r="H330" s="34">
        <v>44190</v>
      </c>
      <c r="I330" s="33">
        <v>7997</v>
      </c>
      <c r="J330" s="33">
        <v>3998.5</v>
      </c>
      <c r="K330" s="33">
        <f t="shared" si="5"/>
        <v>3998.5</v>
      </c>
    </row>
    <row r="331" spans="2:11" x14ac:dyDescent="0.3">
      <c r="B331" t="s">
        <v>55</v>
      </c>
      <c r="C331" t="s">
        <v>32</v>
      </c>
      <c r="D331">
        <v>3</v>
      </c>
      <c r="E331">
        <v>556715</v>
      </c>
      <c r="F331" t="s">
        <v>9</v>
      </c>
      <c r="G331">
        <v>1403</v>
      </c>
      <c r="H331" s="34">
        <v>44191</v>
      </c>
      <c r="I331" s="33">
        <v>15433</v>
      </c>
      <c r="J331" s="33">
        <v>7716.5</v>
      </c>
      <c r="K331" s="33">
        <f t="shared" si="5"/>
        <v>7716.5</v>
      </c>
    </row>
    <row r="332" spans="2:11" x14ac:dyDescent="0.3">
      <c r="B332" t="s">
        <v>55</v>
      </c>
      <c r="C332" t="s">
        <v>32</v>
      </c>
      <c r="D332">
        <v>3</v>
      </c>
      <c r="E332">
        <v>785643</v>
      </c>
      <c r="F332" t="s">
        <v>9</v>
      </c>
      <c r="G332">
        <v>2076</v>
      </c>
      <c r="H332" s="34">
        <v>44192</v>
      </c>
      <c r="I332" s="33">
        <v>22836</v>
      </c>
      <c r="J332" s="33">
        <v>11418</v>
      </c>
      <c r="K332" s="33">
        <f t="shared" si="5"/>
        <v>11418</v>
      </c>
    </row>
    <row r="333" spans="2:11" x14ac:dyDescent="0.3">
      <c r="B333" t="s">
        <v>55</v>
      </c>
      <c r="C333" t="s">
        <v>48</v>
      </c>
      <c r="D333">
        <v>5</v>
      </c>
      <c r="E333">
        <v>464221</v>
      </c>
      <c r="F333" t="s">
        <v>9</v>
      </c>
      <c r="G333">
        <v>1135</v>
      </c>
      <c r="H333" s="34">
        <v>44193</v>
      </c>
      <c r="I333" s="33">
        <v>12485</v>
      </c>
      <c r="J333" s="33">
        <v>6242.5</v>
      </c>
      <c r="K333" s="33">
        <f t="shared" si="5"/>
        <v>6242.5</v>
      </c>
    </row>
    <row r="334" spans="2:11" x14ac:dyDescent="0.3">
      <c r="B334" t="s">
        <v>55</v>
      </c>
      <c r="C334" t="s">
        <v>32</v>
      </c>
      <c r="D334">
        <v>3</v>
      </c>
      <c r="E334">
        <v>738148</v>
      </c>
      <c r="F334" t="s">
        <v>9</v>
      </c>
      <c r="G334">
        <v>1645</v>
      </c>
      <c r="H334" s="34">
        <v>44194</v>
      </c>
      <c r="I334" s="33">
        <v>18095</v>
      </c>
      <c r="J334" s="33">
        <v>9047.5</v>
      </c>
      <c r="K334" s="33">
        <f t="shared" si="5"/>
        <v>9047.5</v>
      </c>
    </row>
    <row r="335" spans="2:11" x14ac:dyDescent="0.3">
      <c r="B335" t="s">
        <v>55</v>
      </c>
      <c r="C335" t="s">
        <v>32</v>
      </c>
      <c r="D335">
        <v>3</v>
      </c>
      <c r="E335">
        <v>597998</v>
      </c>
      <c r="F335" t="s">
        <v>9</v>
      </c>
      <c r="G335">
        <v>2876</v>
      </c>
      <c r="H335" s="34">
        <v>44195</v>
      </c>
      <c r="I335" s="33">
        <v>31636</v>
      </c>
      <c r="J335" s="33">
        <v>15818</v>
      </c>
      <c r="K335" s="33">
        <f t="shared" si="5"/>
        <v>15818</v>
      </c>
    </row>
    <row r="336" spans="2:11" x14ac:dyDescent="0.3">
      <c r="B336" t="s">
        <v>55</v>
      </c>
      <c r="C336" t="s">
        <v>32</v>
      </c>
      <c r="D336">
        <v>3</v>
      </c>
      <c r="E336">
        <v>477005</v>
      </c>
      <c r="F336" t="s">
        <v>9</v>
      </c>
      <c r="G336">
        <v>994</v>
      </c>
      <c r="H336" s="34">
        <v>44196</v>
      </c>
      <c r="I336" s="33">
        <v>10934</v>
      </c>
      <c r="J336" s="33">
        <v>5467</v>
      </c>
      <c r="K336" s="33">
        <f t="shared" si="5"/>
        <v>5467</v>
      </c>
    </row>
    <row r="337" spans="2:11" x14ac:dyDescent="0.3">
      <c r="B337" t="s">
        <v>55</v>
      </c>
      <c r="C337" t="s">
        <v>32</v>
      </c>
      <c r="D337">
        <v>2</v>
      </c>
      <c r="E337">
        <v>390435</v>
      </c>
      <c r="F337" t="s">
        <v>9</v>
      </c>
      <c r="G337">
        <v>1118</v>
      </c>
      <c r="H337" s="34">
        <v>44197</v>
      </c>
      <c r="I337" s="33">
        <v>12298</v>
      </c>
      <c r="J337" s="33">
        <v>6149</v>
      </c>
      <c r="K337" s="33">
        <f t="shared" si="5"/>
        <v>6149</v>
      </c>
    </row>
    <row r="338" spans="2:11" x14ac:dyDescent="0.3">
      <c r="B338" t="s">
        <v>55</v>
      </c>
      <c r="C338" t="s">
        <v>48</v>
      </c>
      <c r="D338">
        <v>5</v>
      </c>
      <c r="E338">
        <v>619644</v>
      </c>
      <c r="F338" t="s">
        <v>9</v>
      </c>
      <c r="G338">
        <v>1372</v>
      </c>
      <c r="H338" s="34">
        <v>44198</v>
      </c>
      <c r="I338" s="33">
        <v>15092</v>
      </c>
      <c r="J338" s="33">
        <v>7546</v>
      </c>
      <c r="K338" s="33">
        <f t="shared" si="5"/>
        <v>7546</v>
      </c>
    </row>
    <row r="339" spans="2:11" x14ac:dyDescent="0.3">
      <c r="B339" t="s">
        <v>55</v>
      </c>
      <c r="C339" t="s">
        <v>32</v>
      </c>
      <c r="D339">
        <v>3</v>
      </c>
      <c r="E339">
        <v>152547</v>
      </c>
      <c r="F339" t="s">
        <v>9</v>
      </c>
      <c r="G339">
        <v>1282</v>
      </c>
      <c r="H339" s="34">
        <v>44199</v>
      </c>
      <c r="I339" s="33">
        <v>14102</v>
      </c>
      <c r="J339" s="33">
        <v>7051</v>
      </c>
      <c r="K339" s="33">
        <f t="shared" si="5"/>
        <v>7051</v>
      </c>
    </row>
    <row r="340" spans="2:11" x14ac:dyDescent="0.3">
      <c r="B340" t="s">
        <v>55</v>
      </c>
      <c r="C340" t="s">
        <v>56</v>
      </c>
      <c r="D340">
        <v>4</v>
      </c>
      <c r="E340">
        <v>410998</v>
      </c>
      <c r="F340" t="s">
        <v>9</v>
      </c>
      <c r="G340">
        <v>708</v>
      </c>
      <c r="H340" s="34">
        <v>44200</v>
      </c>
      <c r="I340" s="33">
        <v>7788</v>
      </c>
      <c r="J340" s="33">
        <v>3894</v>
      </c>
      <c r="K340" s="33">
        <f t="shared" si="5"/>
        <v>3894</v>
      </c>
    </row>
    <row r="341" spans="2:11" x14ac:dyDescent="0.3">
      <c r="B341" t="s">
        <v>55</v>
      </c>
      <c r="C341" t="s">
        <v>32</v>
      </c>
      <c r="D341">
        <v>3</v>
      </c>
      <c r="E341">
        <v>528865</v>
      </c>
      <c r="F341" t="s">
        <v>9</v>
      </c>
      <c r="G341">
        <v>2907</v>
      </c>
      <c r="H341" s="34">
        <v>44201</v>
      </c>
      <c r="I341" s="33">
        <v>31977</v>
      </c>
      <c r="J341" s="33">
        <v>15988.5</v>
      </c>
      <c r="K341" s="33">
        <f t="shared" si="5"/>
        <v>15988.5</v>
      </c>
    </row>
    <row r="342" spans="2:11" x14ac:dyDescent="0.3">
      <c r="B342" t="s">
        <v>55</v>
      </c>
      <c r="C342" t="s">
        <v>32</v>
      </c>
      <c r="D342">
        <v>3</v>
      </c>
      <c r="E342">
        <v>594970</v>
      </c>
      <c r="F342" t="s">
        <v>9</v>
      </c>
      <c r="G342">
        <v>1366</v>
      </c>
      <c r="H342" s="34">
        <v>44202</v>
      </c>
      <c r="I342" s="33">
        <v>15026</v>
      </c>
      <c r="J342" s="33">
        <v>7513</v>
      </c>
      <c r="K342" s="33">
        <f t="shared" si="5"/>
        <v>7513</v>
      </c>
    </row>
    <row r="343" spans="2:11" x14ac:dyDescent="0.3">
      <c r="B343" t="s">
        <v>55</v>
      </c>
      <c r="C343" t="s">
        <v>32</v>
      </c>
      <c r="D343">
        <v>3</v>
      </c>
      <c r="E343">
        <v>558216</v>
      </c>
      <c r="F343" t="s">
        <v>9</v>
      </c>
      <c r="G343">
        <v>2460</v>
      </c>
      <c r="H343" s="34">
        <v>44203</v>
      </c>
      <c r="I343" s="33">
        <v>27060</v>
      </c>
      <c r="J343" s="33">
        <v>13530</v>
      </c>
      <c r="K343" s="33">
        <f t="shared" si="5"/>
        <v>13530</v>
      </c>
    </row>
    <row r="344" spans="2:11" x14ac:dyDescent="0.3">
      <c r="B344" t="s">
        <v>55</v>
      </c>
      <c r="C344" t="s">
        <v>48</v>
      </c>
      <c r="D344">
        <v>5</v>
      </c>
      <c r="E344">
        <v>190897</v>
      </c>
      <c r="F344" t="s">
        <v>9</v>
      </c>
      <c r="G344">
        <v>1520</v>
      </c>
      <c r="H344" s="34">
        <v>44204</v>
      </c>
      <c r="I344" s="33">
        <v>16720</v>
      </c>
      <c r="J344" s="33">
        <v>8360</v>
      </c>
      <c r="K344" s="33">
        <f t="shared" si="5"/>
        <v>8360</v>
      </c>
    </row>
    <row r="345" spans="2:11" x14ac:dyDescent="0.3">
      <c r="B345" t="s">
        <v>55</v>
      </c>
      <c r="C345" t="s">
        <v>48</v>
      </c>
      <c r="D345">
        <v>5</v>
      </c>
      <c r="E345">
        <v>126829</v>
      </c>
      <c r="F345" t="s">
        <v>9</v>
      </c>
      <c r="G345">
        <v>711</v>
      </c>
      <c r="H345" s="34">
        <v>44205</v>
      </c>
      <c r="I345" s="33">
        <v>7821</v>
      </c>
      <c r="J345" s="33">
        <v>3910.5</v>
      </c>
      <c r="K345" s="33">
        <f t="shared" si="5"/>
        <v>3910.5</v>
      </c>
    </row>
    <row r="346" spans="2:11" x14ac:dyDescent="0.3">
      <c r="B346" t="s">
        <v>55</v>
      </c>
      <c r="C346" t="s">
        <v>56</v>
      </c>
      <c r="D346">
        <v>4</v>
      </c>
      <c r="E346">
        <v>523321</v>
      </c>
      <c r="F346" t="s">
        <v>9</v>
      </c>
      <c r="G346">
        <v>1375</v>
      </c>
      <c r="H346" s="34">
        <v>44206</v>
      </c>
      <c r="I346" s="33">
        <v>15125</v>
      </c>
      <c r="J346" s="33">
        <v>7562.5</v>
      </c>
      <c r="K346" s="33">
        <f t="shared" si="5"/>
        <v>7562.5</v>
      </c>
    </row>
    <row r="347" spans="2:11" x14ac:dyDescent="0.3">
      <c r="B347" t="s">
        <v>55</v>
      </c>
      <c r="C347" t="s">
        <v>32</v>
      </c>
      <c r="D347">
        <v>3</v>
      </c>
      <c r="E347">
        <v>893196</v>
      </c>
      <c r="F347" t="s">
        <v>9</v>
      </c>
      <c r="G347">
        <v>635</v>
      </c>
      <c r="H347" s="34">
        <v>44207</v>
      </c>
      <c r="I347" s="33">
        <v>6985</v>
      </c>
      <c r="J347" s="33">
        <v>3492.5</v>
      </c>
      <c r="K347" s="33">
        <f t="shared" si="5"/>
        <v>3492.5</v>
      </c>
    </row>
    <row r="348" spans="2:11" x14ac:dyDescent="0.3">
      <c r="B348" t="s">
        <v>55</v>
      </c>
      <c r="C348" t="s">
        <v>32</v>
      </c>
      <c r="D348">
        <v>3</v>
      </c>
      <c r="E348">
        <v>232938</v>
      </c>
      <c r="F348" t="s">
        <v>9</v>
      </c>
      <c r="G348">
        <v>2071</v>
      </c>
      <c r="H348" s="34">
        <v>44208</v>
      </c>
      <c r="I348" s="33">
        <v>22781</v>
      </c>
      <c r="J348" s="33">
        <v>11390.5</v>
      </c>
      <c r="K348" s="33">
        <f t="shared" si="5"/>
        <v>11390.5</v>
      </c>
    </row>
    <row r="349" spans="2:11" x14ac:dyDescent="0.3">
      <c r="B349" t="s">
        <v>55</v>
      </c>
      <c r="C349" t="s">
        <v>56</v>
      </c>
      <c r="D349">
        <v>4</v>
      </c>
      <c r="E349">
        <v>931691</v>
      </c>
      <c r="F349" t="s">
        <v>9</v>
      </c>
      <c r="G349">
        <v>1269</v>
      </c>
      <c r="H349" s="34">
        <v>44209</v>
      </c>
      <c r="I349" s="33">
        <v>13959</v>
      </c>
      <c r="J349" s="33">
        <v>6979.5</v>
      </c>
      <c r="K349" s="33">
        <f t="shared" si="5"/>
        <v>6979.5</v>
      </c>
    </row>
    <row r="350" spans="2:11" x14ac:dyDescent="0.3">
      <c r="B350" t="s">
        <v>55</v>
      </c>
      <c r="C350" t="s">
        <v>56</v>
      </c>
      <c r="D350">
        <v>4</v>
      </c>
      <c r="E350">
        <v>217087</v>
      </c>
      <c r="F350" t="s">
        <v>9</v>
      </c>
      <c r="G350">
        <v>970</v>
      </c>
      <c r="H350" s="34">
        <v>44210</v>
      </c>
      <c r="I350" s="33">
        <v>10670</v>
      </c>
      <c r="J350" s="33">
        <v>5335</v>
      </c>
      <c r="K350" s="33">
        <f t="shared" si="5"/>
        <v>5335</v>
      </c>
    </row>
    <row r="351" spans="2:11" x14ac:dyDescent="0.3">
      <c r="B351" t="s">
        <v>55</v>
      </c>
      <c r="C351" t="s">
        <v>32</v>
      </c>
      <c r="D351">
        <v>3</v>
      </c>
      <c r="E351">
        <v>217429</v>
      </c>
      <c r="F351" t="s">
        <v>9</v>
      </c>
      <c r="G351">
        <v>1694</v>
      </c>
      <c r="H351" s="34">
        <v>44211</v>
      </c>
      <c r="I351" s="33">
        <v>18634</v>
      </c>
      <c r="J351" s="33">
        <v>9317</v>
      </c>
      <c r="K351" s="33">
        <f t="shared" si="5"/>
        <v>9317</v>
      </c>
    </row>
    <row r="352" spans="2:11" x14ac:dyDescent="0.3">
      <c r="B352" t="s">
        <v>55</v>
      </c>
      <c r="C352" t="s">
        <v>32</v>
      </c>
      <c r="D352">
        <v>3</v>
      </c>
      <c r="E352">
        <v>793221</v>
      </c>
      <c r="F352" t="s">
        <v>9</v>
      </c>
      <c r="G352">
        <v>1038</v>
      </c>
      <c r="H352" s="34">
        <v>44212</v>
      </c>
      <c r="I352" s="33">
        <v>11418</v>
      </c>
      <c r="J352" s="33">
        <v>5709</v>
      </c>
      <c r="K352" s="33">
        <f t="shared" si="5"/>
        <v>5709</v>
      </c>
    </row>
    <row r="353" spans="2:11" x14ac:dyDescent="0.3">
      <c r="B353" t="s">
        <v>55</v>
      </c>
      <c r="C353" t="s">
        <v>56</v>
      </c>
      <c r="D353">
        <v>4</v>
      </c>
      <c r="E353">
        <v>785554</v>
      </c>
      <c r="F353" t="s">
        <v>9</v>
      </c>
      <c r="G353">
        <v>1630.5</v>
      </c>
      <c r="H353" s="34">
        <v>44213</v>
      </c>
      <c r="I353" s="33">
        <v>17935.5</v>
      </c>
      <c r="J353" s="33">
        <v>8967.75</v>
      </c>
      <c r="K353" s="33">
        <f t="shared" si="5"/>
        <v>8967.75</v>
      </c>
    </row>
    <row r="354" spans="2:11" x14ac:dyDescent="0.3">
      <c r="B354" t="s">
        <v>55</v>
      </c>
      <c r="C354" t="s">
        <v>32</v>
      </c>
      <c r="D354">
        <v>2</v>
      </c>
      <c r="E354">
        <v>591800</v>
      </c>
      <c r="F354" t="s">
        <v>9</v>
      </c>
      <c r="G354">
        <v>306</v>
      </c>
      <c r="H354" s="34">
        <v>44214</v>
      </c>
      <c r="I354" s="33">
        <v>3366</v>
      </c>
      <c r="J354" s="33">
        <v>1683</v>
      </c>
      <c r="K354" s="33">
        <f t="shared" si="5"/>
        <v>1683</v>
      </c>
    </row>
    <row r="355" spans="2:11" x14ac:dyDescent="0.3">
      <c r="B355" t="s">
        <v>55</v>
      </c>
      <c r="C355" t="s">
        <v>56</v>
      </c>
      <c r="D355">
        <v>4</v>
      </c>
      <c r="E355">
        <v>408409</v>
      </c>
      <c r="F355" t="s">
        <v>9</v>
      </c>
      <c r="G355">
        <v>579</v>
      </c>
      <c r="H355" s="34">
        <v>44215</v>
      </c>
      <c r="I355" s="33">
        <v>6369</v>
      </c>
      <c r="J355" s="33">
        <v>3184.5</v>
      </c>
      <c r="K355" s="33">
        <f t="shared" si="5"/>
        <v>3184.5</v>
      </c>
    </row>
    <row r="356" spans="2:11" x14ac:dyDescent="0.3">
      <c r="B356" t="s">
        <v>55</v>
      </c>
      <c r="C356" t="s">
        <v>32</v>
      </c>
      <c r="D356">
        <v>3</v>
      </c>
      <c r="E356">
        <v>472091</v>
      </c>
      <c r="F356" t="s">
        <v>9</v>
      </c>
      <c r="G356">
        <v>2240</v>
      </c>
      <c r="H356" s="34">
        <v>44216</v>
      </c>
      <c r="I356" s="33">
        <v>24640</v>
      </c>
      <c r="J356" s="33">
        <v>12320</v>
      </c>
      <c r="K356" s="33">
        <f t="shared" si="5"/>
        <v>12320</v>
      </c>
    </row>
    <row r="357" spans="2:11" x14ac:dyDescent="0.3">
      <c r="B357" t="s">
        <v>55</v>
      </c>
      <c r="C357" t="s">
        <v>32</v>
      </c>
      <c r="D357">
        <v>3</v>
      </c>
      <c r="E357">
        <v>653348</v>
      </c>
      <c r="F357" t="s">
        <v>9</v>
      </c>
      <c r="G357">
        <v>2993</v>
      </c>
      <c r="H357" s="34">
        <v>44217</v>
      </c>
      <c r="I357" s="33">
        <v>32923</v>
      </c>
      <c r="J357" s="33">
        <v>16461.5</v>
      </c>
      <c r="K357" s="33">
        <f t="shared" si="5"/>
        <v>16461.5</v>
      </c>
    </row>
    <row r="358" spans="2:11" x14ac:dyDescent="0.3">
      <c r="B358" t="s">
        <v>55</v>
      </c>
      <c r="C358" t="s">
        <v>32</v>
      </c>
      <c r="D358">
        <v>3</v>
      </c>
      <c r="E358">
        <v>896410</v>
      </c>
      <c r="F358" t="s">
        <v>9</v>
      </c>
      <c r="G358">
        <v>3520.5</v>
      </c>
      <c r="H358" s="34">
        <v>44218</v>
      </c>
      <c r="I358" s="33">
        <v>38725.5</v>
      </c>
      <c r="J358" s="33">
        <v>19362.75</v>
      </c>
      <c r="K358" s="33">
        <f t="shared" si="5"/>
        <v>19362.75</v>
      </c>
    </row>
    <row r="359" spans="2:11" x14ac:dyDescent="0.3">
      <c r="B359" t="s">
        <v>55</v>
      </c>
      <c r="C359" t="s">
        <v>56</v>
      </c>
      <c r="D359">
        <v>4</v>
      </c>
      <c r="E359">
        <v>511400</v>
      </c>
      <c r="F359" t="s">
        <v>9</v>
      </c>
      <c r="G359">
        <v>2039</v>
      </c>
      <c r="H359" s="34">
        <v>44219</v>
      </c>
      <c r="I359" s="33">
        <v>22429</v>
      </c>
      <c r="J359" s="33">
        <v>11214.5</v>
      </c>
      <c r="K359" s="33">
        <f t="shared" si="5"/>
        <v>11214.5</v>
      </c>
    </row>
    <row r="360" spans="2:11" x14ac:dyDescent="0.3">
      <c r="B360" t="s">
        <v>55</v>
      </c>
      <c r="C360" t="s">
        <v>56</v>
      </c>
      <c r="D360">
        <v>4</v>
      </c>
      <c r="E360">
        <v>290871</v>
      </c>
      <c r="F360" t="s">
        <v>9</v>
      </c>
      <c r="G360">
        <v>2574</v>
      </c>
      <c r="H360" s="34">
        <v>44220</v>
      </c>
      <c r="I360" s="33">
        <v>28314</v>
      </c>
      <c r="J360" s="33">
        <v>14157</v>
      </c>
      <c r="K360" s="33">
        <f t="shared" si="5"/>
        <v>14157</v>
      </c>
    </row>
    <row r="361" spans="2:11" x14ac:dyDescent="0.3">
      <c r="B361" t="s">
        <v>55</v>
      </c>
      <c r="C361" t="s">
        <v>32</v>
      </c>
      <c r="D361">
        <v>3</v>
      </c>
      <c r="E361">
        <v>885959</v>
      </c>
      <c r="F361" t="s">
        <v>9</v>
      </c>
      <c r="G361">
        <v>707</v>
      </c>
      <c r="H361" s="34">
        <v>44221</v>
      </c>
      <c r="I361" s="33">
        <v>7777</v>
      </c>
      <c r="J361" s="33">
        <v>3888.5</v>
      </c>
      <c r="K361" s="33">
        <f t="shared" si="5"/>
        <v>3888.5</v>
      </c>
    </row>
    <row r="362" spans="2:11" x14ac:dyDescent="0.3">
      <c r="B362" t="s">
        <v>55</v>
      </c>
      <c r="C362" t="s">
        <v>48</v>
      </c>
      <c r="D362">
        <v>5</v>
      </c>
      <c r="E362">
        <v>462240</v>
      </c>
      <c r="F362" t="s">
        <v>9</v>
      </c>
      <c r="G362">
        <v>2072</v>
      </c>
      <c r="H362" s="34">
        <v>44222</v>
      </c>
      <c r="I362" s="33">
        <v>22792</v>
      </c>
      <c r="J362" s="33">
        <v>11396</v>
      </c>
      <c r="K362" s="33">
        <f t="shared" si="5"/>
        <v>11396</v>
      </c>
    </row>
    <row r="363" spans="2:11" x14ac:dyDescent="0.3">
      <c r="B363" t="s">
        <v>55</v>
      </c>
      <c r="C363" t="s">
        <v>32</v>
      </c>
      <c r="D363">
        <v>3</v>
      </c>
      <c r="E363">
        <v>610628</v>
      </c>
      <c r="F363" t="s">
        <v>9</v>
      </c>
      <c r="G363">
        <v>853</v>
      </c>
      <c r="H363" s="34">
        <v>44223</v>
      </c>
      <c r="I363" s="33">
        <v>9383</v>
      </c>
      <c r="J363" s="33">
        <v>4691.5</v>
      </c>
      <c r="K363" s="33">
        <f t="shared" si="5"/>
        <v>4691.5</v>
      </c>
    </row>
    <row r="364" spans="2:11" x14ac:dyDescent="0.3">
      <c r="B364" t="s">
        <v>55</v>
      </c>
      <c r="C364" t="s">
        <v>32</v>
      </c>
      <c r="D364">
        <v>2</v>
      </c>
      <c r="E364">
        <v>250868</v>
      </c>
      <c r="F364" t="s">
        <v>9</v>
      </c>
      <c r="G364">
        <v>3199.5</v>
      </c>
      <c r="H364" s="34">
        <v>44224</v>
      </c>
      <c r="I364" s="33">
        <v>35194.5</v>
      </c>
      <c r="J364" s="33">
        <v>17597.25</v>
      </c>
      <c r="K364" s="33">
        <f t="shared" si="5"/>
        <v>17597.25</v>
      </c>
    </row>
    <row r="365" spans="2:11" x14ac:dyDescent="0.3">
      <c r="B365" t="s">
        <v>55</v>
      </c>
      <c r="C365" t="s">
        <v>56</v>
      </c>
      <c r="D365">
        <v>4</v>
      </c>
      <c r="E365">
        <v>803782</v>
      </c>
      <c r="F365" t="s">
        <v>9</v>
      </c>
      <c r="G365">
        <v>472</v>
      </c>
      <c r="H365" s="34">
        <v>44225</v>
      </c>
      <c r="I365" s="33">
        <v>5192</v>
      </c>
      <c r="J365" s="33">
        <v>2596</v>
      </c>
      <c r="K365" s="33">
        <f t="shared" si="5"/>
        <v>2596</v>
      </c>
    </row>
    <row r="366" spans="2:11" x14ac:dyDescent="0.3">
      <c r="B366" t="s">
        <v>55</v>
      </c>
      <c r="C366" t="s">
        <v>32</v>
      </c>
      <c r="D366">
        <v>3</v>
      </c>
      <c r="E366">
        <v>304199</v>
      </c>
      <c r="F366" t="s">
        <v>9</v>
      </c>
      <c r="G366">
        <v>3165</v>
      </c>
      <c r="H366" s="34">
        <v>44226</v>
      </c>
      <c r="I366" s="33">
        <v>34815</v>
      </c>
      <c r="J366" s="33">
        <v>17407.5</v>
      </c>
      <c r="K366" s="33">
        <f t="shared" si="5"/>
        <v>17407.5</v>
      </c>
    </row>
    <row r="367" spans="2:11" x14ac:dyDescent="0.3">
      <c r="B367" t="s">
        <v>55</v>
      </c>
      <c r="C367" t="s">
        <v>56</v>
      </c>
      <c r="D367">
        <v>4</v>
      </c>
      <c r="E367">
        <v>621842</v>
      </c>
      <c r="F367" t="s">
        <v>9</v>
      </c>
      <c r="G367">
        <v>2629</v>
      </c>
      <c r="H367" s="34">
        <v>44227</v>
      </c>
      <c r="I367" s="33">
        <v>28919</v>
      </c>
      <c r="J367" s="33">
        <v>14459.5</v>
      </c>
      <c r="K367" s="33">
        <f t="shared" si="5"/>
        <v>14459.5</v>
      </c>
    </row>
    <row r="368" spans="2:11" x14ac:dyDescent="0.3">
      <c r="B368" t="s">
        <v>55</v>
      </c>
      <c r="C368" t="s">
        <v>32</v>
      </c>
      <c r="D368">
        <v>3</v>
      </c>
      <c r="E368">
        <v>123804</v>
      </c>
      <c r="F368" t="s">
        <v>9</v>
      </c>
      <c r="G368">
        <v>1433</v>
      </c>
      <c r="H368" s="34">
        <v>44228</v>
      </c>
      <c r="I368" s="33">
        <v>15763</v>
      </c>
      <c r="J368" s="33">
        <v>7881.5</v>
      </c>
      <c r="K368" s="33">
        <f t="shared" si="5"/>
        <v>7881.5</v>
      </c>
    </row>
    <row r="369" spans="2:11" x14ac:dyDescent="0.3">
      <c r="B369" t="s">
        <v>55</v>
      </c>
      <c r="C369" t="s">
        <v>32</v>
      </c>
      <c r="D369">
        <v>2</v>
      </c>
      <c r="E369">
        <v>238972</v>
      </c>
      <c r="F369" t="s">
        <v>9</v>
      </c>
      <c r="G369">
        <v>947</v>
      </c>
      <c r="H369" s="34">
        <v>44229</v>
      </c>
      <c r="I369" s="33">
        <v>10417</v>
      </c>
      <c r="J369" s="33">
        <v>5208.5</v>
      </c>
      <c r="K369" s="33">
        <f t="shared" si="5"/>
        <v>5208.5</v>
      </c>
    </row>
    <row r="370" spans="2:11" x14ac:dyDescent="0.3">
      <c r="B370" t="s">
        <v>55</v>
      </c>
      <c r="C370" t="s">
        <v>25</v>
      </c>
      <c r="D370">
        <v>1</v>
      </c>
      <c r="E370">
        <v>730217</v>
      </c>
      <c r="F370" t="s">
        <v>9</v>
      </c>
      <c r="G370">
        <v>344</v>
      </c>
      <c r="H370" s="34">
        <v>44230</v>
      </c>
      <c r="I370" s="33">
        <v>3784</v>
      </c>
      <c r="J370" s="33">
        <v>1892</v>
      </c>
      <c r="K370" s="33">
        <f t="shared" si="5"/>
        <v>1892</v>
      </c>
    </row>
    <row r="371" spans="2:11" x14ac:dyDescent="0.3">
      <c r="B371" t="s">
        <v>55</v>
      </c>
      <c r="C371" t="s">
        <v>48</v>
      </c>
      <c r="D371">
        <v>5</v>
      </c>
      <c r="E371">
        <v>776980</v>
      </c>
      <c r="F371" t="s">
        <v>9</v>
      </c>
      <c r="G371">
        <v>2157</v>
      </c>
      <c r="H371" s="34">
        <v>44231</v>
      </c>
      <c r="I371" s="33">
        <v>23727</v>
      </c>
      <c r="J371" s="33">
        <v>11863.5</v>
      </c>
      <c r="K371" s="33">
        <f t="shared" si="5"/>
        <v>11863.5</v>
      </c>
    </row>
    <row r="372" spans="2:11" x14ac:dyDescent="0.3">
      <c r="B372" t="s">
        <v>55</v>
      </c>
      <c r="C372" t="s">
        <v>56</v>
      </c>
      <c r="D372">
        <v>4</v>
      </c>
      <c r="E372">
        <v>992027</v>
      </c>
      <c r="F372" t="s">
        <v>9</v>
      </c>
      <c r="G372">
        <v>270</v>
      </c>
      <c r="H372" s="34">
        <v>44232</v>
      </c>
      <c r="I372" s="33">
        <v>2970</v>
      </c>
      <c r="J372" s="33">
        <v>1485</v>
      </c>
      <c r="K372" s="33">
        <f t="shared" si="5"/>
        <v>1485</v>
      </c>
    </row>
    <row r="373" spans="2:11" x14ac:dyDescent="0.3">
      <c r="B373" t="s">
        <v>55</v>
      </c>
      <c r="C373" t="s">
        <v>32</v>
      </c>
      <c r="D373">
        <v>3</v>
      </c>
      <c r="E373">
        <v>199901</v>
      </c>
      <c r="F373" t="s">
        <v>9</v>
      </c>
      <c r="G373">
        <v>3421.5</v>
      </c>
      <c r="H373" s="34">
        <v>44233</v>
      </c>
      <c r="I373" s="33">
        <v>37636.5</v>
      </c>
      <c r="J373" s="33">
        <v>18818.25</v>
      </c>
      <c r="K373" s="33">
        <f t="shared" si="5"/>
        <v>18818.25</v>
      </c>
    </row>
    <row r="374" spans="2:11" x14ac:dyDescent="0.3">
      <c r="B374" t="s">
        <v>55</v>
      </c>
      <c r="C374" t="s">
        <v>56</v>
      </c>
      <c r="D374">
        <v>4</v>
      </c>
      <c r="E374">
        <v>720099</v>
      </c>
      <c r="F374" t="s">
        <v>9</v>
      </c>
      <c r="G374">
        <v>2734</v>
      </c>
      <c r="H374" s="34">
        <v>44234</v>
      </c>
      <c r="I374" s="33">
        <v>30074</v>
      </c>
      <c r="J374" s="33">
        <v>15037</v>
      </c>
      <c r="K374" s="33">
        <f t="shared" si="5"/>
        <v>15037</v>
      </c>
    </row>
    <row r="375" spans="2:11" x14ac:dyDescent="0.3">
      <c r="B375" t="s">
        <v>55</v>
      </c>
      <c r="C375" t="s">
        <v>56</v>
      </c>
      <c r="D375">
        <v>4</v>
      </c>
      <c r="E375">
        <v>530731</v>
      </c>
      <c r="F375" t="s">
        <v>9</v>
      </c>
      <c r="G375">
        <v>2548</v>
      </c>
      <c r="H375" s="34">
        <v>44235</v>
      </c>
      <c r="I375" s="33">
        <v>28028</v>
      </c>
      <c r="J375" s="33">
        <v>14014</v>
      </c>
      <c r="K375" s="33">
        <f t="shared" si="5"/>
        <v>14014</v>
      </c>
    </row>
    <row r="376" spans="2:11" x14ac:dyDescent="0.3">
      <c r="B376" t="s">
        <v>55</v>
      </c>
      <c r="C376" t="s">
        <v>56</v>
      </c>
      <c r="D376">
        <v>4</v>
      </c>
      <c r="E376">
        <v>814143</v>
      </c>
      <c r="F376" t="s">
        <v>9</v>
      </c>
      <c r="G376">
        <v>2761</v>
      </c>
      <c r="H376" s="34">
        <v>44236</v>
      </c>
      <c r="I376" s="33">
        <v>30371</v>
      </c>
      <c r="J376" s="33">
        <v>15185.5</v>
      </c>
      <c r="K376" s="33">
        <f t="shared" si="5"/>
        <v>15185.5</v>
      </c>
    </row>
    <row r="377" spans="2:11" x14ac:dyDescent="0.3">
      <c r="B377" t="s">
        <v>55</v>
      </c>
      <c r="C377" t="s">
        <v>25</v>
      </c>
      <c r="D377">
        <v>1</v>
      </c>
      <c r="E377">
        <v>186428</v>
      </c>
      <c r="F377" t="s">
        <v>9</v>
      </c>
      <c r="G377">
        <v>1659</v>
      </c>
      <c r="H377" s="34">
        <v>44237</v>
      </c>
      <c r="I377" s="33">
        <v>18249</v>
      </c>
      <c r="J377" s="33">
        <v>9124.5</v>
      </c>
      <c r="K377" s="33">
        <f t="shared" si="5"/>
        <v>9124.5</v>
      </c>
    </row>
    <row r="378" spans="2:11" x14ac:dyDescent="0.3">
      <c r="B378" t="s">
        <v>55</v>
      </c>
      <c r="C378" t="s">
        <v>32</v>
      </c>
      <c r="D378">
        <v>3</v>
      </c>
      <c r="E378">
        <v>404288</v>
      </c>
      <c r="F378" t="s">
        <v>9</v>
      </c>
      <c r="G378">
        <v>1190</v>
      </c>
      <c r="H378" s="34">
        <v>44238</v>
      </c>
      <c r="I378" s="33">
        <v>13090</v>
      </c>
      <c r="J378" s="33">
        <v>6545</v>
      </c>
      <c r="K378" s="33">
        <f t="shared" si="5"/>
        <v>6545</v>
      </c>
    </row>
    <row r="379" spans="2:11" x14ac:dyDescent="0.3">
      <c r="B379" t="s">
        <v>55</v>
      </c>
      <c r="C379" t="s">
        <v>25</v>
      </c>
      <c r="D379">
        <v>1</v>
      </c>
      <c r="E379">
        <v>998052</v>
      </c>
      <c r="F379" t="s">
        <v>9</v>
      </c>
      <c r="G379">
        <v>410</v>
      </c>
      <c r="H379" s="34">
        <v>44239</v>
      </c>
      <c r="I379" s="33">
        <v>4510</v>
      </c>
      <c r="J379" s="33">
        <v>2255</v>
      </c>
      <c r="K379" s="33">
        <f t="shared" si="5"/>
        <v>2255</v>
      </c>
    </row>
    <row r="380" spans="2:11" x14ac:dyDescent="0.3">
      <c r="B380" t="s">
        <v>55</v>
      </c>
      <c r="C380" t="s">
        <v>32</v>
      </c>
      <c r="D380">
        <v>3</v>
      </c>
      <c r="E380">
        <v>194934</v>
      </c>
      <c r="F380" t="s">
        <v>9</v>
      </c>
      <c r="G380">
        <v>1770</v>
      </c>
      <c r="H380" s="34">
        <v>44240</v>
      </c>
      <c r="I380" s="33">
        <v>19470</v>
      </c>
      <c r="J380" s="33">
        <v>9735</v>
      </c>
      <c r="K380" s="33">
        <f t="shared" si="5"/>
        <v>9735</v>
      </c>
    </row>
    <row r="381" spans="2:11" x14ac:dyDescent="0.3">
      <c r="B381" t="s">
        <v>55</v>
      </c>
      <c r="C381" t="s">
        <v>32</v>
      </c>
      <c r="D381">
        <v>3</v>
      </c>
      <c r="E381">
        <v>280583</v>
      </c>
      <c r="F381" t="s">
        <v>9</v>
      </c>
      <c r="G381">
        <v>1393</v>
      </c>
      <c r="H381" s="34">
        <v>44241</v>
      </c>
      <c r="I381" s="33">
        <v>15323</v>
      </c>
      <c r="J381" s="33">
        <v>7661.5</v>
      </c>
      <c r="K381" s="33">
        <f t="shared" si="5"/>
        <v>7661.5</v>
      </c>
    </row>
    <row r="382" spans="2:11" x14ac:dyDescent="0.3">
      <c r="B382" t="s">
        <v>55</v>
      </c>
      <c r="C382" t="s">
        <v>25</v>
      </c>
      <c r="D382">
        <v>1</v>
      </c>
      <c r="E382">
        <v>123846</v>
      </c>
      <c r="F382" t="s">
        <v>9</v>
      </c>
      <c r="G382">
        <v>2015</v>
      </c>
      <c r="H382" s="34">
        <v>44242</v>
      </c>
      <c r="I382" s="33">
        <v>22165</v>
      </c>
      <c r="J382" s="33">
        <v>11082.5</v>
      </c>
      <c r="K382" s="33">
        <f t="shared" si="5"/>
        <v>11082.5</v>
      </c>
    </row>
    <row r="383" spans="2:11" x14ac:dyDescent="0.3">
      <c r="B383" t="s">
        <v>55</v>
      </c>
      <c r="C383" t="s">
        <v>32</v>
      </c>
      <c r="D383">
        <v>2</v>
      </c>
      <c r="E383">
        <v>482857</v>
      </c>
      <c r="F383" t="s">
        <v>8</v>
      </c>
      <c r="G383">
        <v>2734</v>
      </c>
      <c r="H383" s="34">
        <v>44243</v>
      </c>
      <c r="I383" s="33">
        <v>9768</v>
      </c>
      <c r="J383" s="33">
        <v>4884</v>
      </c>
      <c r="K383" s="33">
        <f t="shared" si="5"/>
        <v>4884</v>
      </c>
    </row>
    <row r="384" spans="2:11" x14ac:dyDescent="0.3">
      <c r="B384" t="s">
        <v>55</v>
      </c>
      <c r="C384" t="s">
        <v>32</v>
      </c>
      <c r="D384">
        <v>3</v>
      </c>
      <c r="E384">
        <v>677987</v>
      </c>
      <c r="F384" t="s">
        <v>9</v>
      </c>
      <c r="G384">
        <v>888</v>
      </c>
      <c r="H384" s="34">
        <v>44244</v>
      </c>
      <c r="I384" s="33">
        <v>31284</v>
      </c>
      <c r="J384" s="33">
        <v>15642</v>
      </c>
      <c r="K384" s="33">
        <f t="shared" si="5"/>
        <v>15642</v>
      </c>
    </row>
    <row r="385" spans="2:11" x14ac:dyDescent="0.3">
      <c r="B385" t="s">
        <v>55</v>
      </c>
      <c r="C385" t="s">
        <v>32</v>
      </c>
      <c r="D385">
        <v>2</v>
      </c>
      <c r="E385">
        <v>538579</v>
      </c>
      <c r="F385" t="s">
        <v>9</v>
      </c>
      <c r="G385">
        <v>2844</v>
      </c>
      <c r="H385" s="34">
        <v>44245</v>
      </c>
      <c r="I385" s="33">
        <v>27225</v>
      </c>
      <c r="J385" s="33">
        <v>13612.5</v>
      </c>
      <c r="K385" s="33">
        <f t="shared" si="5"/>
        <v>13612.5</v>
      </c>
    </row>
    <row r="386" spans="2:11" x14ac:dyDescent="0.3">
      <c r="B386" t="s">
        <v>55</v>
      </c>
      <c r="C386" t="s">
        <v>56</v>
      </c>
      <c r="D386">
        <v>4</v>
      </c>
      <c r="E386">
        <v>371834</v>
      </c>
      <c r="F386" t="s">
        <v>9</v>
      </c>
      <c r="G386">
        <v>2475</v>
      </c>
      <c r="H386" s="34">
        <v>44246</v>
      </c>
      <c r="I386" s="33">
        <v>19173</v>
      </c>
      <c r="J386" s="33">
        <v>9586.5</v>
      </c>
      <c r="K386" s="33">
        <f t="shared" si="5"/>
        <v>9586.5</v>
      </c>
    </row>
    <row r="387" spans="2:11" x14ac:dyDescent="0.3">
      <c r="B387" t="s">
        <v>55</v>
      </c>
      <c r="C387" t="s">
        <v>48</v>
      </c>
      <c r="D387">
        <v>5</v>
      </c>
      <c r="E387">
        <v>215861</v>
      </c>
      <c r="F387" t="s">
        <v>9</v>
      </c>
      <c r="G387">
        <v>1743</v>
      </c>
      <c r="H387" s="34">
        <v>44247</v>
      </c>
      <c r="I387" s="33">
        <v>32054</v>
      </c>
      <c r="J387" s="33">
        <v>16027</v>
      </c>
      <c r="K387" s="33">
        <f t="shared" ref="K387:K450" si="6">(I387-J387)</f>
        <v>16027</v>
      </c>
    </row>
    <row r="388" spans="2:11" x14ac:dyDescent="0.3">
      <c r="B388" t="s">
        <v>55</v>
      </c>
      <c r="C388" t="s">
        <v>48</v>
      </c>
      <c r="D388">
        <v>5</v>
      </c>
      <c r="E388">
        <v>961802</v>
      </c>
      <c r="F388" t="s">
        <v>9</v>
      </c>
      <c r="G388">
        <v>2914</v>
      </c>
      <c r="H388" s="34">
        <v>44248</v>
      </c>
      <c r="I388" s="33">
        <v>19041</v>
      </c>
      <c r="J388" s="33">
        <v>9520.5</v>
      </c>
      <c r="K388" s="33">
        <f t="shared" si="6"/>
        <v>9520.5</v>
      </c>
    </row>
    <row r="389" spans="2:11" x14ac:dyDescent="0.3">
      <c r="B389" t="s">
        <v>55</v>
      </c>
      <c r="C389" t="s">
        <v>48</v>
      </c>
      <c r="D389">
        <v>5</v>
      </c>
      <c r="E389">
        <v>494634</v>
      </c>
      <c r="F389" t="s">
        <v>9</v>
      </c>
      <c r="G389">
        <v>1731</v>
      </c>
      <c r="H389" s="34">
        <v>44249</v>
      </c>
      <c r="I389" s="33">
        <v>18997</v>
      </c>
      <c r="J389" s="33">
        <v>9498.5</v>
      </c>
      <c r="K389" s="33">
        <f t="shared" si="6"/>
        <v>9498.5</v>
      </c>
    </row>
    <row r="390" spans="2:11" x14ac:dyDescent="0.3">
      <c r="B390" t="s">
        <v>55</v>
      </c>
      <c r="C390" t="s">
        <v>25</v>
      </c>
      <c r="D390">
        <v>1</v>
      </c>
      <c r="E390">
        <v>747190</v>
      </c>
      <c r="F390" t="s">
        <v>9</v>
      </c>
      <c r="G390">
        <v>1727</v>
      </c>
      <c r="H390" s="34">
        <v>44250</v>
      </c>
      <c r="I390" s="33">
        <v>20570</v>
      </c>
      <c r="J390" s="33">
        <v>10285</v>
      </c>
      <c r="K390" s="33">
        <f t="shared" si="6"/>
        <v>10285</v>
      </c>
    </row>
    <row r="391" spans="2:11" x14ac:dyDescent="0.3">
      <c r="B391" t="s">
        <v>55</v>
      </c>
      <c r="C391" t="s">
        <v>32</v>
      </c>
      <c r="D391">
        <v>2</v>
      </c>
      <c r="E391">
        <v>919767</v>
      </c>
      <c r="F391" t="s">
        <v>9</v>
      </c>
      <c r="G391">
        <v>1870</v>
      </c>
      <c r="H391" s="34">
        <v>44251</v>
      </c>
      <c r="I391" s="33">
        <v>27225</v>
      </c>
      <c r="J391" s="33">
        <v>13612.5</v>
      </c>
      <c r="K391" s="33">
        <f t="shared" si="6"/>
        <v>13612.5</v>
      </c>
    </row>
    <row r="392" spans="2:11" x14ac:dyDescent="0.3">
      <c r="B392" t="s">
        <v>55</v>
      </c>
      <c r="C392" t="s">
        <v>32</v>
      </c>
      <c r="D392">
        <v>3</v>
      </c>
      <c r="E392">
        <v>331721</v>
      </c>
      <c r="F392" t="s">
        <v>9</v>
      </c>
      <c r="G392">
        <v>2475</v>
      </c>
      <c r="H392" s="34">
        <v>44252</v>
      </c>
      <c r="I392" s="33">
        <v>6006</v>
      </c>
      <c r="J392" s="33">
        <v>3003</v>
      </c>
      <c r="K392" s="33">
        <f t="shared" si="6"/>
        <v>3003</v>
      </c>
    </row>
    <row r="393" spans="2:11" x14ac:dyDescent="0.3">
      <c r="B393" t="s">
        <v>55</v>
      </c>
      <c r="C393" t="s">
        <v>32</v>
      </c>
      <c r="D393">
        <v>3</v>
      </c>
      <c r="E393">
        <v>762656</v>
      </c>
      <c r="F393" t="s">
        <v>9</v>
      </c>
      <c r="G393">
        <v>546</v>
      </c>
      <c r="H393" s="34">
        <v>44253</v>
      </c>
      <c r="I393" s="33">
        <v>4914</v>
      </c>
      <c r="J393" s="33">
        <v>2184</v>
      </c>
      <c r="K393" s="33">
        <f t="shared" si="6"/>
        <v>2730</v>
      </c>
    </row>
    <row r="394" spans="2:11" x14ac:dyDescent="0.3">
      <c r="B394" t="s">
        <v>55</v>
      </c>
      <c r="C394" t="s">
        <v>25</v>
      </c>
      <c r="D394">
        <v>1</v>
      </c>
      <c r="E394">
        <v>250359</v>
      </c>
      <c r="F394" t="s">
        <v>10</v>
      </c>
      <c r="G394">
        <v>1618.5</v>
      </c>
      <c r="H394" s="34">
        <v>44254</v>
      </c>
      <c r="I394" s="33">
        <v>12948</v>
      </c>
      <c r="J394" s="33">
        <v>5664.75</v>
      </c>
      <c r="K394" s="33">
        <f t="shared" si="6"/>
        <v>7283.25</v>
      </c>
    </row>
    <row r="395" spans="2:11" x14ac:dyDescent="0.3">
      <c r="B395" t="s">
        <v>55</v>
      </c>
      <c r="C395" t="s">
        <v>56</v>
      </c>
      <c r="D395">
        <v>4</v>
      </c>
      <c r="E395">
        <v>787922</v>
      </c>
      <c r="F395" t="s">
        <v>10</v>
      </c>
      <c r="G395">
        <v>1321</v>
      </c>
      <c r="H395" s="34">
        <v>44255</v>
      </c>
      <c r="I395" s="33">
        <v>10568</v>
      </c>
      <c r="J395" s="33">
        <v>4623.5</v>
      </c>
      <c r="K395" s="33">
        <f t="shared" si="6"/>
        <v>5944.5</v>
      </c>
    </row>
    <row r="396" spans="2:11" x14ac:dyDescent="0.3">
      <c r="B396" t="s">
        <v>55</v>
      </c>
      <c r="C396" t="s">
        <v>48</v>
      </c>
      <c r="D396">
        <v>5</v>
      </c>
      <c r="E396">
        <v>779836</v>
      </c>
      <c r="F396" t="s">
        <v>10</v>
      </c>
      <c r="G396">
        <v>2178</v>
      </c>
      <c r="H396" s="34">
        <v>44256</v>
      </c>
      <c r="I396" s="33">
        <v>17424</v>
      </c>
      <c r="J396" s="33">
        <v>7623</v>
      </c>
      <c r="K396" s="33">
        <f t="shared" si="6"/>
        <v>9801</v>
      </c>
    </row>
    <row r="397" spans="2:11" x14ac:dyDescent="0.3">
      <c r="B397" t="s">
        <v>55</v>
      </c>
      <c r="C397" t="s">
        <v>32</v>
      </c>
      <c r="D397">
        <v>3</v>
      </c>
      <c r="E397">
        <v>661907</v>
      </c>
      <c r="F397" t="s">
        <v>10</v>
      </c>
      <c r="G397">
        <v>888</v>
      </c>
      <c r="H397" s="34">
        <v>44257</v>
      </c>
      <c r="I397" s="33">
        <v>7104</v>
      </c>
      <c r="J397" s="33">
        <v>3108</v>
      </c>
      <c r="K397" s="33">
        <f t="shared" si="6"/>
        <v>3996</v>
      </c>
    </row>
    <row r="398" spans="2:11" x14ac:dyDescent="0.3">
      <c r="B398" t="s">
        <v>55</v>
      </c>
      <c r="C398" t="s">
        <v>25</v>
      </c>
      <c r="D398">
        <v>1</v>
      </c>
      <c r="E398">
        <v>577996</v>
      </c>
      <c r="F398" t="s">
        <v>10</v>
      </c>
      <c r="G398">
        <v>2470</v>
      </c>
      <c r="H398" s="34">
        <v>44258</v>
      </c>
      <c r="I398" s="33">
        <v>19760</v>
      </c>
      <c r="J398" s="33">
        <v>8645</v>
      </c>
      <c r="K398" s="33">
        <f t="shared" si="6"/>
        <v>11115</v>
      </c>
    </row>
    <row r="399" spans="2:11" x14ac:dyDescent="0.3">
      <c r="B399" t="s">
        <v>55</v>
      </c>
      <c r="C399" t="s">
        <v>56</v>
      </c>
      <c r="D399">
        <v>4</v>
      </c>
      <c r="E399">
        <v>223318</v>
      </c>
      <c r="F399" t="s">
        <v>10</v>
      </c>
      <c r="G399">
        <v>1513</v>
      </c>
      <c r="H399" s="34">
        <v>44259</v>
      </c>
      <c r="I399" s="33">
        <v>12104</v>
      </c>
      <c r="J399" s="33">
        <v>5295.5</v>
      </c>
      <c r="K399" s="33">
        <f t="shared" si="6"/>
        <v>6808.5</v>
      </c>
    </row>
    <row r="400" spans="2:11" x14ac:dyDescent="0.3">
      <c r="B400" t="s">
        <v>55</v>
      </c>
      <c r="C400" t="s">
        <v>32</v>
      </c>
      <c r="D400">
        <v>3</v>
      </c>
      <c r="E400">
        <v>565876</v>
      </c>
      <c r="F400" t="s">
        <v>10</v>
      </c>
      <c r="G400">
        <v>1858</v>
      </c>
      <c r="H400" s="34">
        <v>44260</v>
      </c>
      <c r="I400" s="33">
        <v>14864</v>
      </c>
      <c r="J400" s="33">
        <v>6503</v>
      </c>
      <c r="K400" s="33">
        <f t="shared" si="6"/>
        <v>8361</v>
      </c>
    </row>
    <row r="401" spans="2:11" x14ac:dyDescent="0.3">
      <c r="B401" t="s">
        <v>55</v>
      </c>
      <c r="C401" t="s">
        <v>32</v>
      </c>
      <c r="D401">
        <v>3</v>
      </c>
      <c r="E401">
        <v>262696</v>
      </c>
      <c r="F401" t="s">
        <v>10</v>
      </c>
      <c r="G401">
        <v>1210</v>
      </c>
      <c r="H401" s="34">
        <v>44261</v>
      </c>
      <c r="I401" s="33">
        <v>9680</v>
      </c>
      <c r="J401" s="33">
        <v>4235</v>
      </c>
      <c r="K401" s="33">
        <f t="shared" si="6"/>
        <v>5445</v>
      </c>
    </row>
    <row r="402" spans="2:11" x14ac:dyDescent="0.3">
      <c r="B402" t="s">
        <v>55</v>
      </c>
      <c r="C402" t="s">
        <v>48</v>
      </c>
      <c r="D402">
        <v>5</v>
      </c>
      <c r="E402">
        <v>282081</v>
      </c>
      <c r="F402" t="s">
        <v>10</v>
      </c>
      <c r="G402">
        <v>2529</v>
      </c>
      <c r="H402" s="34">
        <v>44262</v>
      </c>
      <c r="I402" s="33">
        <v>20232</v>
      </c>
      <c r="J402" s="33">
        <v>8851.5</v>
      </c>
      <c r="K402" s="33">
        <f t="shared" si="6"/>
        <v>11380.5</v>
      </c>
    </row>
    <row r="403" spans="2:11" x14ac:dyDescent="0.3">
      <c r="B403" t="s">
        <v>55</v>
      </c>
      <c r="C403" t="s">
        <v>56</v>
      </c>
      <c r="D403">
        <v>4</v>
      </c>
      <c r="E403">
        <v>681923</v>
      </c>
      <c r="F403" t="s">
        <v>10</v>
      </c>
      <c r="G403">
        <v>1445</v>
      </c>
      <c r="H403" s="34">
        <v>44263</v>
      </c>
      <c r="I403" s="33">
        <v>11560</v>
      </c>
      <c r="J403" s="33">
        <v>5057.5</v>
      </c>
      <c r="K403" s="33">
        <f t="shared" si="6"/>
        <v>6502.5</v>
      </c>
    </row>
    <row r="404" spans="2:11" x14ac:dyDescent="0.3">
      <c r="B404" t="s">
        <v>55</v>
      </c>
      <c r="C404" t="s">
        <v>32</v>
      </c>
      <c r="D404">
        <v>3</v>
      </c>
      <c r="E404">
        <v>999314</v>
      </c>
      <c r="F404" t="s">
        <v>10</v>
      </c>
      <c r="G404">
        <v>330</v>
      </c>
      <c r="H404" s="34">
        <v>44264</v>
      </c>
      <c r="I404" s="33">
        <v>2640</v>
      </c>
      <c r="J404" s="33">
        <v>1155</v>
      </c>
      <c r="K404" s="33">
        <f t="shared" si="6"/>
        <v>1485</v>
      </c>
    </row>
    <row r="405" spans="2:11" x14ac:dyDescent="0.3">
      <c r="B405" t="s">
        <v>55</v>
      </c>
      <c r="C405" t="s">
        <v>48</v>
      </c>
      <c r="D405">
        <v>5</v>
      </c>
      <c r="E405">
        <v>318984</v>
      </c>
      <c r="F405" t="s">
        <v>10</v>
      </c>
      <c r="G405">
        <v>2671</v>
      </c>
      <c r="H405" s="34">
        <v>44265</v>
      </c>
      <c r="I405" s="33">
        <v>21368</v>
      </c>
      <c r="J405" s="33">
        <v>9348.5</v>
      </c>
      <c r="K405" s="33">
        <f t="shared" si="6"/>
        <v>12019.5</v>
      </c>
    </row>
    <row r="406" spans="2:11" x14ac:dyDescent="0.3">
      <c r="B406" t="s">
        <v>55</v>
      </c>
      <c r="C406" t="s">
        <v>32</v>
      </c>
      <c r="D406">
        <v>3</v>
      </c>
      <c r="E406">
        <v>889478</v>
      </c>
      <c r="F406" t="s">
        <v>10</v>
      </c>
      <c r="G406">
        <v>766</v>
      </c>
      <c r="H406" s="34">
        <v>44266</v>
      </c>
      <c r="I406" s="33">
        <v>6128</v>
      </c>
      <c r="J406" s="33">
        <v>2681</v>
      </c>
      <c r="K406" s="33">
        <f t="shared" si="6"/>
        <v>3447</v>
      </c>
    </row>
    <row r="407" spans="2:11" x14ac:dyDescent="0.3">
      <c r="B407" t="s">
        <v>55</v>
      </c>
      <c r="C407" t="s">
        <v>48</v>
      </c>
      <c r="D407">
        <v>5</v>
      </c>
      <c r="E407">
        <v>797119</v>
      </c>
      <c r="F407" t="s">
        <v>10</v>
      </c>
      <c r="G407">
        <v>494</v>
      </c>
      <c r="H407" s="34">
        <v>44267</v>
      </c>
      <c r="I407" s="33">
        <v>3952</v>
      </c>
      <c r="J407" s="33">
        <v>1729</v>
      </c>
      <c r="K407" s="33">
        <f t="shared" si="6"/>
        <v>2223</v>
      </c>
    </row>
    <row r="408" spans="2:11" x14ac:dyDescent="0.3">
      <c r="B408" t="s">
        <v>55</v>
      </c>
      <c r="C408" t="s">
        <v>56</v>
      </c>
      <c r="D408">
        <v>4</v>
      </c>
      <c r="E408">
        <v>993620</v>
      </c>
      <c r="F408" t="s">
        <v>10</v>
      </c>
      <c r="G408">
        <v>1397</v>
      </c>
      <c r="H408" s="34">
        <v>44268</v>
      </c>
      <c r="I408" s="33">
        <v>11176</v>
      </c>
      <c r="J408" s="33">
        <v>4889.5</v>
      </c>
      <c r="K408" s="33">
        <f t="shared" si="6"/>
        <v>6286.5</v>
      </c>
    </row>
    <row r="409" spans="2:11" x14ac:dyDescent="0.3">
      <c r="B409" t="s">
        <v>55</v>
      </c>
      <c r="C409" t="s">
        <v>56</v>
      </c>
      <c r="D409">
        <v>4</v>
      </c>
      <c r="E409">
        <v>677429</v>
      </c>
      <c r="F409" t="s">
        <v>10</v>
      </c>
      <c r="G409">
        <v>2155</v>
      </c>
      <c r="H409" s="34">
        <v>44269</v>
      </c>
      <c r="I409" s="33">
        <v>17240</v>
      </c>
      <c r="J409" s="33">
        <v>7542.5</v>
      </c>
      <c r="K409" s="33">
        <f t="shared" si="6"/>
        <v>9697.5</v>
      </c>
    </row>
    <row r="410" spans="2:11" x14ac:dyDescent="0.3">
      <c r="B410" t="s">
        <v>55</v>
      </c>
      <c r="C410" t="s">
        <v>25</v>
      </c>
      <c r="D410">
        <v>1</v>
      </c>
      <c r="E410">
        <v>800822</v>
      </c>
      <c r="F410" t="s">
        <v>10</v>
      </c>
      <c r="G410">
        <v>742.5</v>
      </c>
      <c r="H410" s="34">
        <v>44270</v>
      </c>
      <c r="I410" s="33">
        <v>5940</v>
      </c>
      <c r="J410" s="33">
        <v>2598.75</v>
      </c>
      <c r="K410" s="33">
        <f t="shared" si="6"/>
        <v>3341.25</v>
      </c>
    </row>
    <row r="411" spans="2:11" x14ac:dyDescent="0.3">
      <c r="B411" t="s">
        <v>55</v>
      </c>
      <c r="C411" t="s">
        <v>56</v>
      </c>
      <c r="D411">
        <v>4</v>
      </c>
      <c r="E411">
        <v>824179</v>
      </c>
      <c r="F411" t="s">
        <v>10</v>
      </c>
      <c r="G411">
        <v>1295</v>
      </c>
      <c r="H411" s="34">
        <v>44271</v>
      </c>
      <c r="I411" s="33">
        <v>10360</v>
      </c>
      <c r="J411" s="33">
        <v>4532.5</v>
      </c>
      <c r="K411" s="33">
        <f t="shared" si="6"/>
        <v>5827.5</v>
      </c>
    </row>
    <row r="412" spans="2:11" x14ac:dyDescent="0.3">
      <c r="B412" t="s">
        <v>55</v>
      </c>
      <c r="C412" t="s">
        <v>25</v>
      </c>
      <c r="D412">
        <v>1</v>
      </c>
      <c r="E412">
        <v>933937</v>
      </c>
      <c r="F412" t="s">
        <v>10</v>
      </c>
      <c r="G412">
        <v>214</v>
      </c>
      <c r="H412" s="34">
        <v>44272</v>
      </c>
      <c r="I412" s="33">
        <v>1712</v>
      </c>
      <c r="J412" s="33">
        <v>749</v>
      </c>
      <c r="K412" s="33">
        <f t="shared" si="6"/>
        <v>963</v>
      </c>
    </row>
    <row r="413" spans="2:11" x14ac:dyDescent="0.3">
      <c r="B413" t="s">
        <v>55</v>
      </c>
      <c r="C413" t="s">
        <v>56</v>
      </c>
      <c r="D413">
        <v>4</v>
      </c>
      <c r="E413">
        <v>922151</v>
      </c>
      <c r="F413" t="s">
        <v>10</v>
      </c>
      <c r="G413">
        <v>2145</v>
      </c>
      <c r="H413" s="34">
        <v>44273</v>
      </c>
      <c r="I413" s="33">
        <v>17160</v>
      </c>
      <c r="J413" s="33">
        <v>7507.5</v>
      </c>
      <c r="K413" s="33">
        <f t="shared" si="6"/>
        <v>9652.5</v>
      </c>
    </row>
    <row r="414" spans="2:11" x14ac:dyDescent="0.3">
      <c r="B414" t="s">
        <v>55</v>
      </c>
      <c r="C414" t="s">
        <v>25</v>
      </c>
      <c r="D414">
        <v>1</v>
      </c>
      <c r="E414">
        <v>137133</v>
      </c>
      <c r="F414" t="s">
        <v>10</v>
      </c>
      <c r="G414">
        <v>2852</v>
      </c>
      <c r="H414" s="34">
        <v>44274</v>
      </c>
      <c r="I414" s="33">
        <v>22816</v>
      </c>
      <c r="J414" s="33">
        <v>9982</v>
      </c>
      <c r="K414" s="33">
        <f t="shared" si="6"/>
        <v>12834</v>
      </c>
    </row>
    <row r="415" spans="2:11" x14ac:dyDescent="0.3">
      <c r="B415" t="s">
        <v>55</v>
      </c>
      <c r="C415" t="s">
        <v>56</v>
      </c>
      <c r="D415">
        <v>4</v>
      </c>
      <c r="E415">
        <v>232554</v>
      </c>
      <c r="F415" t="s">
        <v>10</v>
      </c>
      <c r="G415">
        <v>4243.5</v>
      </c>
      <c r="H415" s="34">
        <v>44275</v>
      </c>
      <c r="I415" s="33">
        <v>33948</v>
      </c>
      <c r="J415" s="33">
        <v>14852.25</v>
      </c>
      <c r="K415" s="33">
        <f t="shared" si="6"/>
        <v>19095.75</v>
      </c>
    </row>
    <row r="416" spans="2:11" x14ac:dyDescent="0.3">
      <c r="B416" t="s">
        <v>55</v>
      </c>
      <c r="C416" t="s">
        <v>25</v>
      </c>
      <c r="D416">
        <v>1</v>
      </c>
      <c r="E416">
        <v>394605</v>
      </c>
      <c r="F416" t="s">
        <v>10</v>
      </c>
      <c r="G416">
        <v>2580</v>
      </c>
      <c r="H416" s="34">
        <v>44276</v>
      </c>
      <c r="I416" s="33">
        <v>20640</v>
      </c>
      <c r="J416" s="33">
        <v>9030</v>
      </c>
      <c r="K416" s="33">
        <f t="shared" si="6"/>
        <v>11610</v>
      </c>
    </row>
    <row r="417" spans="2:11" x14ac:dyDescent="0.3">
      <c r="B417" t="s">
        <v>55</v>
      </c>
      <c r="C417" t="s">
        <v>32</v>
      </c>
      <c r="D417">
        <v>3</v>
      </c>
      <c r="E417">
        <v>162994</v>
      </c>
      <c r="F417" t="s">
        <v>10</v>
      </c>
      <c r="G417">
        <v>689</v>
      </c>
      <c r="H417" s="34">
        <v>44277</v>
      </c>
      <c r="I417" s="33">
        <v>5512</v>
      </c>
      <c r="J417" s="33">
        <v>2411.5</v>
      </c>
      <c r="K417" s="33">
        <f t="shared" si="6"/>
        <v>3100.5</v>
      </c>
    </row>
    <row r="418" spans="2:11" x14ac:dyDescent="0.3">
      <c r="B418" t="s">
        <v>55</v>
      </c>
      <c r="C418" t="s">
        <v>32</v>
      </c>
      <c r="D418">
        <v>3</v>
      </c>
      <c r="E418">
        <v>597944</v>
      </c>
      <c r="F418" t="s">
        <v>10</v>
      </c>
      <c r="G418">
        <v>1947</v>
      </c>
      <c r="H418" s="34">
        <v>44278</v>
      </c>
      <c r="I418" s="33">
        <v>15576</v>
      </c>
      <c r="J418" s="33">
        <v>6814.5</v>
      </c>
      <c r="K418" s="33">
        <f t="shared" si="6"/>
        <v>8761.5</v>
      </c>
    </row>
    <row r="419" spans="2:11" x14ac:dyDescent="0.3">
      <c r="B419" t="s">
        <v>55</v>
      </c>
      <c r="C419" t="s">
        <v>56</v>
      </c>
      <c r="D419">
        <v>4</v>
      </c>
      <c r="E419">
        <v>636070</v>
      </c>
      <c r="F419" t="s">
        <v>10</v>
      </c>
      <c r="G419">
        <v>908</v>
      </c>
      <c r="H419" s="34">
        <v>44279</v>
      </c>
      <c r="I419" s="33">
        <v>7264</v>
      </c>
      <c r="J419" s="33">
        <v>3178</v>
      </c>
      <c r="K419" s="33">
        <f t="shared" si="6"/>
        <v>4086</v>
      </c>
    </row>
    <row r="420" spans="2:11" x14ac:dyDescent="0.3">
      <c r="B420" t="s">
        <v>55</v>
      </c>
      <c r="C420" t="s">
        <v>25</v>
      </c>
      <c r="D420">
        <v>1</v>
      </c>
      <c r="E420">
        <v>167802</v>
      </c>
      <c r="F420" t="s">
        <v>10</v>
      </c>
      <c r="G420">
        <v>831</v>
      </c>
      <c r="H420" s="34">
        <v>44280</v>
      </c>
      <c r="I420" s="33">
        <v>6648</v>
      </c>
      <c r="J420" s="33">
        <v>2908.5</v>
      </c>
      <c r="K420" s="33">
        <f t="shared" si="6"/>
        <v>3739.5</v>
      </c>
    </row>
    <row r="421" spans="2:11" x14ac:dyDescent="0.3">
      <c r="B421" t="s">
        <v>55</v>
      </c>
      <c r="C421" t="s">
        <v>32</v>
      </c>
      <c r="D421">
        <v>2</v>
      </c>
      <c r="E421">
        <v>443924</v>
      </c>
      <c r="F421" t="s">
        <v>10</v>
      </c>
      <c r="G421">
        <v>2851</v>
      </c>
      <c r="H421" s="34">
        <v>44281</v>
      </c>
      <c r="I421" s="33">
        <v>22808</v>
      </c>
      <c r="J421" s="33">
        <v>9978.5</v>
      </c>
      <c r="K421" s="33">
        <f t="shared" si="6"/>
        <v>12829.5</v>
      </c>
    </row>
    <row r="422" spans="2:11" x14ac:dyDescent="0.3">
      <c r="B422" t="s">
        <v>55</v>
      </c>
      <c r="C422" t="s">
        <v>56</v>
      </c>
      <c r="D422">
        <v>4</v>
      </c>
      <c r="E422">
        <v>694984</v>
      </c>
      <c r="F422" t="s">
        <v>10</v>
      </c>
      <c r="G422">
        <v>2021</v>
      </c>
      <c r="H422" s="34">
        <v>44282</v>
      </c>
      <c r="I422" s="33">
        <v>16168</v>
      </c>
      <c r="J422" s="33">
        <v>7073.5</v>
      </c>
      <c r="K422" s="33">
        <f t="shared" si="6"/>
        <v>9094.5</v>
      </c>
    </row>
    <row r="423" spans="2:11" x14ac:dyDescent="0.3">
      <c r="B423" t="s">
        <v>55</v>
      </c>
      <c r="C423" t="s">
        <v>56</v>
      </c>
      <c r="D423">
        <v>4</v>
      </c>
      <c r="E423">
        <v>938354</v>
      </c>
      <c r="F423" t="s">
        <v>10</v>
      </c>
      <c r="G423">
        <v>274</v>
      </c>
      <c r="H423" s="34">
        <v>44283</v>
      </c>
      <c r="I423" s="33">
        <v>2192</v>
      </c>
      <c r="J423" s="33">
        <v>959</v>
      </c>
      <c r="K423" s="33">
        <f t="shared" si="6"/>
        <v>1233</v>
      </c>
    </row>
    <row r="424" spans="2:11" x14ac:dyDescent="0.3">
      <c r="B424" t="s">
        <v>55</v>
      </c>
      <c r="C424" t="s">
        <v>32</v>
      </c>
      <c r="D424">
        <v>3</v>
      </c>
      <c r="E424">
        <v>769459</v>
      </c>
      <c r="F424" t="s">
        <v>10</v>
      </c>
      <c r="G424">
        <v>1865</v>
      </c>
      <c r="H424" s="34">
        <v>44284</v>
      </c>
      <c r="I424" s="33">
        <v>14920</v>
      </c>
      <c r="J424" s="33">
        <v>6527.5</v>
      </c>
      <c r="K424" s="33">
        <f t="shared" si="6"/>
        <v>8392.5</v>
      </c>
    </row>
    <row r="425" spans="2:11" x14ac:dyDescent="0.3">
      <c r="B425" t="s">
        <v>55</v>
      </c>
      <c r="C425" t="s">
        <v>32</v>
      </c>
      <c r="D425">
        <v>3</v>
      </c>
      <c r="E425">
        <v>380488</v>
      </c>
      <c r="F425" t="s">
        <v>10</v>
      </c>
      <c r="G425">
        <v>1116</v>
      </c>
      <c r="H425" s="34">
        <v>44285</v>
      </c>
      <c r="I425" s="33">
        <v>8928</v>
      </c>
      <c r="J425" s="33">
        <v>3906</v>
      </c>
      <c r="K425" s="33">
        <f t="shared" si="6"/>
        <v>5022</v>
      </c>
    </row>
    <row r="426" spans="2:11" x14ac:dyDescent="0.3">
      <c r="B426" t="s">
        <v>55</v>
      </c>
      <c r="C426" t="s">
        <v>32</v>
      </c>
      <c r="D426">
        <v>2</v>
      </c>
      <c r="E426">
        <v>715213</v>
      </c>
      <c r="F426" t="s">
        <v>10</v>
      </c>
      <c r="G426">
        <v>1563</v>
      </c>
      <c r="H426" s="34">
        <v>44286</v>
      </c>
      <c r="I426" s="33">
        <v>12504</v>
      </c>
      <c r="J426" s="33">
        <v>5470.5</v>
      </c>
      <c r="K426" s="33">
        <f t="shared" si="6"/>
        <v>7033.5</v>
      </c>
    </row>
    <row r="427" spans="2:11" x14ac:dyDescent="0.3">
      <c r="B427" t="s">
        <v>55</v>
      </c>
      <c r="C427" t="s">
        <v>25</v>
      </c>
      <c r="D427">
        <v>1</v>
      </c>
      <c r="E427">
        <v>970611</v>
      </c>
      <c r="F427" t="s">
        <v>10</v>
      </c>
      <c r="G427">
        <v>991</v>
      </c>
      <c r="H427" s="34">
        <v>44287</v>
      </c>
      <c r="I427" s="33">
        <v>7928</v>
      </c>
      <c r="J427" s="33">
        <v>3468.5</v>
      </c>
      <c r="K427" s="33">
        <f t="shared" si="6"/>
        <v>4459.5</v>
      </c>
    </row>
    <row r="428" spans="2:11" x14ac:dyDescent="0.3">
      <c r="B428" t="s">
        <v>55</v>
      </c>
      <c r="C428" t="s">
        <v>32</v>
      </c>
      <c r="D428">
        <v>2</v>
      </c>
      <c r="E428">
        <v>347070</v>
      </c>
      <c r="F428" t="s">
        <v>10</v>
      </c>
      <c r="G428">
        <v>1016</v>
      </c>
      <c r="H428" s="34">
        <v>44288</v>
      </c>
      <c r="I428" s="33">
        <v>8128</v>
      </c>
      <c r="J428" s="33">
        <v>3556</v>
      </c>
      <c r="K428" s="33">
        <f t="shared" si="6"/>
        <v>4572</v>
      </c>
    </row>
    <row r="429" spans="2:11" x14ac:dyDescent="0.3">
      <c r="B429" t="s">
        <v>55</v>
      </c>
      <c r="C429" t="s">
        <v>32</v>
      </c>
      <c r="D429">
        <v>2</v>
      </c>
      <c r="E429">
        <v>254526</v>
      </c>
      <c r="F429" t="s">
        <v>10</v>
      </c>
      <c r="G429">
        <v>2791</v>
      </c>
      <c r="H429" s="34">
        <v>44289</v>
      </c>
      <c r="I429" s="33">
        <v>22328</v>
      </c>
      <c r="J429" s="33">
        <v>9768.5</v>
      </c>
      <c r="K429" s="33">
        <f t="shared" si="6"/>
        <v>12559.5</v>
      </c>
    </row>
    <row r="430" spans="2:11" x14ac:dyDescent="0.3">
      <c r="B430" t="s">
        <v>55</v>
      </c>
      <c r="C430" t="s">
        <v>32</v>
      </c>
      <c r="D430">
        <v>2</v>
      </c>
      <c r="E430">
        <v>801561</v>
      </c>
      <c r="F430" t="s">
        <v>10</v>
      </c>
      <c r="G430">
        <v>570</v>
      </c>
      <c r="H430" s="34">
        <v>44290</v>
      </c>
      <c r="I430" s="33">
        <v>4560</v>
      </c>
      <c r="J430" s="33">
        <v>1995</v>
      </c>
      <c r="K430" s="33">
        <f t="shared" si="6"/>
        <v>2565</v>
      </c>
    </row>
    <row r="431" spans="2:11" x14ac:dyDescent="0.3">
      <c r="B431" t="s">
        <v>55</v>
      </c>
      <c r="C431" t="s">
        <v>32</v>
      </c>
      <c r="D431">
        <v>2</v>
      </c>
      <c r="E431">
        <v>372032</v>
      </c>
      <c r="F431" t="s">
        <v>10</v>
      </c>
      <c r="G431">
        <v>2487</v>
      </c>
      <c r="H431" s="34">
        <v>44291</v>
      </c>
      <c r="I431" s="33">
        <v>19896</v>
      </c>
      <c r="J431" s="33">
        <v>8704.5</v>
      </c>
      <c r="K431" s="33">
        <f t="shared" si="6"/>
        <v>11191.5</v>
      </c>
    </row>
    <row r="432" spans="2:11" x14ac:dyDescent="0.3">
      <c r="B432" t="s">
        <v>55</v>
      </c>
      <c r="C432" t="s">
        <v>56</v>
      </c>
      <c r="D432">
        <v>4</v>
      </c>
      <c r="E432">
        <v>211569</v>
      </c>
      <c r="F432" t="s">
        <v>10</v>
      </c>
      <c r="G432">
        <v>1117.5</v>
      </c>
      <c r="H432" s="34">
        <v>44292</v>
      </c>
      <c r="I432" s="33">
        <v>8940</v>
      </c>
      <c r="J432" s="33">
        <v>3911.25</v>
      </c>
      <c r="K432" s="33">
        <f t="shared" si="6"/>
        <v>5028.75</v>
      </c>
    </row>
    <row r="433" spans="2:11" x14ac:dyDescent="0.3">
      <c r="B433" t="s">
        <v>55</v>
      </c>
      <c r="C433" t="s">
        <v>32</v>
      </c>
      <c r="D433">
        <v>2</v>
      </c>
      <c r="E433">
        <v>326864</v>
      </c>
      <c r="F433" t="s">
        <v>10</v>
      </c>
      <c r="G433">
        <v>2844</v>
      </c>
      <c r="H433" s="34">
        <v>44293</v>
      </c>
      <c r="I433" s="33">
        <v>22752</v>
      </c>
      <c r="J433" s="33">
        <v>9954</v>
      </c>
      <c r="K433" s="33">
        <f t="shared" si="6"/>
        <v>12798</v>
      </c>
    </row>
    <row r="434" spans="2:11" x14ac:dyDescent="0.3">
      <c r="B434" t="s">
        <v>55</v>
      </c>
      <c r="C434" t="s">
        <v>56</v>
      </c>
      <c r="D434">
        <v>4</v>
      </c>
      <c r="E434">
        <v>315992</v>
      </c>
      <c r="F434" t="s">
        <v>10</v>
      </c>
      <c r="G434">
        <v>562</v>
      </c>
      <c r="H434" s="34">
        <v>44294</v>
      </c>
      <c r="I434" s="33">
        <v>4496</v>
      </c>
      <c r="J434" s="33">
        <v>1967</v>
      </c>
      <c r="K434" s="33">
        <f t="shared" si="6"/>
        <v>2529</v>
      </c>
    </row>
    <row r="435" spans="2:11" x14ac:dyDescent="0.3">
      <c r="B435" t="s">
        <v>55</v>
      </c>
      <c r="C435" t="s">
        <v>56</v>
      </c>
      <c r="D435">
        <v>4</v>
      </c>
      <c r="E435">
        <v>279150</v>
      </c>
      <c r="F435" t="s">
        <v>10</v>
      </c>
      <c r="G435">
        <v>2299</v>
      </c>
      <c r="H435" s="34">
        <v>44295</v>
      </c>
      <c r="I435" s="33">
        <v>18392</v>
      </c>
      <c r="J435" s="33">
        <v>8046.5</v>
      </c>
      <c r="K435" s="33">
        <f t="shared" si="6"/>
        <v>10345.5</v>
      </c>
    </row>
    <row r="436" spans="2:11" x14ac:dyDescent="0.3">
      <c r="B436" t="s">
        <v>55</v>
      </c>
      <c r="C436" t="s">
        <v>56</v>
      </c>
      <c r="D436">
        <v>4</v>
      </c>
      <c r="E436">
        <v>861831</v>
      </c>
      <c r="F436" t="s">
        <v>10</v>
      </c>
      <c r="G436">
        <v>2030</v>
      </c>
      <c r="H436" s="34">
        <v>44296</v>
      </c>
      <c r="I436" s="33">
        <v>16240</v>
      </c>
      <c r="J436" s="33">
        <v>7105</v>
      </c>
      <c r="K436" s="33">
        <f t="shared" si="6"/>
        <v>9135</v>
      </c>
    </row>
    <row r="437" spans="2:11" x14ac:dyDescent="0.3">
      <c r="B437" t="s">
        <v>55</v>
      </c>
      <c r="C437" t="s">
        <v>56</v>
      </c>
      <c r="D437">
        <v>4</v>
      </c>
      <c r="E437">
        <v>899417</v>
      </c>
      <c r="F437" t="s">
        <v>10</v>
      </c>
      <c r="G437">
        <v>263</v>
      </c>
      <c r="H437" s="34">
        <v>44297</v>
      </c>
      <c r="I437" s="33">
        <v>2104</v>
      </c>
      <c r="J437" s="33">
        <v>920.5</v>
      </c>
      <c r="K437" s="33">
        <f t="shared" si="6"/>
        <v>1183.5</v>
      </c>
    </row>
    <row r="438" spans="2:11" x14ac:dyDescent="0.3">
      <c r="B438" t="s">
        <v>55</v>
      </c>
      <c r="C438" t="s">
        <v>32</v>
      </c>
      <c r="D438">
        <v>3</v>
      </c>
      <c r="E438">
        <v>779891</v>
      </c>
      <c r="F438" t="s">
        <v>10</v>
      </c>
      <c r="G438">
        <v>887</v>
      </c>
      <c r="H438" s="34">
        <v>44298</v>
      </c>
      <c r="I438" s="33">
        <v>7096</v>
      </c>
      <c r="J438" s="33">
        <v>3104.5</v>
      </c>
      <c r="K438" s="33">
        <f t="shared" si="6"/>
        <v>3991.5</v>
      </c>
    </row>
    <row r="439" spans="2:11" x14ac:dyDescent="0.3">
      <c r="B439" t="s">
        <v>55</v>
      </c>
      <c r="C439" t="s">
        <v>48</v>
      </c>
      <c r="D439">
        <v>5</v>
      </c>
      <c r="E439">
        <v>999782</v>
      </c>
      <c r="F439" t="s">
        <v>10</v>
      </c>
      <c r="G439">
        <v>727</v>
      </c>
      <c r="H439" s="34">
        <v>44299</v>
      </c>
      <c r="I439" s="33">
        <v>5816</v>
      </c>
      <c r="J439" s="33">
        <v>2544.5</v>
      </c>
      <c r="K439" s="33">
        <f t="shared" si="6"/>
        <v>3271.5</v>
      </c>
    </row>
    <row r="440" spans="2:11" x14ac:dyDescent="0.3">
      <c r="B440" t="s">
        <v>55</v>
      </c>
      <c r="C440" t="s">
        <v>25</v>
      </c>
      <c r="D440">
        <v>1</v>
      </c>
      <c r="E440">
        <v>337711</v>
      </c>
      <c r="F440" t="s">
        <v>10</v>
      </c>
      <c r="G440">
        <v>1884</v>
      </c>
      <c r="H440" s="34">
        <v>44300</v>
      </c>
      <c r="I440" s="33">
        <v>15072</v>
      </c>
      <c r="J440" s="33">
        <v>6594</v>
      </c>
      <c r="K440" s="33">
        <f t="shared" si="6"/>
        <v>8478</v>
      </c>
    </row>
    <row r="441" spans="2:11" x14ac:dyDescent="0.3">
      <c r="B441" t="s">
        <v>55</v>
      </c>
      <c r="C441" t="s">
        <v>25</v>
      </c>
      <c r="D441">
        <v>1</v>
      </c>
      <c r="E441">
        <v>800822</v>
      </c>
      <c r="F441" t="s">
        <v>10</v>
      </c>
      <c r="G441">
        <v>742.5</v>
      </c>
      <c r="H441" s="34">
        <v>44301</v>
      </c>
      <c r="I441" s="33">
        <v>5940</v>
      </c>
      <c r="J441" s="33">
        <v>2598.75</v>
      </c>
      <c r="K441" s="33">
        <f t="shared" si="6"/>
        <v>3341.25</v>
      </c>
    </row>
    <row r="442" spans="2:11" x14ac:dyDescent="0.3">
      <c r="B442" t="s">
        <v>55</v>
      </c>
      <c r="C442" t="s">
        <v>56</v>
      </c>
      <c r="D442">
        <v>4</v>
      </c>
      <c r="E442">
        <v>403981</v>
      </c>
      <c r="F442" t="s">
        <v>10</v>
      </c>
      <c r="G442">
        <v>1834</v>
      </c>
      <c r="H442" s="34">
        <v>44302</v>
      </c>
      <c r="I442" s="33">
        <v>14672</v>
      </c>
      <c r="J442" s="33">
        <v>6419</v>
      </c>
      <c r="K442" s="33">
        <f t="shared" si="6"/>
        <v>8253</v>
      </c>
    </row>
    <row r="443" spans="2:11" x14ac:dyDescent="0.3">
      <c r="B443" t="s">
        <v>55</v>
      </c>
      <c r="C443" t="s">
        <v>25</v>
      </c>
      <c r="D443">
        <v>1</v>
      </c>
      <c r="E443">
        <v>754102</v>
      </c>
      <c r="F443" t="s">
        <v>10</v>
      </c>
      <c r="G443">
        <v>1761</v>
      </c>
      <c r="H443" s="34">
        <v>44303</v>
      </c>
      <c r="I443" s="33">
        <v>14088</v>
      </c>
      <c r="J443" s="33">
        <v>6163.5</v>
      </c>
      <c r="K443" s="33">
        <f t="shared" si="6"/>
        <v>7924.5</v>
      </c>
    </row>
    <row r="444" spans="2:11" x14ac:dyDescent="0.3">
      <c r="B444" t="s">
        <v>55</v>
      </c>
      <c r="C444" t="s">
        <v>48</v>
      </c>
      <c r="D444">
        <v>5</v>
      </c>
      <c r="E444">
        <v>721490</v>
      </c>
      <c r="F444" t="s">
        <v>10</v>
      </c>
      <c r="G444">
        <v>448</v>
      </c>
      <c r="H444" s="34">
        <v>44304</v>
      </c>
      <c r="I444" s="33">
        <v>3584</v>
      </c>
      <c r="J444" s="33">
        <v>1568</v>
      </c>
      <c r="K444" s="33">
        <f t="shared" si="6"/>
        <v>2016</v>
      </c>
    </row>
    <row r="445" spans="2:11" x14ac:dyDescent="0.3">
      <c r="B445" t="s">
        <v>55</v>
      </c>
      <c r="C445" t="s">
        <v>32</v>
      </c>
      <c r="D445">
        <v>2</v>
      </c>
      <c r="E445">
        <v>146558</v>
      </c>
      <c r="F445" t="s">
        <v>10</v>
      </c>
      <c r="G445">
        <v>2181</v>
      </c>
      <c r="H445" s="34">
        <v>44305</v>
      </c>
      <c r="I445" s="33">
        <v>17448</v>
      </c>
      <c r="J445" s="33">
        <v>7633.5</v>
      </c>
      <c r="K445" s="33">
        <f t="shared" si="6"/>
        <v>9814.5</v>
      </c>
    </row>
    <row r="446" spans="2:11" x14ac:dyDescent="0.3">
      <c r="B446" t="s">
        <v>55</v>
      </c>
      <c r="C446" t="s">
        <v>56</v>
      </c>
      <c r="D446">
        <v>4</v>
      </c>
      <c r="E446">
        <v>262881</v>
      </c>
      <c r="F446" t="s">
        <v>10</v>
      </c>
      <c r="G446">
        <v>1540</v>
      </c>
      <c r="H446" s="34">
        <v>44306</v>
      </c>
      <c r="I446" s="33">
        <v>12320</v>
      </c>
      <c r="J446" s="33">
        <v>5390</v>
      </c>
      <c r="K446" s="33">
        <f t="shared" si="6"/>
        <v>6930</v>
      </c>
    </row>
    <row r="447" spans="2:11" x14ac:dyDescent="0.3">
      <c r="B447" t="s">
        <v>55</v>
      </c>
      <c r="C447" t="s">
        <v>32</v>
      </c>
      <c r="D447">
        <v>2</v>
      </c>
      <c r="E447">
        <v>826814</v>
      </c>
      <c r="F447" t="s">
        <v>10</v>
      </c>
      <c r="G447">
        <v>490</v>
      </c>
      <c r="H447" s="34">
        <v>44307</v>
      </c>
      <c r="I447" s="33">
        <v>3920</v>
      </c>
      <c r="J447" s="33">
        <v>1715</v>
      </c>
      <c r="K447" s="33">
        <f t="shared" si="6"/>
        <v>2205</v>
      </c>
    </row>
    <row r="448" spans="2:11" x14ac:dyDescent="0.3">
      <c r="B448" t="s">
        <v>55</v>
      </c>
      <c r="C448" t="s">
        <v>56</v>
      </c>
      <c r="D448">
        <v>4</v>
      </c>
      <c r="E448">
        <v>344429</v>
      </c>
      <c r="F448" t="s">
        <v>10</v>
      </c>
      <c r="G448">
        <v>1362</v>
      </c>
      <c r="H448" s="34">
        <v>44308</v>
      </c>
      <c r="I448" s="33">
        <v>10896</v>
      </c>
      <c r="J448" s="33">
        <v>4767</v>
      </c>
      <c r="K448" s="33">
        <f t="shared" si="6"/>
        <v>6129</v>
      </c>
    </row>
    <row r="449" spans="2:11" x14ac:dyDescent="0.3">
      <c r="B449" t="s">
        <v>55</v>
      </c>
      <c r="C449" t="s">
        <v>32</v>
      </c>
      <c r="D449">
        <v>3</v>
      </c>
      <c r="E449">
        <v>433596</v>
      </c>
      <c r="F449" t="s">
        <v>10</v>
      </c>
      <c r="G449">
        <v>1094</v>
      </c>
      <c r="H449" s="34">
        <v>44309</v>
      </c>
      <c r="I449" s="33">
        <v>8752</v>
      </c>
      <c r="J449" s="33">
        <v>3829</v>
      </c>
      <c r="K449" s="33">
        <f t="shared" si="6"/>
        <v>4923</v>
      </c>
    </row>
    <row r="450" spans="2:11" x14ac:dyDescent="0.3">
      <c r="B450" t="s">
        <v>55</v>
      </c>
      <c r="C450" t="s">
        <v>48</v>
      </c>
      <c r="D450">
        <v>5</v>
      </c>
      <c r="E450">
        <v>934121</v>
      </c>
      <c r="F450" t="s">
        <v>10</v>
      </c>
      <c r="G450">
        <v>367</v>
      </c>
      <c r="H450" s="34">
        <v>44310</v>
      </c>
      <c r="I450" s="33">
        <v>2936</v>
      </c>
      <c r="J450" s="33">
        <v>1284.5</v>
      </c>
      <c r="K450" s="33">
        <f t="shared" si="6"/>
        <v>1651.5</v>
      </c>
    </row>
    <row r="451" spans="2:11" x14ac:dyDescent="0.3">
      <c r="B451" t="s">
        <v>55</v>
      </c>
      <c r="C451" t="s">
        <v>48</v>
      </c>
      <c r="D451">
        <v>5</v>
      </c>
      <c r="E451">
        <v>593688</v>
      </c>
      <c r="F451" t="s">
        <v>10</v>
      </c>
      <c r="G451">
        <v>663</v>
      </c>
      <c r="H451" s="34">
        <v>44311</v>
      </c>
      <c r="I451" s="33">
        <v>5304</v>
      </c>
      <c r="J451" s="33">
        <v>2320.5</v>
      </c>
      <c r="K451" s="33">
        <f t="shared" ref="K451:K514" si="7">(I451-J451)</f>
        <v>2983.5</v>
      </c>
    </row>
    <row r="452" spans="2:11" x14ac:dyDescent="0.3">
      <c r="B452" t="s">
        <v>55</v>
      </c>
      <c r="C452" t="s">
        <v>56</v>
      </c>
      <c r="D452">
        <v>4</v>
      </c>
      <c r="E452">
        <v>995396</v>
      </c>
      <c r="F452" t="s">
        <v>10</v>
      </c>
      <c r="G452">
        <v>819</v>
      </c>
      <c r="H452" s="34">
        <v>44312</v>
      </c>
      <c r="I452" s="33">
        <v>6552</v>
      </c>
      <c r="J452" s="33">
        <v>2866.5</v>
      </c>
      <c r="K452" s="33">
        <f t="shared" si="7"/>
        <v>3685.5</v>
      </c>
    </row>
    <row r="453" spans="2:11" x14ac:dyDescent="0.3">
      <c r="B453" t="s">
        <v>55</v>
      </c>
      <c r="C453" t="s">
        <v>32</v>
      </c>
      <c r="D453">
        <v>2</v>
      </c>
      <c r="E453">
        <v>616194</v>
      </c>
      <c r="F453" t="s">
        <v>10</v>
      </c>
      <c r="G453">
        <v>1580</v>
      </c>
      <c r="H453" s="34">
        <v>44313</v>
      </c>
      <c r="I453" s="33">
        <v>12640</v>
      </c>
      <c r="J453" s="33">
        <v>5530</v>
      </c>
      <c r="K453" s="33">
        <f t="shared" si="7"/>
        <v>7110</v>
      </c>
    </row>
    <row r="454" spans="2:11" x14ac:dyDescent="0.3">
      <c r="B454" t="s">
        <v>55</v>
      </c>
      <c r="C454" t="s">
        <v>32</v>
      </c>
      <c r="D454">
        <v>2</v>
      </c>
      <c r="E454">
        <v>104852</v>
      </c>
      <c r="F454" t="s">
        <v>10</v>
      </c>
      <c r="G454">
        <v>521</v>
      </c>
      <c r="H454" s="34">
        <v>44314</v>
      </c>
      <c r="I454" s="33">
        <v>4168</v>
      </c>
      <c r="J454" s="33">
        <v>1823.5</v>
      </c>
      <c r="K454" s="33">
        <f t="shared" si="7"/>
        <v>2344.5</v>
      </c>
    </row>
    <row r="455" spans="2:11" x14ac:dyDescent="0.3">
      <c r="B455" t="s">
        <v>55</v>
      </c>
      <c r="C455" t="s">
        <v>56</v>
      </c>
      <c r="D455">
        <v>4</v>
      </c>
      <c r="E455">
        <v>300986</v>
      </c>
      <c r="F455" t="s">
        <v>10</v>
      </c>
      <c r="G455">
        <v>386</v>
      </c>
      <c r="H455" s="34">
        <v>44315</v>
      </c>
      <c r="I455" s="33">
        <v>3088</v>
      </c>
      <c r="J455" s="33">
        <v>1351</v>
      </c>
      <c r="K455" s="33">
        <f t="shared" si="7"/>
        <v>1737</v>
      </c>
    </row>
    <row r="456" spans="2:11" x14ac:dyDescent="0.3">
      <c r="B456" t="s">
        <v>55</v>
      </c>
      <c r="C456" t="s">
        <v>32</v>
      </c>
      <c r="D456">
        <v>3</v>
      </c>
      <c r="E456">
        <v>537470</v>
      </c>
      <c r="F456" t="s">
        <v>10</v>
      </c>
      <c r="G456">
        <v>3445.5</v>
      </c>
      <c r="H456" s="34">
        <v>44316</v>
      </c>
      <c r="I456" s="33">
        <v>27564</v>
      </c>
      <c r="J456" s="33">
        <v>12059.25</v>
      </c>
      <c r="K456" s="33">
        <f t="shared" si="7"/>
        <v>15504.75</v>
      </c>
    </row>
    <row r="457" spans="2:11" x14ac:dyDescent="0.3">
      <c r="B457" t="s">
        <v>55</v>
      </c>
      <c r="C457" t="s">
        <v>32</v>
      </c>
      <c r="D457">
        <v>3</v>
      </c>
      <c r="E457">
        <v>677060</v>
      </c>
      <c r="F457" t="s">
        <v>10</v>
      </c>
      <c r="G457">
        <v>1482</v>
      </c>
      <c r="H457" s="34">
        <v>44317</v>
      </c>
      <c r="I457" s="33">
        <v>11856</v>
      </c>
      <c r="J457" s="33">
        <v>5187</v>
      </c>
      <c r="K457" s="33">
        <f t="shared" si="7"/>
        <v>6669</v>
      </c>
    </row>
    <row r="458" spans="2:11" x14ac:dyDescent="0.3">
      <c r="B458" t="s">
        <v>55</v>
      </c>
      <c r="C458" t="s">
        <v>32</v>
      </c>
      <c r="D458">
        <v>3</v>
      </c>
      <c r="E458">
        <v>912472</v>
      </c>
      <c r="F458" t="s">
        <v>10</v>
      </c>
      <c r="G458">
        <v>1198</v>
      </c>
      <c r="H458" s="34">
        <v>44318</v>
      </c>
      <c r="I458" s="33">
        <v>9584</v>
      </c>
      <c r="J458" s="33">
        <v>4193</v>
      </c>
      <c r="K458" s="33">
        <f t="shared" si="7"/>
        <v>5391</v>
      </c>
    </row>
    <row r="459" spans="2:11" x14ac:dyDescent="0.3">
      <c r="B459" t="s">
        <v>55</v>
      </c>
      <c r="C459" t="s">
        <v>25</v>
      </c>
      <c r="D459">
        <v>1</v>
      </c>
      <c r="E459">
        <v>477793</v>
      </c>
      <c r="F459" t="s">
        <v>10</v>
      </c>
      <c r="G459">
        <v>1937</v>
      </c>
      <c r="H459" s="34">
        <v>44319</v>
      </c>
      <c r="I459" s="33">
        <v>15496</v>
      </c>
      <c r="J459" s="33">
        <v>6779.5</v>
      </c>
      <c r="K459" s="33">
        <f t="shared" si="7"/>
        <v>8716.5</v>
      </c>
    </row>
    <row r="460" spans="2:11" x14ac:dyDescent="0.3">
      <c r="B460" t="s">
        <v>55</v>
      </c>
      <c r="C460" t="s">
        <v>48</v>
      </c>
      <c r="D460">
        <v>5</v>
      </c>
      <c r="E460">
        <v>365967</v>
      </c>
      <c r="F460" t="s">
        <v>10</v>
      </c>
      <c r="G460">
        <v>792</v>
      </c>
      <c r="H460" s="34">
        <v>44320</v>
      </c>
      <c r="I460" s="33">
        <v>6336</v>
      </c>
      <c r="J460" s="33">
        <v>2772</v>
      </c>
      <c r="K460" s="33">
        <f t="shared" si="7"/>
        <v>3564</v>
      </c>
    </row>
    <row r="461" spans="2:11" x14ac:dyDescent="0.3">
      <c r="B461" t="s">
        <v>55</v>
      </c>
      <c r="C461" t="s">
        <v>32</v>
      </c>
      <c r="D461">
        <v>2</v>
      </c>
      <c r="E461">
        <v>629990</v>
      </c>
      <c r="F461" t="s">
        <v>10</v>
      </c>
      <c r="G461">
        <v>2811</v>
      </c>
      <c r="H461" s="34">
        <v>44321</v>
      </c>
      <c r="I461" s="33">
        <v>22488</v>
      </c>
      <c r="J461" s="33">
        <v>9838.5</v>
      </c>
      <c r="K461" s="33">
        <f t="shared" si="7"/>
        <v>12649.5</v>
      </c>
    </row>
    <row r="462" spans="2:11" x14ac:dyDescent="0.3">
      <c r="B462" t="s">
        <v>55</v>
      </c>
      <c r="C462" t="s">
        <v>48</v>
      </c>
      <c r="D462">
        <v>5</v>
      </c>
      <c r="E462">
        <v>201100</v>
      </c>
      <c r="F462" t="s">
        <v>10</v>
      </c>
      <c r="G462">
        <v>2441</v>
      </c>
      <c r="H462" s="34">
        <v>44322</v>
      </c>
      <c r="I462" s="33">
        <v>19528</v>
      </c>
      <c r="J462" s="33">
        <v>8543.5</v>
      </c>
      <c r="K462" s="33">
        <f t="shared" si="7"/>
        <v>10984.5</v>
      </c>
    </row>
    <row r="463" spans="2:11" x14ac:dyDescent="0.3">
      <c r="B463" t="s">
        <v>55</v>
      </c>
      <c r="C463" t="s">
        <v>32</v>
      </c>
      <c r="D463">
        <v>3</v>
      </c>
      <c r="E463">
        <v>698542</v>
      </c>
      <c r="F463" t="s">
        <v>10</v>
      </c>
      <c r="G463">
        <v>1560</v>
      </c>
      <c r="H463" s="34">
        <v>44323</v>
      </c>
      <c r="I463" s="33">
        <v>12480</v>
      </c>
      <c r="J463" s="33">
        <v>5460</v>
      </c>
      <c r="K463" s="33">
        <f t="shared" si="7"/>
        <v>7020</v>
      </c>
    </row>
    <row r="464" spans="2:11" x14ac:dyDescent="0.3">
      <c r="B464" t="s">
        <v>55</v>
      </c>
      <c r="C464" t="s">
        <v>48</v>
      </c>
      <c r="D464">
        <v>5</v>
      </c>
      <c r="E464">
        <v>349169</v>
      </c>
      <c r="F464" t="s">
        <v>10</v>
      </c>
      <c r="G464">
        <v>2706</v>
      </c>
      <c r="H464" s="34">
        <v>44324</v>
      </c>
      <c r="I464" s="33">
        <v>21648</v>
      </c>
      <c r="J464" s="33">
        <v>9471</v>
      </c>
      <c r="K464" s="33">
        <f t="shared" si="7"/>
        <v>12177</v>
      </c>
    </row>
    <row r="465" spans="2:11" x14ac:dyDescent="0.3">
      <c r="B465" t="s">
        <v>55</v>
      </c>
      <c r="C465" t="s">
        <v>56</v>
      </c>
      <c r="D465">
        <v>4</v>
      </c>
      <c r="E465">
        <v>193574</v>
      </c>
      <c r="F465" t="s">
        <v>10</v>
      </c>
      <c r="G465">
        <v>886</v>
      </c>
      <c r="H465" s="34">
        <v>44325</v>
      </c>
      <c r="I465" s="33">
        <v>7088</v>
      </c>
      <c r="J465" s="33">
        <v>3101</v>
      </c>
      <c r="K465" s="33">
        <f t="shared" si="7"/>
        <v>3987</v>
      </c>
    </row>
    <row r="466" spans="2:11" x14ac:dyDescent="0.3">
      <c r="B466" t="s">
        <v>55</v>
      </c>
      <c r="C466" t="s">
        <v>32</v>
      </c>
      <c r="D466">
        <v>3</v>
      </c>
      <c r="E466">
        <v>412246</v>
      </c>
      <c r="F466" t="s">
        <v>10</v>
      </c>
      <c r="G466">
        <v>2416</v>
      </c>
      <c r="H466" s="34">
        <v>44326</v>
      </c>
      <c r="I466" s="33">
        <v>19328</v>
      </c>
      <c r="J466" s="33">
        <v>8456</v>
      </c>
      <c r="K466" s="33">
        <f t="shared" si="7"/>
        <v>10872</v>
      </c>
    </row>
    <row r="467" spans="2:11" x14ac:dyDescent="0.3">
      <c r="B467" t="s">
        <v>55</v>
      </c>
      <c r="C467" t="s">
        <v>56</v>
      </c>
      <c r="D467">
        <v>4</v>
      </c>
      <c r="E467">
        <v>197542</v>
      </c>
      <c r="F467" t="s">
        <v>10</v>
      </c>
      <c r="G467">
        <v>2156</v>
      </c>
      <c r="H467" s="34">
        <v>44327</v>
      </c>
      <c r="I467" s="33">
        <v>17248</v>
      </c>
      <c r="J467" s="33">
        <v>7546</v>
      </c>
      <c r="K467" s="33">
        <f t="shared" si="7"/>
        <v>9702</v>
      </c>
    </row>
    <row r="468" spans="2:11" x14ac:dyDescent="0.3">
      <c r="B468" t="s">
        <v>55</v>
      </c>
      <c r="C468" t="s">
        <v>25</v>
      </c>
      <c r="D468">
        <v>1</v>
      </c>
      <c r="E468">
        <v>428215</v>
      </c>
      <c r="F468" t="s">
        <v>10</v>
      </c>
      <c r="G468">
        <v>2689</v>
      </c>
      <c r="H468" s="34">
        <v>44328</v>
      </c>
      <c r="I468" s="33">
        <v>21512</v>
      </c>
      <c r="J468" s="33">
        <v>9411.5</v>
      </c>
      <c r="K468" s="33">
        <f t="shared" si="7"/>
        <v>12100.5</v>
      </c>
    </row>
    <row r="469" spans="2:11" x14ac:dyDescent="0.3">
      <c r="B469" t="s">
        <v>55</v>
      </c>
      <c r="C469" t="s">
        <v>32</v>
      </c>
      <c r="D469">
        <v>3</v>
      </c>
      <c r="E469">
        <v>128941</v>
      </c>
      <c r="F469" t="s">
        <v>10</v>
      </c>
      <c r="G469">
        <v>2521.5</v>
      </c>
      <c r="H469" s="34">
        <v>44329</v>
      </c>
      <c r="I469" s="33">
        <v>20172</v>
      </c>
      <c r="J469" s="33">
        <v>8825.25</v>
      </c>
      <c r="K469" s="33">
        <f t="shared" si="7"/>
        <v>11346.75</v>
      </c>
    </row>
    <row r="470" spans="2:11" x14ac:dyDescent="0.3">
      <c r="B470" t="s">
        <v>55</v>
      </c>
      <c r="C470" t="s">
        <v>48</v>
      </c>
      <c r="D470">
        <v>5</v>
      </c>
      <c r="E470">
        <v>961827</v>
      </c>
      <c r="F470" t="s">
        <v>10</v>
      </c>
      <c r="G470">
        <v>2567</v>
      </c>
      <c r="H470" s="34">
        <v>44330</v>
      </c>
      <c r="I470" s="33">
        <v>20536</v>
      </c>
      <c r="J470" s="33">
        <v>8984.5</v>
      </c>
      <c r="K470" s="33">
        <f t="shared" si="7"/>
        <v>11551.5</v>
      </c>
    </row>
    <row r="471" spans="2:11" x14ac:dyDescent="0.3">
      <c r="B471" t="s">
        <v>55</v>
      </c>
      <c r="C471" t="s">
        <v>32</v>
      </c>
      <c r="D471">
        <v>3</v>
      </c>
      <c r="E471">
        <v>561196</v>
      </c>
      <c r="F471" t="s">
        <v>10</v>
      </c>
      <c r="G471">
        <v>923</v>
      </c>
      <c r="H471" s="34">
        <v>44331</v>
      </c>
      <c r="I471" s="33">
        <v>7384</v>
      </c>
      <c r="J471" s="33">
        <v>3230.5</v>
      </c>
      <c r="K471" s="33">
        <f t="shared" si="7"/>
        <v>4153.5</v>
      </c>
    </row>
    <row r="472" spans="2:11" x14ac:dyDescent="0.3">
      <c r="B472" t="s">
        <v>55</v>
      </c>
      <c r="C472" t="s">
        <v>32</v>
      </c>
      <c r="D472">
        <v>3</v>
      </c>
      <c r="E472">
        <v>717385</v>
      </c>
      <c r="F472" t="s">
        <v>10</v>
      </c>
      <c r="G472">
        <v>1790</v>
      </c>
      <c r="H472" s="34">
        <v>44332</v>
      </c>
      <c r="I472" s="33">
        <v>14320</v>
      </c>
      <c r="J472" s="33">
        <v>6265</v>
      </c>
      <c r="K472" s="33">
        <f t="shared" si="7"/>
        <v>8055</v>
      </c>
    </row>
    <row r="473" spans="2:11" x14ac:dyDescent="0.3">
      <c r="B473" t="s">
        <v>55</v>
      </c>
      <c r="C473" t="s">
        <v>32</v>
      </c>
      <c r="D473">
        <v>3</v>
      </c>
      <c r="E473">
        <v>451930</v>
      </c>
      <c r="F473" t="s">
        <v>10</v>
      </c>
      <c r="G473">
        <v>442</v>
      </c>
      <c r="H473" s="34">
        <v>44333</v>
      </c>
      <c r="I473" s="33">
        <v>3536</v>
      </c>
      <c r="J473" s="33">
        <v>1547</v>
      </c>
      <c r="K473" s="33">
        <f t="shared" si="7"/>
        <v>1989</v>
      </c>
    </row>
    <row r="474" spans="2:11" x14ac:dyDescent="0.3">
      <c r="B474" t="s">
        <v>55</v>
      </c>
      <c r="C474" t="s">
        <v>56</v>
      </c>
      <c r="D474">
        <v>4</v>
      </c>
      <c r="E474">
        <v>874293</v>
      </c>
      <c r="F474" t="s">
        <v>10</v>
      </c>
      <c r="G474">
        <v>2579</v>
      </c>
      <c r="H474" s="34">
        <v>44334</v>
      </c>
      <c r="I474" s="33">
        <v>20632</v>
      </c>
      <c r="J474" s="33">
        <v>9026.5</v>
      </c>
      <c r="K474" s="33">
        <f t="shared" si="7"/>
        <v>11605.5</v>
      </c>
    </row>
    <row r="475" spans="2:11" x14ac:dyDescent="0.3">
      <c r="B475" t="s">
        <v>55</v>
      </c>
      <c r="C475" t="s">
        <v>32</v>
      </c>
      <c r="D475">
        <v>3</v>
      </c>
      <c r="E475">
        <v>556990</v>
      </c>
      <c r="F475" t="s">
        <v>10</v>
      </c>
      <c r="G475">
        <v>1743</v>
      </c>
      <c r="H475" s="34">
        <v>44335</v>
      </c>
      <c r="I475" s="33">
        <v>13944</v>
      </c>
      <c r="J475" s="33">
        <v>6100.5</v>
      </c>
      <c r="K475" s="33">
        <f t="shared" si="7"/>
        <v>7843.5</v>
      </c>
    </row>
    <row r="476" spans="2:11" x14ac:dyDescent="0.3">
      <c r="B476" t="s">
        <v>55</v>
      </c>
      <c r="C476" t="s">
        <v>25</v>
      </c>
      <c r="D476">
        <v>1</v>
      </c>
      <c r="E476">
        <v>743607</v>
      </c>
      <c r="F476" t="s">
        <v>10</v>
      </c>
      <c r="G476">
        <v>2996</v>
      </c>
      <c r="H476" s="34">
        <v>44336</v>
      </c>
      <c r="I476" s="33">
        <v>23968</v>
      </c>
      <c r="J476" s="33">
        <v>10486</v>
      </c>
      <c r="K476" s="33">
        <f t="shared" si="7"/>
        <v>13482</v>
      </c>
    </row>
    <row r="477" spans="2:11" x14ac:dyDescent="0.3">
      <c r="B477" t="s">
        <v>55</v>
      </c>
      <c r="C477" t="s">
        <v>56</v>
      </c>
      <c r="D477">
        <v>4</v>
      </c>
      <c r="E477">
        <v>808852</v>
      </c>
      <c r="F477" t="s">
        <v>10</v>
      </c>
      <c r="G477">
        <v>280</v>
      </c>
      <c r="H477" s="34">
        <v>44337</v>
      </c>
      <c r="I477" s="33">
        <v>2240</v>
      </c>
      <c r="J477" s="33">
        <v>980</v>
      </c>
      <c r="K477" s="33">
        <f t="shared" si="7"/>
        <v>1260</v>
      </c>
    </row>
    <row r="478" spans="2:11" x14ac:dyDescent="0.3">
      <c r="B478" t="s">
        <v>55</v>
      </c>
      <c r="C478" t="s">
        <v>48</v>
      </c>
      <c r="D478">
        <v>5</v>
      </c>
      <c r="E478">
        <v>171896</v>
      </c>
      <c r="F478" t="s">
        <v>10</v>
      </c>
      <c r="G478">
        <v>801</v>
      </c>
      <c r="H478" s="34">
        <v>44338</v>
      </c>
      <c r="I478" s="33">
        <v>6408</v>
      </c>
      <c r="J478" s="33">
        <v>2803.5</v>
      </c>
      <c r="K478" s="33">
        <f t="shared" si="7"/>
        <v>3604.5</v>
      </c>
    </row>
    <row r="479" spans="2:11" x14ac:dyDescent="0.3">
      <c r="B479" t="s">
        <v>55</v>
      </c>
      <c r="C479" t="s">
        <v>25</v>
      </c>
      <c r="D479">
        <v>1</v>
      </c>
      <c r="E479">
        <v>295917</v>
      </c>
      <c r="F479" t="s">
        <v>10</v>
      </c>
      <c r="G479">
        <v>1023</v>
      </c>
      <c r="H479" s="34">
        <v>44339</v>
      </c>
      <c r="I479" s="33">
        <v>8184</v>
      </c>
      <c r="J479" s="33">
        <v>3580.5</v>
      </c>
      <c r="K479" s="33">
        <f t="shared" si="7"/>
        <v>4603.5</v>
      </c>
    </row>
    <row r="480" spans="2:11" x14ac:dyDescent="0.3">
      <c r="B480" t="s">
        <v>55</v>
      </c>
      <c r="C480" t="s">
        <v>32</v>
      </c>
      <c r="D480">
        <v>2</v>
      </c>
      <c r="E480">
        <v>783493</v>
      </c>
      <c r="F480" t="s">
        <v>10</v>
      </c>
      <c r="G480">
        <v>1496</v>
      </c>
      <c r="H480" s="34">
        <v>44340</v>
      </c>
      <c r="I480" s="33">
        <v>11968</v>
      </c>
      <c r="J480" s="33">
        <v>5236</v>
      </c>
      <c r="K480" s="33">
        <f t="shared" si="7"/>
        <v>6732</v>
      </c>
    </row>
    <row r="481" spans="2:11" x14ac:dyDescent="0.3">
      <c r="B481" t="s">
        <v>55</v>
      </c>
      <c r="C481" t="s">
        <v>48</v>
      </c>
      <c r="D481">
        <v>5</v>
      </c>
      <c r="E481">
        <v>470774</v>
      </c>
      <c r="F481" t="s">
        <v>10</v>
      </c>
      <c r="G481">
        <v>1010</v>
      </c>
      <c r="H481" s="34">
        <v>44341</v>
      </c>
      <c r="I481" s="33">
        <v>8080</v>
      </c>
      <c r="J481" s="33">
        <v>3535</v>
      </c>
      <c r="K481" s="33">
        <f t="shared" si="7"/>
        <v>4545</v>
      </c>
    </row>
    <row r="482" spans="2:11" x14ac:dyDescent="0.3">
      <c r="B482" t="s">
        <v>55</v>
      </c>
      <c r="C482" t="s">
        <v>32</v>
      </c>
      <c r="D482">
        <v>3</v>
      </c>
      <c r="E482">
        <v>618206</v>
      </c>
      <c r="F482" t="s">
        <v>10</v>
      </c>
      <c r="G482">
        <v>1513</v>
      </c>
      <c r="H482" s="34">
        <v>44342</v>
      </c>
      <c r="I482" s="33">
        <v>12104</v>
      </c>
      <c r="J482" s="33">
        <v>5295.5</v>
      </c>
      <c r="K482" s="33">
        <f t="shared" si="7"/>
        <v>6808.5</v>
      </c>
    </row>
    <row r="483" spans="2:11" x14ac:dyDescent="0.3">
      <c r="B483" t="s">
        <v>55</v>
      </c>
      <c r="C483" t="s">
        <v>56</v>
      </c>
      <c r="D483">
        <v>4</v>
      </c>
      <c r="E483">
        <v>194354</v>
      </c>
      <c r="F483" t="s">
        <v>10</v>
      </c>
      <c r="G483">
        <v>2300</v>
      </c>
      <c r="H483" s="34">
        <v>44343</v>
      </c>
      <c r="I483" s="33">
        <v>18400</v>
      </c>
      <c r="J483" s="33">
        <v>8050</v>
      </c>
      <c r="K483" s="33">
        <f t="shared" si="7"/>
        <v>10350</v>
      </c>
    </row>
    <row r="484" spans="2:11" x14ac:dyDescent="0.3">
      <c r="B484" t="s">
        <v>55</v>
      </c>
      <c r="C484" t="s">
        <v>56</v>
      </c>
      <c r="D484">
        <v>4</v>
      </c>
      <c r="E484">
        <v>281479</v>
      </c>
      <c r="F484" t="s">
        <v>10</v>
      </c>
      <c r="G484">
        <v>2821</v>
      </c>
      <c r="H484" s="34">
        <v>44344</v>
      </c>
      <c r="I484" s="33">
        <v>22568</v>
      </c>
      <c r="J484" s="33">
        <v>9873.5</v>
      </c>
      <c r="K484" s="33">
        <f t="shared" si="7"/>
        <v>12694.5</v>
      </c>
    </row>
    <row r="485" spans="2:11" x14ac:dyDescent="0.3">
      <c r="B485" t="s">
        <v>55</v>
      </c>
      <c r="C485" t="s">
        <v>25</v>
      </c>
      <c r="D485">
        <v>1</v>
      </c>
      <c r="E485">
        <v>870093</v>
      </c>
      <c r="F485" t="s">
        <v>10</v>
      </c>
      <c r="G485">
        <v>1174</v>
      </c>
      <c r="H485" s="34">
        <v>44345</v>
      </c>
      <c r="I485" s="33">
        <v>9392</v>
      </c>
      <c r="J485" s="33">
        <v>4109</v>
      </c>
      <c r="K485" s="33">
        <f t="shared" si="7"/>
        <v>5283</v>
      </c>
    </row>
    <row r="486" spans="2:11" x14ac:dyDescent="0.3">
      <c r="B486" t="s">
        <v>55</v>
      </c>
      <c r="C486" t="s">
        <v>56</v>
      </c>
      <c r="D486">
        <v>4</v>
      </c>
      <c r="E486">
        <v>291754</v>
      </c>
      <c r="F486" t="s">
        <v>10</v>
      </c>
      <c r="G486">
        <v>2767</v>
      </c>
      <c r="H486" s="34">
        <v>44346</v>
      </c>
      <c r="I486" s="33">
        <v>22136</v>
      </c>
      <c r="J486" s="33">
        <v>9684.5</v>
      </c>
      <c r="K486" s="33">
        <f t="shared" si="7"/>
        <v>12451.5</v>
      </c>
    </row>
    <row r="487" spans="2:11" x14ac:dyDescent="0.3">
      <c r="B487" t="s">
        <v>55</v>
      </c>
      <c r="C487" t="s">
        <v>56</v>
      </c>
      <c r="D487">
        <v>4</v>
      </c>
      <c r="E487">
        <v>122647</v>
      </c>
      <c r="F487" t="s">
        <v>10</v>
      </c>
      <c r="G487">
        <v>1085</v>
      </c>
      <c r="H487" s="34">
        <v>44347</v>
      </c>
      <c r="I487" s="33">
        <v>8680</v>
      </c>
      <c r="J487" s="33">
        <v>3797.5</v>
      </c>
      <c r="K487" s="33">
        <f t="shared" si="7"/>
        <v>4882.5</v>
      </c>
    </row>
    <row r="488" spans="2:11" x14ac:dyDescent="0.3">
      <c r="B488" t="s">
        <v>55</v>
      </c>
      <c r="C488" t="s">
        <v>32</v>
      </c>
      <c r="D488">
        <v>3</v>
      </c>
      <c r="E488">
        <v>633689</v>
      </c>
      <c r="F488" t="s">
        <v>11</v>
      </c>
      <c r="G488">
        <v>2001</v>
      </c>
      <c r="H488" s="34">
        <v>44348</v>
      </c>
      <c r="I488" s="33">
        <v>13006.5</v>
      </c>
      <c r="J488" s="33">
        <v>5002.5</v>
      </c>
      <c r="K488" s="33">
        <f t="shared" si="7"/>
        <v>8004</v>
      </c>
    </row>
    <row r="489" spans="2:11" x14ac:dyDescent="0.3">
      <c r="B489" t="s">
        <v>55</v>
      </c>
      <c r="C489" t="s">
        <v>32</v>
      </c>
      <c r="D489">
        <v>3</v>
      </c>
      <c r="E489">
        <v>707231</v>
      </c>
      <c r="F489" t="s">
        <v>11</v>
      </c>
      <c r="G489">
        <v>2838</v>
      </c>
      <c r="H489" s="34">
        <v>44349</v>
      </c>
      <c r="I489" s="33">
        <v>18447</v>
      </c>
      <c r="J489" s="33">
        <v>7095</v>
      </c>
      <c r="K489" s="33">
        <f t="shared" si="7"/>
        <v>11352</v>
      </c>
    </row>
    <row r="490" spans="2:11" x14ac:dyDescent="0.3">
      <c r="B490" t="s">
        <v>55</v>
      </c>
      <c r="C490" t="s">
        <v>32</v>
      </c>
      <c r="D490">
        <v>2</v>
      </c>
      <c r="E490">
        <v>167642</v>
      </c>
      <c r="F490" t="s">
        <v>11</v>
      </c>
      <c r="G490">
        <v>2178</v>
      </c>
      <c r="H490" s="34">
        <v>44350</v>
      </c>
      <c r="I490" s="33">
        <v>14157</v>
      </c>
      <c r="J490" s="33">
        <v>5445</v>
      </c>
      <c r="K490" s="33">
        <f t="shared" si="7"/>
        <v>8712</v>
      </c>
    </row>
    <row r="491" spans="2:11" x14ac:dyDescent="0.3">
      <c r="B491" t="s">
        <v>55</v>
      </c>
      <c r="C491" t="s">
        <v>32</v>
      </c>
      <c r="D491">
        <v>3</v>
      </c>
      <c r="E491">
        <v>128257</v>
      </c>
      <c r="F491" t="s">
        <v>11</v>
      </c>
      <c r="G491">
        <v>888</v>
      </c>
      <c r="H491" s="34">
        <v>44351</v>
      </c>
      <c r="I491" s="33">
        <v>5772</v>
      </c>
      <c r="J491" s="33">
        <v>2220</v>
      </c>
      <c r="K491" s="33">
        <f t="shared" si="7"/>
        <v>3552</v>
      </c>
    </row>
    <row r="492" spans="2:11" x14ac:dyDescent="0.3">
      <c r="B492" t="s">
        <v>55</v>
      </c>
      <c r="C492" t="s">
        <v>25</v>
      </c>
      <c r="D492">
        <v>1</v>
      </c>
      <c r="E492">
        <v>224799</v>
      </c>
      <c r="F492" t="s">
        <v>11</v>
      </c>
      <c r="G492">
        <v>1527</v>
      </c>
      <c r="H492" s="34">
        <v>44352</v>
      </c>
      <c r="I492" s="33">
        <v>9925.5</v>
      </c>
      <c r="J492" s="33">
        <v>3817.5</v>
      </c>
      <c r="K492" s="33">
        <f t="shared" si="7"/>
        <v>6108</v>
      </c>
    </row>
    <row r="493" spans="2:11" x14ac:dyDescent="0.3">
      <c r="B493" t="s">
        <v>55</v>
      </c>
      <c r="C493" t="s">
        <v>48</v>
      </c>
      <c r="D493">
        <v>5</v>
      </c>
      <c r="E493">
        <v>518537</v>
      </c>
      <c r="F493" t="s">
        <v>11</v>
      </c>
      <c r="G493">
        <v>2151</v>
      </c>
      <c r="H493" s="34">
        <v>44353</v>
      </c>
      <c r="I493" s="33">
        <v>13981.5</v>
      </c>
      <c r="J493" s="33">
        <v>5377.5</v>
      </c>
      <c r="K493" s="33">
        <f t="shared" si="7"/>
        <v>8604</v>
      </c>
    </row>
    <row r="494" spans="2:11" x14ac:dyDescent="0.3">
      <c r="B494" t="s">
        <v>55</v>
      </c>
      <c r="C494" t="s">
        <v>56</v>
      </c>
      <c r="D494">
        <v>4</v>
      </c>
      <c r="E494">
        <v>304776</v>
      </c>
      <c r="F494" t="s">
        <v>11</v>
      </c>
      <c r="G494">
        <v>1817</v>
      </c>
      <c r="H494" s="34">
        <v>44354</v>
      </c>
      <c r="I494" s="33">
        <v>11810.5</v>
      </c>
      <c r="J494" s="33">
        <v>4542.5</v>
      </c>
      <c r="K494" s="33">
        <f t="shared" si="7"/>
        <v>7268</v>
      </c>
    </row>
    <row r="495" spans="2:11" x14ac:dyDescent="0.3">
      <c r="B495" t="s">
        <v>55</v>
      </c>
      <c r="C495" t="s">
        <v>48</v>
      </c>
      <c r="D495">
        <v>5</v>
      </c>
      <c r="E495">
        <v>177839</v>
      </c>
      <c r="F495" t="s">
        <v>11</v>
      </c>
      <c r="G495">
        <v>1326</v>
      </c>
      <c r="H495" s="34">
        <v>44355</v>
      </c>
      <c r="I495" s="33">
        <v>8619</v>
      </c>
      <c r="J495" s="33">
        <v>3315</v>
      </c>
      <c r="K495" s="33">
        <f t="shared" si="7"/>
        <v>5304</v>
      </c>
    </row>
    <row r="496" spans="2:11" x14ac:dyDescent="0.3">
      <c r="B496" t="s">
        <v>55</v>
      </c>
      <c r="C496" t="s">
        <v>56</v>
      </c>
      <c r="D496">
        <v>4</v>
      </c>
      <c r="E496">
        <v>119716</v>
      </c>
      <c r="F496" t="s">
        <v>11</v>
      </c>
      <c r="G496">
        <v>263</v>
      </c>
      <c r="H496" s="34">
        <v>44356</v>
      </c>
      <c r="I496" s="33">
        <v>1709.5</v>
      </c>
      <c r="J496" s="33">
        <v>657.5</v>
      </c>
      <c r="K496" s="33">
        <f t="shared" si="7"/>
        <v>1052</v>
      </c>
    </row>
    <row r="497" spans="2:11" x14ac:dyDescent="0.3">
      <c r="B497" t="s">
        <v>55</v>
      </c>
      <c r="C497" t="s">
        <v>25</v>
      </c>
      <c r="D497">
        <v>1</v>
      </c>
      <c r="E497">
        <v>964180</v>
      </c>
      <c r="F497" t="s">
        <v>11</v>
      </c>
      <c r="G497">
        <v>943.5</v>
      </c>
      <c r="H497" s="34">
        <v>44357</v>
      </c>
      <c r="I497" s="33">
        <v>6132.75</v>
      </c>
      <c r="J497" s="33">
        <v>2358.75</v>
      </c>
      <c r="K497" s="33">
        <f t="shared" si="7"/>
        <v>3774</v>
      </c>
    </row>
    <row r="498" spans="2:11" x14ac:dyDescent="0.3">
      <c r="B498" t="s">
        <v>55</v>
      </c>
      <c r="C498" t="s">
        <v>25</v>
      </c>
      <c r="D498">
        <v>1</v>
      </c>
      <c r="E498">
        <v>493276</v>
      </c>
      <c r="F498" t="s">
        <v>11</v>
      </c>
      <c r="G498">
        <v>727</v>
      </c>
      <c r="H498" s="34">
        <v>44358</v>
      </c>
      <c r="I498" s="33">
        <v>4725.5</v>
      </c>
      <c r="J498" s="33">
        <v>1817.5</v>
      </c>
      <c r="K498" s="33">
        <f t="shared" si="7"/>
        <v>2908</v>
      </c>
    </row>
    <row r="499" spans="2:11" x14ac:dyDescent="0.3">
      <c r="B499" t="s">
        <v>55</v>
      </c>
      <c r="C499" t="s">
        <v>32</v>
      </c>
      <c r="D499">
        <v>3</v>
      </c>
      <c r="E499">
        <v>509819</v>
      </c>
      <c r="F499" t="s">
        <v>11</v>
      </c>
      <c r="G499">
        <v>787</v>
      </c>
      <c r="H499" s="34">
        <v>44359</v>
      </c>
      <c r="I499" s="33">
        <v>5115.5</v>
      </c>
      <c r="J499" s="33">
        <v>1967.5</v>
      </c>
      <c r="K499" s="33">
        <f t="shared" si="7"/>
        <v>3148</v>
      </c>
    </row>
    <row r="500" spans="2:11" x14ac:dyDescent="0.3">
      <c r="B500" t="s">
        <v>55</v>
      </c>
      <c r="C500" t="s">
        <v>32</v>
      </c>
      <c r="D500">
        <v>2</v>
      </c>
      <c r="E500">
        <v>339894</v>
      </c>
      <c r="F500" t="s">
        <v>11</v>
      </c>
      <c r="G500">
        <v>986</v>
      </c>
      <c r="H500" s="34">
        <v>44360</v>
      </c>
      <c r="I500" s="33">
        <v>6409</v>
      </c>
      <c r="J500" s="33">
        <v>2465</v>
      </c>
      <c r="K500" s="33">
        <f t="shared" si="7"/>
        <v>3944</v>
      </c>
    </row>
    <row r="501" spans="2:11" x14ac:dyDescent="0.3">
      <c r="B501" t="s">
        <v>55</v>
      </c>
      <c r="C501" t="s">
        <v>32</v>
      </c>
      <c r="D501">
        <v>3</v>
      </c>
      <c r="E501">
        <v>241145</v>
      </c>
      <c r="F501" t="s">
        <v>11</v>
      </c>
      <c r="G501">
        <v>494</v>
      </c>
      <c r="H501" s="34">
        <v>44361</v>
      </c>
      <c r="I501" s="33">
        <v>3211</v>
      </c>
      <c r="J501" s="33">
        <v>1235</v>
      </c>
      <c r="K501" s="33">
        <f t="shared" si="7"/>
        <v>1976</v>
      </c>
    </row>
    <row r="502" spans="2:11" x14ac:dyDescent="0.3">
      <c r="B502" t="s">
        <v>55</v>
      </c>
      <c r="C502" t="s">
        <v>32</v>
      </c>
      <c r="D502">
        <v>2</v>
      </c>
      <c r="E502">
        <v>332020</v>
      </c>
      <c r="F502" t="s">
        <v>11</v>
      </c>
      <c r="G502">
        <v>1397</v>
      </c>
      <c r="H502" s="34">
        <v>44362</v>
      </c>
      <c r="I502" s="33">
        <v>9080.5</v>
      </c>
      <c r="J502" s="33">
        <v>3492.5</v>
      </c>
      <c r="K502" s="33">
        <f t="shared" si="7"/>
        <v>5588</v>
      </c>
    </row>
    <row r="503" spans="2:11" x14ac:dyDescent="0.3">
      <c r="B503" t="s">
        <v>55</v>
      </c>
      <c r="C503" t="s">
        <v>48</v>
      </c>
      <c r="D503">
        <v>5</v>
      </c>
      <c r="E503">
        <v>877604</v>
      </c>
      <c r="F503" t="s">
        <v>11</v>
      </c>
      <c r="G503">
        <v>1744</v>
      </c>
      <c r="H503" s="34">
        <v>44363</v>
      </c>
      <c r="I503" s="33">
        <v>11336</v>
      </c>
      <c r="J503" s="33">
        <v>4360</v>
      </c>
      <c r="K503" s="33">
        <f t="shared" si="7"/>
        <v>6976</v>
      </c>
    </row>
    <row r="504" spans="2:11" x14ac:dyDescent="0.3">
      <c r="B504" t="s">
        <v>55</v>
      </c>
      <c r="C504" t="s">
        <v>48</v>
      </c>
      <c r="D504">
        <v>5</v>
      </c>
      <c r="E504">
        <v>272212</v>
      </c>
      <c r="F504" t="s">
        <v>11</v>
      </c>
      <c r="G504">
        <v>662</v>
      </c>
      <c r="H504" s="34">
        <v>44364</v>
      </c>
      <c r="I504" s="33">
        <v>4303</v>
      </c>
      <c r="J504" s="33">
        <v>1655</v>
      </c>
      <c r="K504" s="33">
        <f t="shared" si="7"/>
        <v>2648</v>
      </c>
    </row>
    <row r="505" spans="2:11" x14ac:dyDescent="0.3">
      <c r="B505" t="s">
        <v>55</v>
      </c>
      <c r="C505" t="s">
        <v>48</v>
      </c>
      <c r="D505">
        <v>5</v>
      </c>
      <c r="E505">
        <v>509607</v>
      </c>
      <c r="F505" t="s">
        <v>11</v>
      </c>
      <c r="G505">
        <v>214</v>
      </c>
      <c r="H505" s="34">
        <v>44365</v>
      </c>
      <c r="I505" s="33">
        <v>1391</v>
      </c>
      <c r="J505" s="33">
        <v>535</v>
      </c>
      <c r="K505" s="33">
        <f t="shared" si="7"/>
        <v>856</v>
      </c>
    </row>
    <row r="506" spans="2:11" x14ac:dyDescent="0.3">
      <c r="B506" t="s">
        <v>55</v>
      </c>
      <c r="C506" t="s">
        <v>56</v>
      </c>
      <c r="D506">
        <v>4</v>
      </c>
      <c r="E506">
        <v>805862</v>
      </c>
      <c r="F506" t="s">
        <v>11</v>
      </c>
      <c r="G506">
        <v>2877</v>
      </c>
      <c r="H506" s="34">
        <v>44366</v>
      </c>
      <c r="I506" s="33">
        <v>18700.5</v>
      </c>
      <c r="J506" s="33">
        <v>7192.5</v>
      </c>
      <c r="K506" s="33">
        <f t="shared" si="7"/>
        <v>11508</v>
      </c>
    </row>
    <row r="507" spans="2:11" x14ac:dyDescent="0.3">
      <c r="B507" t="s">
        <v>55</v>
      </c>
      <c r="C507" t="s">
        <v>56</v>
      </c>
      <c r="D507">
        <v>4</v>
      </c>
      <c r="E507">
        <v>304097</v>
      </c>
      <c r="F507" t="s">
        <v>11</v>
      </c>
      <c r="G507">
        <v>2729</v>
      </c>
      <c r="H507" s="34">
        <v>44367</v>
      </c>
      <c r="I507" s="33">
        <v>17738.5</v>
      </c>
      <c r="J507" s="33">
        <v>6822.5</v>
      </c>
      <c r="K507" s="33">
        <f t="shared" si="7"/>
        <v>10916</v>
      </c>
    </row>
    <row r="508" spans="2:11" x14ac:dyDescent="0.3">
      <c r="B508" t="s">
        <v>55</v>
      </c>
      <c r="C508" t="s">
        <v>48</v>
      </c>
      <c r="D508">
        <v>5</v>
      </c>
      <c r="E508">
        <v>361009</v>
      </c>
      <c r="F508" t="s">
        <v>11</v>
      </c>
      <c r="G508">
        <v>266</v>
      </c>
      <c r="H508" s="34">
        <v>44368</v>
      </c>
      <c r="I508" s="33">
        <v>1729</v>
      </c>
      <c r="J508" s="33">
        <v>665</v>
      </c>
      <c r="K508" s="33">
        <f t="shared" si="7"/>
        <v>1064</v>
      </c>
    </row>
    <row r="509" spans="2:11" x14ac:dyDescent="0.3">
      <c r="B509" t="s">
        <v>55</v>
      </c>
      <c r="C509" t="s">
        <v>32</v>
      </c>
      <c r="D509">
        <v>2</v>
      </c>
      <c r="E509">
        <v>781920</v>
      </c>
      <c r="F509" t="s">
        <v>11</v>
      </c>
      <c r="G509">
        <v>1940</v>
      </c>
      <c r="H509" s="34">
        <v>44369</v>
      </c>
      <c r="I509" s="33">
        <v>12610</v>
      </c>
      <c r="J509" s="33">
        <v>4850</v>
      </c>
      <c r="K509" s="33">
        <f t="shared" si="7"/>
        <v>7760</v>
      </c>
    </row>
    <row r="510" spans="2:11" x14ac:dyDescent="0.3">
      <c r="B510" t="s">
        <v>55</v>
      </c>
      <c r="C510" t="s">
        <v>25</v>
      </c>
      <c r="D510">
        <v>1</v>
      </c>
      <c r="E510">
        <v>108263</v>
      </c>
      <c r="F510" t="s">
        <v>11</v>
      </c>
      <c r="G510">
        <v>2844</v>
      </c>
      <c r="H510" s="34">
        <v>44370</v>
      </c>
      <c r="I510" s="33">
        <v>18486</v>
      </c>
      <c r="J510" s="33">
        <v>7110</v>
      </c>
      <c r="K510" s="33">
        <f t="shared" si="7"/>
        <v>11376</v>
      </c>
    </row>
    <row r="511" spans="2:11" x14ac:dyDescent="0.3">
      <c r="B511" t="s">
        <v>55</v>
      </c>
      <c r="C511" t="s">
        <v>32</v>
      </c>
      <c r="D511">
        <v>3</v>
      </c>
      <c r="E511">
        <v>122450</v>
      </c>
      <c r="F511" t="s">
        <v>11</v>
      </c>
      <c r="G511">
        <v>1916</v>
      </c>
      <c r="H511" s="34">
        <v>44371</v>
      </c>
      <c r="I511" s="33">
        <v>12454</v>
      </c>
      <c r="J511" s="33">
        <v>4790</v>
      </c>
      <c r="K511" s="33">
        <f t="shared" si="7"/>
        <v>7664</v>
      </c>
    </row>
    <row r="512" spans="2:11" x14ac:dyDescent="0.3">
      <c r="B512" t="s">
        <v>55</v>
      </c>
      <c r="C512" t="s">
        <v>32</v>
      </c>
      <c r="D512">
        <v>2</v>
      </c>
      <c r="E512">
        <v>394566</v>
      </c>
      <c r="F512" t="s">
        <v>11</v>
      </c>
      <c r="G512">
        <v>1570</v>
      </c>
      <c r="H512" s="34">
        <v>44372</v>
      </c>
      <c r="I512" s="33">
        <v>10205</v>
      </c>
      <c r="J512" s="33">
        <v>3925</v>
      </c>
      <c r="K512" s="33">
        <f t="shared" si="7"/>
        <v>6280</v>
      </c>
    </row>
    <row r="513" spans="2:11" x14ac:dyDescent="0.3">
      <c r="B513" t="s">
        <v>55</v>
      </c>
      <c r="C513" t="s">
        <v>32</v>
      </c>
      <c r="D513">
        <v>2</v>
      </c>
      <c r="E513">
        <v>659786</v>
      </c>
      <c r="F513" t="s">
        <v>11</v>
      </c>
      <c r="G513">
        <v>1874</v>
      </c>
      <c r="H513" s="34">
        <v>44373</v>
      </c>
      <c r="I513" s="33">
        <v>12181</v>
      </c>
      <c r="J513" s="33">
        <v>4685</v>
      </c>
      <c r="K513" s="33">
        <f t="shared" si="7"/>
        <v>7496</v>
      </c>
    </row>
    <row r="514" spans="2:11" x14ac:dyDescent="0.3">
      <c r="B514" t="s">
        <v>55</v>
      </c>
      <c r="C514" t="s">
        <v>56</v>
      </c>
      <c r="D514">
        <v>4</v>
      </c>
      <c r="E514">
        <v>700631</v>
      </c>
      <c r="F514" t="s">
        <v>11</v>
      </c>
      <c r="G514">
        <v>1642</v>
      </c>
      <c r="H514" s="34">
        <v>44374</v>
      </c>
      <c r="I514" s="33">
        <v>10673</v>
      </c>
      <c r="J514" s="33">
        <v>4105</v>
      </c>
      <c r="K514" s="33">
        <f t="shared" si="7"/>
        <v>6568</v>
      </c>
    </row>
    <row r="515" spans="2:11" x14ac:dyDescent="0.3">
      <c r="B515" t="s">
        <v>55</v>
      </c>
      <c r="C515" t="s">
        <v>56</v>
      </c>
      <c r="D515">
        <v>4</v>
      </c>
      <c r="E515">
        <v>678719</v>
      </c>
      <c r="F515" t="s">
        <v>11</v>
      </c>
      <c r="G515">
        <v>1945</v>
      </c>
      <c r="H515" s="34">
        <v>44375</v>
      </c>
      <c r="I515" s="33">
        <v>12642.5</v>
      </c>
      <c r="J515" s="33">
        <v>4862.5</v>
      </c>
      <c r="K515" s="33">
        <f t="shared" ref="K515:K578" si="8">(I515-J515)</f>
        <v>7780</v>
      </c>
    </row>
    <row r="516" spans="2:11" x14ac:dyDescent="0.3">
      <c r="B516" t="s">
        <v>55</v>
      </c>
      <c r="C516" t="s">
        <v>32</v>
      </c>
      <c r="D516">
        <v>2</v>
      </c>
      <c r="E516">
        <v>813734</v>
      </c>
      <c r="F516" t="s">
        <v>11</v>
      </c>
      <c r="G516">
        <v>2479</v>
      </c>
      <c r="H516" s="34">
        <v>44376</v>
      </c>
      <c r="I516" s="33">
        <v>16113.5</v>
      </c>
      <c r="J516" s="33">
        <v>6197.5</v>
      </c>
      <c r="K516" s="33">
        <f t="shared" si="8"/>
        <v>9916</v>
      </c>
    </row>
    <row r="517" spans="2:11" x14ac:dyDescent="0.3">
      <c r="B517" t="s">
        <v>55</v>
      </c>
      <c r="C517" t="s">
        <v>48</v>
      </c>
      <c r="D517">
        <v>5</v>
      </c>
      <c r="E517">
        <v>498742</v>
      </c>
      <c r="F517" t="s">
        <v>11</v>
      </c>
      <c r="G517">
        <v>866</v>
      </c>
      <c r="H517" s="34">
        <v>44377</v>
      </c>
      <c r="I517" s="33">
        <v>5629</v>
      </c>
      <c r="J517" s="33">
        <v>2165</v>
      </c>
      <c r="K517" s="33">
        <f t="shared" si="8"/>
        <v>3464</v>
      </c>
    </row>
    <row r="518" spans="2:11" x14ac:dyDescent="0.3">
      <c r="B518" t="s">
        <v>55</v>
      </c>
      <c r="C518" t="s">
        <v>25</v>
      </c>
      <c r="D518">
        <v>1</v>
      </c>
      <c r="E518">
        <v>576647</v>
      </c>
      <c r="F518" t="s">
        <v>11</v>
      </c>
      <c r="G518">
        <v>349</v>
      </c>
      <c r="H518" s="34">
        <v>44378</v>
      </c>
      <c r="I518" s="33">
        <v>2268.5</v>
      </c>
      <c r="J518" s="33">
        <v>872.5</v>
      </c>
      <c r="K518" s="33">
        <f t="shared" si="8"/>
        <v>1396</v>
      </c>
    </row>
    <row r="519" spans="2:11" x14ac:dyDescent="0.3">
      <c r="B519" t="s">
        <v>55</v>
      </c>
      <c r="C519" t="s">
        <v>25</v>
      </c>
      <c r="D519">
        <v>1</v>
      </c>
      <c r="E519">
        <v>489394</v>
      </c>
      <c r="F519" t="s">
        <v>11</v>
      </c>
      <c r="G519">
        <v>2177</v>
      </c>
      <c r="H519" s="34">
        <v>44379</v>
      </c>
      <c r="I519" s="33">
        <v>14150.5</v>
      </c>
      <c r="J519" s="33">
        <v>5442.5</v>
      </c>
      <c r="K519" s="33">
        <f t="shared" si="8"/>
        <v>8708</v>
      </c>
    </row>
    <row r="520" spans="2:11" x14ac:dyDescent="0.3">
      <c r="B520" t="s">
        <v>55</v>
      </c>
      <c r="C520" t="s">
        <v>32</v>
      </c>
      <c r="D520">
        <v>3</v>
      </c>
      <c r="E520">
        <v>866308</v>
      </c>
      <c r="F520" t="s">
        <v>11</v>
      </c>
      <c r="G520">
        <v>1514</v>
      </c>
      <c r="H520" s="34">
        <v>44380</v>
      </c>
      <c r="I520" s="33">
        <v>9841</v>
      </c>
      <c r="J520" s="33">
        <v>3785</v>
      </c>
      <c r="K520" s="33">
        <f t="shared" si="8"/>
        <v>6056</v>
      </c>
    </row>
    <row r="521" spans="2:11" x14ac:dyDescent="0.3">
      <c r="B521" t="s">
        <v>55</v>
      </c>
      <c r="C521" t="s">
        <v>48</v>
      </c>
      <c r="D521">
        <v>5</v>
      </c>
      <c r="E521">
        <v>222564</v>
      </c>
      <c r="F521" t="s">
        <v>11</v>
      </c>
      <c r="G521">
        <v>2689</v>
      </c>
      <c r="H521" s="34">
        <v>44381</v>
      </c>
      <c r="I521" s="33">
        <v>17478.5</v>
      </c>
      <c r="J521" s="33">
        <v>6722.5</v>
      </c>
      <c r="K521" s="33">
        <f t="shared" si="8"/>
        <v>10756</v>
      </c>
    </row>
    <row r="522" spans="2:11" x14ac:dyDescent="0.3">
      <c r="B522" t="s">
        <v>55</v>
      </c>
      <c r="C522" t="s">
        <v>48</v>
      </c>
      <c r="D522">
        <v>5</v>
      </c>
      <c r="E522">
        <v>203704</v>
      </c>
      <c r="F522" t="s">
        <v>11</v>
      </c>
      <c r="G522">
        <v>1389</v>
      </c>
      <c r="H522" s="34">
        <v>44382</v>
      </c>
      <c r="I522" s="33">
        <v>9028.5</v>
      </c>
      <c r="J522" s="33">
        <v>3472.5</v>
      </c>
      <c r="K522" s="33">
        <f t="shared" si="8"/>
        <v>5556</v>
      </c>
    </row>
    <row r="523" spans="2:11" x14ac:dyDescent="0.3">
      <c r="B523" t="s">
        <v>55</v>
      </c>
      <c r="C523" t="s">
        <v>32</v>
      </c>
      <c r="D523">
        <v>3</v>
      </c>
      <c r="E523">
        <v>949968</v>
      </c>
      <c r="F523" t="s">
        <v>11</v>
      </c>
      <c r="G523">
        <v>1265</v>
      </c>
      <c r="H523" s="34">
        <v>44383</v>
      </c>
      <c r="I523" s="33">
        <v>8222.5</v>
      </c>
      <c r="J523" s="33">
        <v>3162.5</v>
      </c>
      <c r="K523" s="33">
        <f t="shared" si="8"/>
        <v>5060</v>
      </c>
    </row>
    <row r="524" spans="2:11" x14ac:dyDescent="0.3">
      <c r="B524" t="s">
        <v>55</v>
      </c>
      <c r="C524" t="s">
        <v>25</v>
      </c>
      <c r="D524">
        <v>1</v>
      </c>
      <c r="E524">
        <v>428424</v>
      </c>
      <c r="F524" t="s">
        <v>11</v>
      </c>
      <c r="G524">
        <v>2297</v>
      </c>
      <c r="H524" s="34">
        <v>44384</v>
      </c>
      <c r="I524" s="33">
        <v>14930.5</v>
      </c>
      <c r="J524" s="33">
        <v>5742.5</v>
      </c>
      <c r="K524" s="33">
        <f t="shared" si="8"/>
        <v>9188</v>
      </c>
    </row>
    <row r="525" spans="2:11" x14ac:dyDescent="0.3">
      <c r="B525" t="s">
        <v>55</v>
      </c>
      <c r="C525" t="s">
        <v>32</v>
      </c>
      <c r="D525">
        <v>2</v>
      </c>
      <c r="E525">
        <v>120504</v>
      </c>
      <c r="F525" t="s">
        <v>11</v>
      </c>
      <c r="G525">
        <v>2663</v>
      </c>
      <c r="H525" s="34">
        <v>44385</v>
      </c>
      <c r="I525" s="33">
        <v>17309.5</v>
      </c>
      <c r="J525" s="33">
        <v>6657.5</v>
      </c>
      <c r="K525" s="33">
        <f t="shared" si="8"/>
        <v>10652</v>
      </c>
    </row>
    <row r="526" spans="2:11" x14ac:dyDescent="0.3">
      <c r="B526" t="s">
        <v>55</v>
      </c>
      <c r="C526" t="s">
        <v>32</v>
      </c>
      <c r="D526">
        <v>2</v>
      </c>
      <c r="E526">
        <v>141725</v>
      </c>
      <c r="F526" t="s">
        <v>11</v>
      </c>
      <c r="G526">
        <v>570</v>
      </c>
      <c r="H526" s="34">
        <v>44386</v>
      </c>
      <c r="I526" s="33">
        <v>3705</v>
      </c>
      <c r="J526" s="33">
        <v>1425</v>
      </c>
      <c r="K526" s="33">
        <f t="shared" si="8"/>
        <v>2280</v>
      </c>
    </row>
    <row r="527" spans="2:11" x14ac:dyDescent="0.3">
      <c r="B527" t="s">
        <v>55</v>
      </c>
      <c r="C527" t="s">
        <v>48</v>
      </c>
      <c r="D527">
        <v>5</v>
      </c>
      <c r="E527">
        <v>767587</v>
      </c>
      <c r="F527" t="s">
        <v>11</v>
      </c>
      <c r="G527">
        <v>2487</v>
      </c>
      <c r="H527" s="34">
        <v>44387</v>
      </c>
      <c r="I527" s="33">
        <v>16165.5</v>
      </c>
      <c r="J527" s="33">
        <v>6217.5</v>
      </c>
      <c r="K527" s="33">
        <f t="shared" si="8"/>
        <v>9948</v>
      </c>
    </row>
    <row r="528" spans="2:11" x14ac:dyDescent="0.3">
      <c r="B528" t="s">
        <v>55</v>
      </c>
      <c r="C528" t="s">
        <v>32</v>
      </c>
      <c r="D528">
        <v>2</v>
      </c>
      <c r="E528">
        <v>185134</v>
      </c>
      <c r="F528" t="s">
        <v>11</v>
      </c>
      <c r="G528">
        <v>2844</v>
      </c>
      <c r="H528" s="34">
        <v>44388</v>
      </c>
      <c r="I528" s="33">
        <v>18486</v>
      </c>
      <c r="J528" s="33">
        <v>7110</v>
      </c>
      <c r="K528" s="33">
        <f t="shared" si="8"/>
        <v>11376</v>
      </c>
    </row>
    <row r="529" spans="2:11" x14ac:dyDescent="0.3">
      <c r="B529" t="s">
        <v>55</v>
      </c>
      <c r="C529" t="s">
        <v>48</v>
      </c>
      <c r="D529">
        <v>5</v>
      </c>
      <c r="E529">
        <v>959722</v>
      </c>
      <c r="F529" t="s">
        <v>11</v>
      </c>
      <c r="G529">
        <v>1498</v>
      </c>
      <c r="H529" s="34">
        <v>44389</v>
      </c>
      <c r="I529" s="33">
        <v>9737</v>
      </c>
      <c r="J529" s="33">
        <v>3745</v>
      </c>
      <c r="K529" s="33">
        <f t="shared" si="8"/>
        <v>5992</v>
      </c>
    </row>
    <row r="530" spans="2:11" x14ac:dyDescent="0.3">
      <c r="B530" t="s">
        <v>55</v>
      </c>
      <c r="C530" t="s">
        <v>32</v>
      </c>
      <c r="D530">
        <v>2</v>
      </c>
      <c r="E530">
        <v>257748</v>
      </c>
      <c r="F530" t="s">
        <v>11</v>
      </c>
      <c r="G530">
        <v>1221</v>
      </c>
      <c r="H530" s="34">
        <v>44390</v>
      </c>
      <c r="I530" s="33">
        <v>7936.5</v>
      </c>
      <c r="J530" s="33">
        <v>3052.5</v>
      </c>
      <c r="K530" s="33">
        <f t="shared" si="8"/>
        <v>4884</v>
      </c>
    </row>
    <row r="531" spans="2:11" x14ac:dyDescent="0.3">
      <c r="B531" t="s">
        <v>55</v>
      </c>
      <c r="C531" t="s">
        <v>48</v>
      </c>
      <c r="D531">
        <v>5</v>
      </c>
      <c r="E531">
        <v>255416</v>
      </c>
      <c r="F531" t="s">
        <v>11</v>
      </c>
      <c r="G531">
        <v>1123</v>
      </c>
      <c r="H531" s="34">
        <v>44391</v>
      </c>
      <c r="I531" s="33">
        <v>7299.5</v>
      </c>
      <c r="J531" s="33">
        <v>2807.5</v>
      </c>
      <c r="K531" s="33">
        <f t="shared" si="8"/>
        <v>4492</v>
      </c>
    </row>
    <row r="532" spans="2:11" x14ac:dyDescent="0.3">
      <c r="B532" t="s">
        <v>55</v>
      </c>
      <c r="C532" t="s">
        <v>48</v>
      </c>
      <c r="D532">
        <v>5</v>
      </c>
      <c r="E532">
        <v>690168</v>
      </c>
      <c r="F532" t="s">
        <v>11</v>
      </c>
      <c r="G532">
        <v>2436</v>
      </c>
      <c r="H532" s="34">
        <v>44392</v>
      </c>
      <c r="I532" s="33">
        <v>15834</v>
      </c>
      <c r="J532" s="33">
        <v>6090</v>
      </c>
      <c r="K532" s="33">
        <f t="shared" si="8"/>
        <v>9744</v>
      </c>
    </row>
    <row r="533" spans="2:11" x14ac:dyDescent="0.3">
      <c r="B533" t="s">
        <v>55</v>
      </c>
      <c r="C533" t="s">
        <v>56</v>
      </c>
      <c r="D533">
        <v>4</v>
      </c>
      <c r="E533">
        <v>215799</v>
      </c>
      <c r="F533" t="s">
        <v>11</v>
      </c>
      <c r="G533">
        <v>1153</v>
      </c>
      <c r="H533" s="34">
        <v>44393</v>
      </c>
      <c r="I533" s="33">
        <v>7494.5</v>
      </c>
      <c r="J533" s="33">
        <v>2882.5</v>
      </c>
      <c r="K533" s="33">
        <f t="shared" si="8"/>
        <v>4612</v>
      </c>
    </row>
    <row r="534" spans="2:11" x14ac:dyDescent="0.3">
      <c r="B534" t="s">
        <v>55</v>
      </c>
      <c r="C534" t="s">
        <v>32</v>
      </c>
      <c r="D534">
        <v>2</v>
      </c>
      <c r="E534">
        <v>632080</v>
      </c>
      <c r="F534" t="s">
        <v>11</v>
      </c>
      <c r="G534">
        <v>1738.5</v>
      </c>
      <c r="H534" s="34">
        <v>44394</v>
      </c>
      <c r="I534" s="33">
        <v>11300.25</v>
      </c>
      <c r="J534" s="33">
        <v>4346.25</v>
      </c>
      <c r="K534" s="33">
        <f t="shared" si="8"/>
        <v>6954</v>
      </c>
    </row>
    <row r="535" spans="2:11" x14ac:dyDescent="0.3">
      <c r="B535" t="s">
        <v>55</v>
      </c>
      <c r="C535" t="s">
        <v>48</v>
      </c>
      <c r="D535">
        <v>5</v>
      </c>
      <c r="E535">
        <v>658170</v>
      </c>
      <c r="F535" t="s">
        <v>11</v>
      </c>
      <c r="G535">
        <v>2215</v>
      </c>
      <c r="H535" s="34">
        <v>44395</v>
      </c>
      <c r="I535" s="33">
        <v>14397.5</v>
      </c>
      <c r="J535" s="33">
        <v>5537.5</v>
      </c>
      <c r="K535" s="33">
        <f t="shared" si="8"/>
        <v>8860</v>
      </c>
    </row>
    <row r="536" spans="2:11" x14ac:dyDescent="0.3">
      <c r="B536" t="s">
        <v>55</v>
      </c>
      <c r="C536" t="s">
        <v>25</v>
      </c>
      <c r="D536">
        <v>1</v>
      </c>
      <c r="E536">
        <v>145298</v>
      </c>
      <c r="F536" t="s">
        <v>11</v>
      </c>
      <c r="G536">
        <v>1582</v>
      </c>
      <c r="H536" s="34">
        <v>44396</v>
      </c>
      <c r="I536" s="33">
        <v>10283</v>
      </c>
      <c r="J536" s="33">
        <v>3955</v>
      </c>
      <c r="K536" s="33">
        <f t="shared" si="8"/>
        <v>6328</v>
      </c>
    </row>
    <row r="537" spans="2:11" x14ac:dyDescent="0.3">
      <c r="B537" t="s">
        <v>55</v>
      </c>
      <c r="C537" t="s">
        <v>48</v>
      </c>
      <c r="D537">
        <v>5</v>
      </c>
      <c r="E537">
        <v>307924</v>
      </c>
      <c r="F537" t="s">
        <v>11</v>
      </c>
      <c r="G537">
        <v>3244.5</v>
      </c>
      <c r="H537" s="34">
        <v>44397</v>
      </c>
      <c r="I537" s="33">
        <v>21089.25</v>
      </c>
      <c r="J537" s="33">
        <v>8111.25</v>
      </c>
      <c r="K537" s="33">
        <f t="shared" si="8"/>
        <v>12978</v>
      </c>
    </row>
    <row r="538" spans="2:11" x14ac:dyDescent="0.3">
      <c r="B538" t="s">
        <v>55</v>
      </c>
      <c r="C538" t="s">
        <v>48</v>
      </c>
      <c r="D538">
        <v>5</v>
      </c>
      <c r="E538">
        <v>255416</v>
      </c>
      <c r="F538" t="s">
        <v>11</v>
      </c>
      <c r="G538">
        <v>1123</v>
      </c>
      <c r="H538" s="34">
        <v>44398</v>
      </c>
      <c r="I538" s="33">
        <v>7299.5</v>
      </c>
      <c r="J538" s="33">
        <v>2807.5</v>
      </c>
      <c r="K538" s="33">
        <f t="shared" si="8"/>
        <v>4492</v>
      </c>
    </row>
    <row r="539" spans="2:11" x14ac:dyDescent="0.3">
      <c r="B539" t="s">
        <v>55</v>
      </c>
      <c r="C539" t="s">
        <v>48</v>
      </c>
      <c r="D539">
        <v>5</v>
      </c>
      <c r="E539">
        <v>383597</v>
      </c>
      <c r="F539" t="s">
        <v>11</v>
      </c>
      <c r="G539">
        <v>959</v>
      </c>
      <c r="H539" s="34">
        <v>44399</v>
      </c>
      <c r="I539" s="33">
        <v>6233.5</v>
      </c>
      <c r="J539" s="33">
        <v>2397.5</v>
      </c>
      <c r="K539" s="33">
        <f t="shared" si="8"/>
        <v>3836</v>
      </c>
    </row>
    <row r="540" spans="2:11" x14ac:dyDescent="0.3">
      <c r="B540" t="s">
        <v>55</v>
      </c>
      <c r="C540" t="s">
        <v>48</v>
      </c>
      <c r="D540">
        <v>5</v>
      </c>
      <c r="E540">
        <v>571465</v>
      </c>
      <c r="F540" t="s">
        <v>11</v>
      </c>
      <c r="G540">
        <v>2747</v>
      </c>
      <c r="H540" s="34">
        <v>44400</v>
      </c>
      <c r="I540" s="33">
        <v>17855.5</v>
      </c>
      <c r="J540" s="33">
        <v>6867.5</v>
      </c>
      <c r="K540" s="33">
        <f t="shared" si="8"/>
        <v>10988</v>
      </c>
    </row>
    <row r="541" spans="2:11" x14ac:dyDescent="0.3">
      <c r="B541" t="s">
        <v>55</v>
      </c>
      <c r="C541" t="s">
        <v>32</v>
      </c>
      <c r="D541">
        <v>3</v>
      </c>
      <c r="E541">
        <v>960797</v>
      </c>
      <c r="F541" t="s">
        <v>11</v>
      </c>
      <c r="G541">
        <v>574.5</v>
      </c>
      <c r="H541" s="34">
        <v>44401</v>
      </c>
      <c r="I541" s="33">
        <v>3734.25</v>
      </c>
      <c r="J541" s="33">
        <v>1436.25</v>
      </c>
      <c r="K541" s="33">
        <f t="shared" si="8"/>
        <v>2298</v>
      </c>
    </row>
    <row r="542" spans="2:11" x14ac:dyDescent="0.3">
      <c r="B542" t="s">
        <v>55</v>
      </c>
      <c r="C542" t="s">
        <v>32</v>
      </c>
      <c r="D542">
        <v>3</v>
      </c>
      <c r="E542">
        <v>235316</v>
      </c>
      <c r="F542" t="s">
        <v>11</v>
      </c>
      <c r="G542">
        <v>2338</v>
      </c>
      <c r="H542" s="34">
        <v>44402</v>
      </c>
      <c r="I542" s="33">
        <v>15197</v>
      </c>
      <c r="J542" s="33">
        <v>5845</v>
      </c>
      <c r="K542" s="33">
        <f t="shared" si="8"/>
        <v>9352</v>
      </c>
    </row>
    <row r="543" spans="2:11" x14ac:dyDescent="0.3">
      <c r="B543" t="s">
        <v>55</v>
      </c>
      <c r="C543" t="s">
        <v>32</v>
      </c>
      <c r="D543">
        <v>3</v>
      </c>
      <c r="E543">
        <v>283164</v>
      </c>
      <c r="F543" t="s">
        <v>11</v>
      </c>
      <c r="G543">
        <v>381</v>
      </c>
      <c r="H543" s="34">
        <v>44403</v>
      </c>
      <c r="I543" s="33">
        <v>2476.5</v>
      </c>
      <c r="J543" s="33">
        <v>952.5</v>
      </c>
      <c r="K543" s="33">
        <f t="shared" si="8"/>
        <v>1524</v>
      </c>
    </row>
    <row r="544" spans="2:11" x14ac:dyDescent="0.3">
      <c r="B544" t="s">
        <v>55</v>
      </c>
      <c r="C544" t="s">
        <v>25</v>
      </c>
      <c r="D544">
        <v>1</v>
      </c>
      <c r="E544">
        <v>281975</v>
      </c>
      <c r="F544" t="s">
        <v>11</v>
      </c>
      <c r="G544">
        <v>422</v>
      </c>
      <c r="H544" s="34">
        <v>44404</v>
      </c>
      <c r="I544" s="33">
        <v>2743</v>
      </c>
      <c r="J544" s="33">
        <v>1055</v>
      </c>
      <c r="K544" s="33">
        <f t="shared" si="8"/>
        <v>1688</v>
      </c>
    </row>
    <row r="545" spans="2:11" x14ac:dyDescent="0.3">
      <c r="B545" t="s">
        <v>55</v>
      </c>
      <c r="C545" t="s">
        <v>56</v>
      </c>
      <c r="D545">
        <v>4</v>
      </c>
      <c r="E545">
        <v>729684</v>
      </c>
      <c r="F545" t="s">
        <v>11</v>
      </c>
      <c r="G545">
        <v>2134</v>
      </c>
      <c r="H545" s="34">
        <v>44405</v>
      </c>
      <c r="I545" s="33">
        <v>13871</v>
      </c>
      <c r="J545" s="33">
        <v>5335</v>
      </c>
      <c r="K545" s="33">
        <f t="shared" si="8"/>
        <v>8536</v>
      </c>
    </row>
    <row r="546" spans="2:11" x14ac:dyDescent="0.3">
      <c r="B546" t="s">
        <v>55</v>
      </c>
      <c r="C546" t="s">
        <v>32</v>
      </c>
      <c r="D546">
        <v>3</v>
      </c>
      <c r="E546">
        <v>744627</v>
      </c>
      <c r="F546" t="s">
        <v>11</v>
      </c>
      <c r="G546">
        <v>808</v>
      </c>
      <c r="H546" s="34">
        <v>44406</v>
      </c>
      <c r="I546" s="33">
        <v>5252</v>
      </c>
      <c r="J546" s="33">
        <v>2020</v>
      </c>
      <c r="K546" s="33">
        <f t="shared" si="8"/>
        <v>3232</v>
      </c>
    </row>
    <row r="547" spans="2:11" x14ac:dyDescent="0.3">
      <c r="B547" t="s">
        <v>55</v>
      </c>
      <c r="C547" t="s">
        <v>32</v>
      </c>
      <c r="D547">
        <v>2</v>
      </c>
      <c r="E547">
        <v>715736</v>
      </c>
      <c r="F547" t="s">
        <v>11</v>
      </c>
      <c r="G547">
        <v>436.5</v>
      </c>
      <c r="H547" s="34">
        <v>44407</v>
      </c>
      <c r="I547" s="33">
        <v>2837.25</v>
      </c>
      <c r="J547" s="33">
        <v>1091.25</v>
      </c>
      <c r="K547" s="33">
        <f t="shared" si="8"/>
        <v>1746</v>
      </c>
    </row>
    <row r="548" spans="2:11" x14ac:dyDescent="0.3">
      <c r="B548" t="s">
        <v>55</v>
      </c>
      <c r="C548" t="s">
        <v>32</v>
      </c>
      <c r="D548">
        <v>2</v>
      </c>
      <c r="E548">
        <v>134387</v>
      </c>
      <c r="F548" t="s">
        <v>11</v>
      </c>
      <c r="G548">
        <v>1956</v>
      </c>
      <c r="H548" s="34">
        <v>44408</v>
      </c>
      <c r="I548" s="33">
        <v>12714</v>
      </c>
      <c r="J548" s="33">
        <v>4890</v>
      </c>
      <c r="K548" s="33">
        <f t="shared" si="8"/>
        <v>7824</v>
      </c>
    </row>
    <row r="549" spans="2:11" x14ac:dyDescent="0.3">
      <c r="B549" t="s">
        <v>55</v>
      </c>
      <c r="C549" t="s">
        <v>48</v>
      </c>
      <c r="D549">
        <v>5</v>
      </c>
      <c r="E549">
        <v>103676</v>
      </c>
      <c r="F549" t="s">
        <v>11</v>
      </c>
      <c r="G549">
        <v>2659</v>
      </c>
      <c r="H549" s="34">
        <v>44409</v>
      </c>
      <c r="I549" s="33">
        <v>17283.5</v>
      </c>
      <c r="J549" s="33">
        <v>6647.5</v>
      </c>
      <c r="K549" s="33">
        <f t="shared" si="8"/>
        <v>10636</v>
      </c>
    </row>
    <row r="550" spans="2:11" x14ac:dyDescent="0.3">
      <c r="B550" t="s">
        <v>55</v>
      </c>
      <c r="C550" t="s">
        <v>32</v>
      </c>
      <c r="D550">
        <v>2</v>
      </c>
      <c r="E550">
        <v>837578</v>
      </c>
      <c r="F550" t="s">
        <v>11</v>
      </c>
      <c r="G550">
        <v>1351.5</v>
      </c>
      <c r="H550" s="34">
        <v>44410</v>
      </c>
      <c r="I550" s="33">
        <v>8784.75</v>
      </c>
      <c r="J550" s="33">
        <v>3378.75</v>
      </c>
      <c r="K550" s="33">
        <f t="shared" si="8"/>
        <v>5406</v>
      </c>
    </row>
    <row r="551" spans="2:11" x14ac:dyDescent="0.3">
      <c r="B551" t="s">
        <v>55</v>
      </c>
      <c r="C551" t="s">
        <v>32</v>
      </c>
      <c r="D551">
        <v>3</v>
      </c>
      <c r="E551">
        <v>358448</v>
      </c>
      <c r="F551" t="s">
        <v>11</v>
      </c>
      <c r="G551">
        <v>880</v>
      </c>
      <c r="H551" s="34">
        <v>44411</v>
      </c>
      <c r="I551" s="33">
        <v>5720</v>
      </c>
      <c r="J551" s="33">
        <v>2200</v>
      </c>
      <c r="K551" s="33">
        <f t="shared" si="8"/>
        <v>3520</v>
      </c>
    </row>
    <row r="552" spans="2:11" x14ac:dyDescent="0.3">
      <c r="B552" t="s">
        <v>55</v>
      </c>
      <c r="C552" t="s">
        <v>32</v>
      </c>
      <c r="D552">
        <v>2</v>
      </c>
      <c r="E552">
        <v>251008</v>
      </c>
      <c r="F552" t="s">
        <v>11</v>
      </c>
      <c r="G552">
        <v>1867</v>
      </c>
      <c r="H552" s="34">
        <v>44412</v>
      </c>
      <c r="I552" s="33">
        <v>12135.5</v>
      </c>
      <c r="J552" s="33">
        <v>4667.5</v>
      </c>
      <c r="K552" s="33">
        <f t="shared" si="8"/>
        <v>7468</v>
      </c>
    </row>
    <row r="553" spans="2:11" x14ac:dyDescent="0.3">
      <c r="B553" t="s">
        <v>55</v>
      </c>
      <c r="C553" t="s">
        <v>25</v>
      </c>
      <c r="D553">
        <v>1</v>
      </c>
      <c r="E553">
        <v>591509</v>
      </c>
      <c r="F553" t="s">
        <v>11</v>
      </c>
      <c r="G553">
        <v>2234</v>
      </c>
      <c r="H553" s="34">
        <v>44413</v>
      </c>
      <c r="I553" s="33">
        <v>14521</v>
      </c>
      <c r="J553" s="33">
        <v>5585</v>
      </c>
      <c r="K553" s="33">
        <f t="shared" si="8"/>
        <v>8936</v>
      </c>
    </row>
    <row r="554" spans="2:11" x14ac:dyDescent="0.3">
      <c r="B554" t="s">
        <v>55</v>
      </c>
      <c r="C554" t="s">
        <v>32</v>
      </c>
      <c r="D554">
        <v>2</v>
      </c>
      <c r="E554">
        <v>592018</v>
      </c>
      <c r="F554" t="s">
        <v>11</v>
      </c>
      <c r="G554">
        <v>1227</v>
      </c>
      <c r="H554" s="34">
        <v>44414</v>
      </c>
      <c r="I554" s="33">
        <v>7975.5</v>
      </c>
      <c r="J554" s="33">
        <v>3067.5</v>
      </c>
      <c r="K554" s="33">
        <f t="shared" si="8"/>
        <v>4908</v>
      </c>
    </row>
    <row r="555" spans="2:11" x14ac:dyDescent="0.3">
      <c r="B555" t="s">
        <v>55</v>
      </c>
      <c r="C555" t="s">
        <v>32</v>
      </c>
      <c r="D555">
        <v>3</v>
      </c>
      <c r="E555">
        <v>154645</v>
      </c>
      <c r="F555" t="s">
        <v>11</v>
      </c>
      <c r="G555">
        <v>877</v>
      </c>
      <c r="H555" s="34">
        <v>44415</v>
      </c>
      <c r="I555" s="33">
        <v>5700.5</v>
      </c>
      <c r="J555" s="33">
        <v>2192.5</v>
      </c>
      <c r="K555" s="33">
        <f t="shared" si="8"/>
        <v>3508</v>
      </c>
    </row>
    <row r="556" spans="2:11" x14ac:dyDescent="0.3">
      <c r="B556" t="s">
        <v>55</v>
      </c>
      <c r="C556" t="s">
        <v>56</v>
      </c>
      <c r="D556">
        <v>4</v>
      </c>
      <c r="E556">
        <v>232551</v>
      </c>
      <c r="F556" t="s">
        <v>11</v>
      </c>
      <c r="G556">
        <v>360</v>
      </c>
      <c r="H556" s="34">
        <v>44416</v>
      </c>
      <c r="I556" s="33">
        <v>2340</v>
      </c>
      <c r="J556" s="33">
        <v>900</v>
      </c>
      <c r="K556" s="33">
        <f t="shared" si="8"/>
        <v>1440</v>
      </c>
    </row>
    <row r="557" spans="2:11" x14ac:dyDescent="0.3">
      <c r="B557" t="s">
        <v>55</v>
      </c>
      <c r="C557" t="s">
        <v>56</v>
      </c>
      <c r="D557">
        <v>4</v>
      </c>
      <c r="E557">
        <v>264774</v>
      </c>
      <c r="F557" t="s">
        <v>11</v>
      </c>
      <c r="G557">
        <v>2682</v>
      </c>
      <c r="H557" s="34">
        <v>44417</v>
      </c>
      <c r="I557" s="33">
        <v>17433</v>
      </c>
      <c r="J557" s="33">
        <v>6705</v>
      </c>
      <c r="K557" s="33">
        <f t="shared" si="8"/>
        <v>10728</v>
      </c>
    </row>
    <row r="558" spans="2:11" x14ac:dyDescent="0.3">
      <c r="B558" t="s">
        <v>55</v>
      </c>
      <c r="C558" t="s">
        <v>25</v>
      </c>
      <c r="D558">
        <v>1</v>
      </c>
      <c r="E558">
        <v>245098</v>
      </c>
      <c r="F558" t="s">
        <v>11</v>
      </c>
      <c r="G558">
        <v>521</v>
      </c>
      <c r="H558" s="34">
        <v>44418</v>
      </c>
      <c r="I558" s="33">
        <v>3386.5</v>
      </c>
      <c r="J558" s="33">
        <v>1302.5</v>
      </c>
      <c r="K558" s="33">
        <f t="shared" si="8"/>
        <v>2084</v>
      </c>
    </row>
    <row r="559" spans="2:11" x14ac:dyDescent="0.3">
      <c r="B559" t="s">
        <v>55</v>
      </c>
      <c r="C559" t="s">
        <v>48</v>
      </c>
      <c r="D559">
        <v>5</v>
      </c>
      <c r="E559">
        <v>268312</v>
      </c>
      <c r="F559" t="s">
        <v>11</v>
      </c>
      <c r="G559">
        <v>341</v>
      </c>
      <c r="H559" s="34">
        <v>44419</v>
      </c>
      <c r="I559" s="33">
        <v>2216.5</v>
      </c>
      <c r="J559" s="33">
        <v>852.5</v>
      </c>
      <c r="K559" s="33">
        <f t="shared" si="8"/>
        <v>1364</v>
      </c>
    </row>
    <row r="560" spans="2:11" x14ac:dyDescent="0.3">
      <c r="B560" t="s">
        <v>55</v>
      </c>
      <c r="C560" t="s">
        <v>25</v>
      </c>
      <c r="D560">
        <v>1</v>
      </c>
      <c r="E560">
        <v>148456</v>
      </c>
      <c r="F560" t="s">
        <v>11</v>
      </c>
      <c r="G560">
        <v>641</v>
      </c>
      <c r="H560" s="34">
        <v>44420</v>
      </c>
      <c r="I560" s="33">
        <v>4166.5</v>
      </c>
      <c r="J560" s="33">
        <v>1602.5</v>
      </c>
      <c r="K560" s="33">
        <f t="shared" si="8"/>
        <v>2564</v>
      </c>
    </row>
    <row r="561" spans="2:11" x14ac:dyDescent="0.3">
      <c r="B561" t="s">
        <v>55</v>
      </c>
      <c r="C561" t="s">
        <v>32</v>
      </c>
      <c r="D561">
        <v>2</v>
      </c>
      <c r="E561">
        <v>201816</v>
      </c>
      <c r="F561" t="s">
        <v>11</v>
      </c>
      <c r="G561">
        <v>2807</v>
      </c>
      <c r="H561" s="34">
        <v>44421</v>
      </c>
      <c r="I561" s="33">
        <v>18245.5</v>
      </c>
      <c r="J561" s="33">
        <v>7017.5</v>
      </c>
      <c r="K561" s="33">
        <f t="shared" si="8"/>
        <v>11228</v>
      </c>
    </row>
    <row r="562" spans="2:11" x14ac:dyDescent="0.3">
      <c r="B562" t="s">
        <v>55</v>
      </c>
      <c r="C562" t="s">
        <v>48</v>
      </c>
      <c r="D562">
        <v>5</v>
      </c>
      <c r="E562">
        <v>855348</v>
      </c>
      <c r="F562" t="s">
        <v>11</v>
      </c>
      <c r="G562">
        <v>432</v>
      </c>
      <c r="H562" s="34">
        <v>44422</v>
      </c>
      <c r="I562" s="33">
        <v>2808</v>
      </c>
      <c r="J562" s="33">
        <v>1080</v>
      </c>
      <c r="K562" s="33">
        <f t="shared" si="8"/>
        <v>1728</v>
      </c>
    </row>
    <row r="563" spans="2:11" x14ac:dyDescent="0.3">
      <c r="B563" t="s">
        <v>55</v>
      </c>
      <c r="C563" t="s">
        <v>32</v>
      </c>
      <c r="D563">
        <v>2</v>
      </c>
      <c r="E563">
        <v>517738</v>
      </c>
      <c r="F563" t="s">
        <v>11</v>
      </c>
      <c r="G563">
        <v>2294</v>
      </c>
      <c r="H563" s="34">
        <v>44423</v>
      </c>
      <c r="I563" s="33">
        <v>14911</v>
      </c>
      <c r="J563" s="33">
        <v>5735</v>
      </c>
      <c r="K563" s="33">
        <f t="shared" si="8"/>
        <v>9176</v>
      </c>
    </row>
    <row r="564" spans="2:11" x14ac:dyDescent="0.3">
      <c r="B564" t="s">
        <v>55</v>
      </c>
      <c r="C564" t="s">
        <v>48</v>
      </c>
      <c r="D564">
        <v>5</v>
      </c>
      <c r="E564">
        <v>663642</v>
      </c>
      <c r="F564" t="s">
        <v>11</v>
      </c>
      <c r="G564">
        <v>2167</v>
      </c>
      <c r="H564" s="34">
        <v>44424</v>
      </c>
      <c r="I564" s="33">
        <v>14085.5</v>
      </c>
      <c r="J564" s="33">
        <v>5417.5</v>
      </c>
      <c r="K564" s="33">
        <f t="shared" si="8"/>
        <v>8668</v>
      </c>
    </row>
    <row r="565" spans="2:11" x14ac:dyDescent="0.3">
      <c r="B565" t="s">
        <v>55</v>
      </c>
      <c r="C565" t="s">
        <v>32</v>
      </c>
      <c r="D565">
        <v>2</v>
      </c>
      <c r="E565">
        <v>412941</v>
      </c>
      <c r="F565" t="s">
        <v>11</v>
      </c>
      <c r="G565">
        <v>2529</v>
      </c>
      <c r="H565" s="34">
        <v>44425</v>
      </c>
      <c r="I565" s="33">
        <v>16438.5</v>
      </c>
      <c r="J565" s="33">
        <v>6322.5</v>
      </c>
      <c r="K565" s="33">
        <f t="shared" si="8"/>
        <v>10116</v>
      </c>
    </row>
    <row r="566" spans="2:11" x14ac:dyDescent="0.3">
      <c r="B566" t="s">
        <v>55</v>
      </c>
      <c r="C566" t="s">
        <v>32</v>
      </c>
      <c r="D566">
        <v>2</v>
      </c>
      <c r="E566">
        <v>314791</v>
      </c>
      <c r="F566" t="s">
        <v>11</v>
      </c>
      <c r="G566">
        <v>1870</v>
      </c>
      <c r="H566" s="34">
        <v>44426</v>
      </c>
      <c r="I566" s="33">
        <v>12155</v>
      </c>
      <c r="J566" s="33">
        <v>4675</v>
      </c>
      <c r="K566" s="33">
        <f t="shared" si="8"/>
        <v>7480</v>
      </c>
    </row>
    <row r="567" spans="2:11" x14ac:dyDescent="0.3">
      <c r="B567" t="s">
        <v>55</v>
      </c>
      <c r="C567" t="s">
        <v>48</v>
      </c>
      <c r="D567">
        <v>5</v>
      </c>
      <c r="E567">
        <v>493496</v>
      </c>
      <c r="F567" t="s">
        <v>11</v>
      </c>
      <c r="G567">
        <v>1579</v>
      </c>
      <c r="H567" s="34">
        <v>44427</v>
      </c>
      <c r="I567" s="33">
        <v>10263.5</v>
      </c>
      <c r="J567" s="33">
        <v>3947.5</v>
      </c>
      <c r="K567" s="33">
        <f t="shared" si="8"/>
        <v>6316</v>
      </c>
    </row>
    <row r="568" spans="2:11" x14ac:dyDescent="0.3">
      <c r="B568" t="s">
        <v>55</v>
      </c>
      <c r="C568" t="s">
        <v>48</v>
      </c>
      <c r="D568">
        <v>5</v>
      </c>
      <c r="E568">
        <v>897580</v>
      </c>
      <c r="F568" t="s">
        <v>11</v>
      </c>
      <c r="G568">
        <v>1005</v>
      </c>
      <c r="H568" s="34">
        <v>44428</v>
      </c>
      <c r="I568" s="33">
        <v>6532.5</v>
      </c>
      <c r="J568" s="33">
        <v>2512.5</v>
      </c>
      <c r="K568" s="33">
        <f t="shared" si="8"/>
        <v>4020</v>
      </c>
    </row>
    <row r="569" spans="2:11" x14ac:dyDescent="0.3">
      <c r="B569" t="s">
        <v>55</v>
      </c>
      <c r="C569" t="s">
        <v>32</v>
      </c>
      <c r="D569">
        <v>2</v>
      </c>
      <c r="E569">
        <v>540610</v>
      </c>
      <c r="F569" t="s">
        <v>11</v>
      </c>
      <c r="G569">
        <v>1734</v>
      </c>
      <c r="H569" s="34">
        <v>44429</v>
      </c>
      <c r="I569" s="33">
        <v>11271</v>
      </c>
      <c r="J569" s="33">
        <v>4335</v>
      </c>
      <c r="K569" s="33">
        <f t="shared" si="8"/>
        <v>6936</v>
      </c>
    </row>
    <row r="570" spans="2:11" x14ac:dyDescent="0.3">
      <c r="B570" t="s">
        <v>55</v>
      </c>
      <c r="C570" t="s">
        <v>32</v>
      </c>
      <c r="D570">
        <v>3</v>
      </c>
      <c r="E570">
        <v>832063</v>
      </c>
      <c r="F570" t="s">
        <v>11</v>
      </c>
      <c r="G570">
        <v>554</v>
      </c>
      <c r="H570" s="34">
        <v>44430</v>
      </c>
      <c r="I570" s="33">
        <v>3601</v>
      </c>
      <c r="J570" s="33">
        <v>1385</v>
      </c>
      <c r="K570" s="33">
        <f t="shared" si="8"/>
        <v>2216</v>
      </c>
    </row>
    <row r="571" spans="2:11" x14ac:dyDescent="0.3">
      <c r="B571" t="s">
        <v>55</v>
      </c>
      <c r="C571" t="s">
        <v>32</v>
      </c>
      <c r="D571">
        <v>2</v>
      </c>
      <c r="E571">
        <v>274815</v>
      </c>
      <c r="F571" t="s">
        <v>11</v>
      </c>
      <c r="G571">
        <v>2935</v>
      </c>
      <c r="H571" s="34">
        <v>44431</v>
      </c>
      <c r="I571" s="33">
        <v>19077.5</v>
      </c>
      <c r="J571" s="33">
        <v>7337.5</v>
      </c>
      <c r="K571" s="33">
        <f t="shared" si="8"/>
        <v>11740</v>
      </c>
    </row>
    <row r="572" spans="2:11" x14ac:dyDescent="0.3">
      <c r="B572" t="s">
        <v>55</v>
      </c>
      <c r="C572" t="s">
        <v>32</v>
      </c>
      <c r="D572">
        <v>2</v>
      </c>
      <c r="E572">
        <v>294590</v>
      </c>
      <c r="F572" t="s">
        <v>11</v>
      </c>
      <c r="G572">
        <v>2109</v>
      </c>
      <c r="H572" s="34">
        <v>44432</v>
      </c>
      <c r="I572" s="33">
        <v>13708.5</v>
      </c>
      <c r="J572" s="33">
        <v>5272.5</v>
      </c>
      <c r="K572" s="33">
        <f t="shared" si="8"/>
        <v>8436</v>
      </c>
    </row>
    <row r="573" spans="2:11" x14ac:dyDescent="0.3">
      <c r="B573" t="s">
        <v>55</v>
      </c>
      <c r="C573" t="s">
        <v>25</v>
      </c>
      <c r="D573">
        <v>1</v>
      </c>
      <c r="E573">
        <v>740841</v>
      </c>
      <c r="F573" t="s">
        <v>11</v>
      </c>
      <c r="G573">
        <v>3874.5</v>
      </c>
      <c r="H573" s="34">
        <v>44433</v>
      </c>
      <c r="I573" s="33">
        <v>25184.25</v>
      </c>
      <c r="J573" s="33">
        <v>9686.25</v>
      </c>
      <c r="K573" s="33">
        <f t="shared" si="8"/>
        <v>15498</v>
      </c>
    </row>
    <row r="574" spans="2:11" x14ac:dyDescent="0.3">
      <c r="B574" t="s">
        <v>55</v>
      </c>
      <c r="C574" t="s">
        <v>56</v>
      </c>
      <c r="D574">
        <v>4</v>
      </c>
      <c r="E574">
        <v>145280</v>
      </c>
      <c r="F574" t="s">
        <v>11</v>
      </c>
      <c r="G574">
        <v>623</v>
      </c>
      <c r="H574" s="34">
        <v>44434</v>
      </c>
      <c r="I574" s="33">
        <v>4049.5</v>
      </c>
      <c r="J574" s="33">
        <v>1557.5</v>
      </c>
      <c r="K574" s="33">
        <f t="shared" si="8"/>
        <v>2492</v>
      </c>
    </row>
    <row r="575" spans="2:11" x14ac:dyDescent="0.3">
      <c r="B575" t="s">
        <v>55</v>
      </c>
      <c r="C575" t="s">
        <v>25</v>
      </c>
      <c r="D575">
        <v>1</v>
      </c>
      <c r="E575">
        <v>609170</v>
      </c>
      <c r="F575" t="s">
        <v>11</v>
      </c>
      <c r="G575">
        <v>986</v>
      </c>
      <c r="H575" s="34">
        <v>44435</v>
      </c>
      <c r="I575" s="33">
        <v>6409</v>
      </c>
      <c r="J575" s="33">
        <v>2465</v>
      </c>
      <c r="K575" s="33">
        <f t="shared" si="8"/>
        <v>3944</v>
      </c>
    </row>
    <row r="576" spans="2:11" x14ac:dyDescent="0.3">
      <c r="B576" t="s">
        <v>55</v>
      </c>
      <c r="C576" t="s">
        <v>32</v>
      </c>
      <c r="D576">
        <v>2</v>
      </c>
      <c r="E576">
        <v>242297</v>
      </c>
      <c r="F576" t="s">
        <v>11</v>
      </c>
      <c r="G576">
        <v>2387</v>
      </c>
      <c r="H576" s="34">
        <v>44436</v>
      </c>
      <c r="I576" s="33">
        <v>15515.5</v>
      </c>
      <c r="J576" s="33">
        <v>5967.5</v>
      </c>
      <c r="K576" s="33">
        <f t="shared" si="8"/>
        <v>9548</v>
      </c>
    </row>
    <row r="577" spans="2:11" x14ac:dyDescent="0.3">
      <c r="B577" t="s">
        <v>55</v>
      </c>
      <c r="C577" t="s">
        <v>56</v>
      </c>
      <c r="D577">
        <v>4</v>
      </c>
      <c r="E577">
        <v>604990</v>
      </c>
      <c r="F577" t="s">
        <v>11</v>
      </c>
      <c r="G577">
        <v>269</v>
      </c>
      <c r="H577" s="34">
        <v>44437</v>
      </c>
      <c r="I577" s="33">
        <v>1748.5</v>
      </c>
      <c r="J577" s="33">
        <v>672.5</v>
      </c>
      <c r="K577" s="33">
        <f t="shared" si="8"/>
        <v>1076</v>
      </c>
    </row>
    <row r="578" spans="2:11" x14ac:dyDescent="0.3">
      <c r="B578" t="s">
        <v>55</v>
      </c>
      <c r="C578" t="s">
        <v>32</v>
      </c>
      <c r="D578">
        <v>3</v>
      </c>
      <c r="E578">
        <v>355063</v>
      </c>
      <c r="F578" t="s">
        <v>11</v>
      </c>
      <c r="G578">
        <v>1233</v>
      </c>
      <c r="H578" s="34">
        <v>44438</v>
      </c>
      <c r="I578" s="33">
        <v>8014.5</v>
      </c>
      <c r="J578" s="33">
        <v>3082.5</v>
      </c>
      <c r="K578" s="33">
        <f t="shared" si="8"/>
        <v>4932</v>
      </c>
    </row>
    <row r="579" spans="2:11" x14ac:dyDescent="0.3">
      <c r="B579" t="s">
        <v>55</v>
      </c>
      <c r="C579" t="s">
        <v>32</v>
      </c>
      <c r="D579">
        <v>3</v>
      </c>
      <c r="E579">
        <v>614237</v>
      </c>
      <c r="F579" t="s">
        <v>11</v>
      </c>
      <c r="G579">
        <v>1491</v>
      </c>
      <c r="H579" s="34">
        <v>44439</v>
      </c>
      <c r="I579" s="33">
        <v>9691.5</v>
      </c>
      <c r="J579" s="33">
        <v>3727.5</v>
      </c>
      <c r="K579" s="33">
        <f t="shared" ref="K579:K642" si="9">(I579-J579)</f>
        <v>5964</v>
      </c>
    </row>
    <row r="580" spans="2:11" x14ac:dyDescent="0.3">
      <c r="B580" t="s">
        <v>55</v>
      </c>
      <c r="C580" t="s">
        <v>56</v>
      </c>
      <c r="D580">
        <v>4</v>
      </c>
      <c r="E580">
        <v>410889</v>
      </c>
      <c r="F580" t="s">
        <v>11</v>
      </c>
      <c r="G580">
        <v>1531</v>
      </c>
      <c r="H580" s="34">
        <v>44440</v>
      </c>
      <c r="I580" s="33">
        <v>9951.5</v>
      </c>
      <c r="J580" s="33">
        <v>3827.5</v>
      </c>
      <c r="K580" s="33">
        <f t="shared" si="9"/>
        <v>6124</v>
      </c>
    </row>
    <row r="581" spans="2:11" x14ac:dyDescent="0.3">
      <c r="B581" t="s">
        <v>55</v>
      </c>
      <c r="C581" t="s">
        <v>32</v>
      </c>
      <c r="D581">
        <v>2</v>
      </c>
      <c r="E581">
        <v>967345</v>
      </c>
      <c r="F581" t="s">
        <v>11</v>
      </c>
      <c r="G581">
        <v>2567</v>
      </c>
      <c r="H581" s="34">
        <v>44441</v>
      </c>
      <c r="I581" s="33">
        <v>16685.5</v>
      </c>
      <c r="J581" s="33">
        <v>6417.5</v>
      </c>
      <c r="K581" s="33">
        <f t="shared" si="9"/>
        <v>10268</v>
      </c>
    </row>
    <row r="582" spans="2:11" x14ac:dyDescent="0.3">
      <c r="B582" t="s">
        <v>55</v>
      </c>
      <c r="C582" t="s">
        <v>32</v>
      </c>
      <c r="D582">
        <v>2</v>
      </c>
      <c r="E582">
        <v>736680</v>
      </c>
      <c r="F582" t="s">
        <v>11</v>
      </c>
      <c r="G582">
        <v>1583</v>
      </c>
      <c r="H582" s="34">
        <v>44442</v>
      </c>
      <c r="I582" s="33">
        <v>10289.5</v>
      </c>
      <c r="J582" s="33">
        <v>3957.5</v>
      </c>
      <c r="K582" s="33">
        <f t="shared" si="9"/>
        <v>6332</v>
      </c>
    </row>
    <row r="583" spans="2:11" x14ac:dyDescent="0.3">
      <c r="B583" t="s">
        <v>55</v>
      </c>
      <c r="C583" t="s">
        <v>25</v>
      </c>
      <c r="D583">
        <v>1</v>
      </c>
      <c r="E583">
        <v>499603</v>
      </c>
      <c r="F583" t="s">
        <v>11</v>
      </c>
      <c r="G583">
        <v>1565</v>
      </c>
      <c r="H583" s="34">
        <v>44443</v>
      </c>
      <c r="I583" s="33">
        <v>10172.5</v>
      </c>
      <c r="J583" s="33">
        <v>3912.5</v>
      </c>
      <c r="K583" s="33">
        <f t="shared" si="9"/>
        <v>6260</v>
      </c>
    </row>
    <row r="584" spans="2:11" x14ac:dyDescent="0.3">
      <c r="B584" t="s">
        <v>55</v>
      </c>
      <c r="C584" t="s">
        <v>32</v>
      </c>
      <c r="D584">
        <v>3</v>
      </c>
      <c r="E584">
        <v>866528</v>
      </c>
      <c r="F584" t="s">
        <v>11</v>
      </c>
      <c r="G584">
        <v>280</v>
      </c>
      <c r="H584" s="34">
        <v>44444</v>
      </c>
      <c r="I584" s="33">
        <v>1820</v>
      </c>
      <c r="J584" s="33">
        <v>700</v>
      </c>
      <c r="K584" s="33">
        <f t="shared" si="9"/>
        <v>1120</v>
      </c>
    </row>
    <row r="585" spans="2:11" x14ac:dyDescent="0.3">
      <c r="B585" t="s">
        <v>55</v>
      </c>
      <c r="C585" t="s">
        <v>32</v>
      </c>
      <c r="D585">
        <v>2</v>
      </c>
      <c r="E585">
        <v>649486</v>
      </c>
      <c r="F585" t="s">
        <v>11</v>
      </c>
      <c r="G585">
        <v>2903</v>
      </c>
      <c r="H585" s="34">
        <v>44445</v>
      </c>
      <c r="I585" s="33">
        <v>18869.5</v>
      </c>
      <c r="J585" s="33">
        <v>7257.5</v>
      </c>
      <c r="K585" s="33">
        <f t="shared" si="9"/>
        <v>11612</v>
      </c>
    </row>
    <row r="586" spans="2:11" x14ac:dyDescent="0.3">
      <c r="B586" t="s">
        <v>55</v>
      </c>
      <c r="C586" t="s">
        <v>32</v>
      </c>
      <c r="D586">
        <v>3</v>
      </c>
      <c r="E586">
        <v>663482</v>
      </c>
      <c r="F586" t="s">
        <v>11</v>
      </c>
      <c r="G586">
        <v>2541</v>
      </c>
      <c r="H586" s="34">
        <v>44446</v>
      </c>
      <c r="I586" s="33">
        <v>16516.5</v>
      </c>
      <c r="J586" s="33">
        <v>6352.5</v>
      </c>
      <c r="K586" s="33">
        <f t="shared" si="9"/>
        <v>10164</v>
      </c>
    </row>
    <row r="587" spans="2:11" x14ac:dyDescent="0.3">
      <c r="B587" t="s">
        <v>55</v>
      </c>
      <c r="C587" t="s">
        <v>56</v>
      </c>
      <c r="D587">
        <v>4</v>
      </c>
      <c r="E587">
        <v>604990</v>
      </c>
      <c r="F587" t="s">
        <v>11</v>
      </c>
      <c r="G587">
        <v>269</v>
      </c>
      <c r="H587" s="34">
        <v>44447</v>
      </c>
      <c r="I587" s="33">
        <v>1748.5</v>
      </c>
      <c r="J587" s="33">
        <v>672.5</v>
      </c>
      <c r="K587" s="33">
        <f t="shared" si="9"/>
        <v>1076</v>
      </c>
    </row>
    <row r="588" spans="2:11" x14ac:dyDescent="0.3">
      <c r="B588" t="s">
        <v>55</v>
      </c>
      <c r="C588" t="s">
        <v>32</v>
      </c>
      <c r="D588">
        <v>2</v>
      </c>
      <c r="E588">
        <v>618154</v>
      </c>
      <c r="F588" t="s">
        <v>11</v>
      </c>
      <c r="G588">
        <v>1496</v>
      </c>
      <c r="H588" s="34">
        <v>44448</v>
      </c>
      <c r="I588" s="33">
        <v>9724</v>
      </c>
      <c r="J588" s="33">
        <v>3740</v>
      </c>
      <c r="K588" s="33">
        <f t="shared" si="9"/>
        <v>5984</v>
      </c>
    </row>
    <row r="589" spans="2:11" x14ac:dyDescent="0.3">
      <c r="B589" t="s">
        <v>55</v>
      </c>
      <c r="C589" t="s">
        <v>48</v>
      </c>
      <c r="D589">
        <v>5</v>
      </c>
      <c r="E589">
        <v>993232</v>
      </c>
      <c r="F589" t="s">
        <v>11</v>
      </c>
      <c r="G589">
        <v>1010</v>
      </c>
      <c r="H589" s="34">
        <v>44449</v>
      </c>
      <c r="I589" s="33">
        <v>6565</v>
      </c>
      <c r="J589" s="33">
        <v>2525</v>
      </c>
      <c r="K589" s="33">
        <f t="shared" si="9"/>
        <v>4040</v>
      </c>
    </row>
    <row r="590" spans="2:11" x14ac:dyDescent="0.3">
      <c r="B590" t="s">
        <v>55</v>
      </c>
      <c r="C590" t="s">
        <v>48</v>
      </c>
      <c r="D590">
        <v>5</v>
      </c>
      <c r="E590">
        <v>278571</v>
      </c>
      <c r="F590" t="s">
        <v>11</v>
      </c>
      <c r="G590">
        <v>1281</v>
      </c>
      <c r="H590" s="34">
        <v>44450</v>
      </c>
      <c r="I590" s="33">
        <v>8326.5</v>
      </c>
      <c r="J590" s="33">
        <v>3202.5</v>
      </c>
      <c r="K590" s="33">
        <f t="shared" si="9"/>
        <v>5124</v>
      </c>
    </row>
    <row r="591" spans="2:11" x14ac:dyDescent="0.3">
      <c r="B591" t="s">
        <v>55</v>
      </c>
      <c r="C591" t="s">
        <v>25</v>
      </c>
      <c r="D591">
        <v>1</v>
      </c>
      <c r="E591">
        <v>494217</v>
      </c>
      <c r="F591" t="s">
        <v>11</v>
      </c>
      <c r="G591">
        <v>865.5</v>
      </c>
      <c r="H591" s="34">
        <v>44451</v>
      </c>
      <c r="I591" s="33">
        <v>5625.75</v>
      </c>
      <c r="J591" s="33">
        <v>2163.75</v>
      </c>
      <c r="K591" s="33">
        <f t="shared" si="9"/>
        <v>3462</v>
      </c>
    </row>
    <row r="592" spans="2:11" x14ac:dyDescent="0.3">
      <c r="B592" t="s">
        <v>55</v>
      </c>
      <c r="C592" t="s">
        <v>56</v>
      </c>
      <c r="D592">
        <v>4</v>
      </c>
      <c r="E592">
        <v>715651</v>
      </c>
      <c r="F592" t="s">
        <v>11</v>
      </c>
      <c r="G592">
        <v>492</v>
      </c>
      <c r="H592" s="34">
        <v>44452</v>
      </c>
      <c r="I592" s="33">
        <v>3198</v>
      </c>
      <c r="J592" s="33">
        <v>1230</v>
      </c>
      <c r="K592" s="33">
        <f t="shared" si="9"/>
        <v>1968</v>
      </c>
    </row>
    <row r="593" spans="2:11" x14ac:dyDescent="0.3">
      <c r="B593" t="s">
        <v>55</v>
      </c>
      <c r="C593" t="s">
        <v>25</v>
      </c>
      <c r="D593">
        <v>1</v>
      </c>
      <c r="E593">
        <v>571272</v>
      </c>
      <c r="F593" t="s">
        <v>11</v>
      </c>
      <c r="G593">
        <v>267</v>
      </c>
      <c r="H593" s="34">
        <v>44453</v>
      </c>
      <c r="I593" s="33">
        <v>1735.5</v>
      </c>
      <c r="J593" s="33">
        <v>667.5</v>
      </c>
      <c r="K593" s="33">
        <f t="shared" si="9"/>
        <v>1068</v>
      </c>
    </row>
    <row r="594" spans="2:11" x14ac:dyDescent="0.3">
      <c r="B594" t="s">
        <v>55</v>
      </c>
      <c r="C594" t="s">
        <v>32</v>
      </c>
      <c r="D594">
        <v>2</v>
      </c>
      <c r="E594">
        <v>517602</v>
      </c>
      <c r="F594" t="s">
        <v>11</v>
      </c>
      <c r="G594">
        <v>1175</v>
      </c>
      <c r="H594" s="34">
        <v>44454</v>
      </c>
      <c r="I594" s="33">
        <v>7637.5</v>
      </c>
      <c r="J594" s="33">
        <v>2937.5</v>
      </c>
      <c r="K594" s="33">
        <f t="shared" si="9"/>
        <v>4700</v>
      </c>
    </row>
    <row r="595" spans="2:11" x14ac:dyDescent="0.3">
      <c r="B595" t="s">
        <v>55</v>
      </c>
      <c r="C595" t="s">
        <v>56</v>
      </c>
      <c r="D595">
        <v>4</v>
      </c>
      <c r="E595">
        <v>842511</v>
      </c>
      <c r="F595" t="s">
        <v>11</v>
      </c>
      <c r="G595">
        <v>2954</v>
      </c>
      <c r="H595" s="34">
        <v>44455</v>
      </c>
      <c r="I595" s="33">
        <v>19201</v>
      </c>
      <c r="J595" s="33">
        <v>7385</v>
      </c>
      <c r="K595" s="33">
        <f t="shared" si="9"/>
        <v>11816</v>
      </c>
    </row>
    <row r="596" spans="2:11" x14ac:dyDescent="0.3">
      <c r="B596" t="s">
        <v>55</v>
      </c>
      <c r="C596" t="s">
        <v>56</v>
      </c>
      <c r="D596">
        <v>4</v>
      </c>
      <c r="E596">
        <v>298024</v>
      </c>
      <c r="F596" t="s">
        <v>11</v>
      </c>
      <c r="G596">
        <v>552</v>
      </c>
      <c r="H596" s="34">
        <v>44456</v>
      </c>
      <c r="I596" s="33">
        <v>3588</v>
      </c>
      <c r="J596" s="33">
        <v>1380</v>
      </c>
      <c r="K596" s="33">
        <f t="shared" si="9"/>
        <v>2208</v>
      </c>
    </row>
    <row r="597" spans="2:11" x14ac:dyDescent="0.3">
      <c r="B597" t="s">
        <v>55</v>
      </c>
      <c r="C597" t="s">
        <v>25</v>
      </c>
      <c r="D597">
        <v>1</v>
      </c>
      <c r="E597">
        <v>484742</v>
      </c>
      <c r="F597" t="s">
        <v>11</v>
      </c>
      <c r="G597">
        <v>293</v>
      </c>
      <c r="H597" s="34">
        <v>44457</v>
      </c>
      <c r="I597" s="33">
        <v>1904.5</v>
      </c>
      <c r="J597" s="33">
        <v>732.5</v>
      </c>
      <c r="K597" s="33">
        <f t="shared" si="9"/>
        <v>1172</v>
      </c>
    </row>
    <row r="598" spans="2:11" x14ac:dyDescent="0.3">
      <c r="B598" t="s">
        <v>55</v>
      </c>
      <c r="C598" t="s">
        <v>32</v>
      </c>
      <c r="D598">
        <v>3</v>
      </c>
      <c r="E598">
        <v>472237</v>
      </c>
      <c r="F598" t="s">
        <v>11</v>
      </c>
      <c r="G598">
        <v>1806</v>
      </c>
      <c r="H598" s="34">
        <v>44458</v>
      </c>
      <c r="I598" s="33">
        <v>11739</v>
      </c>
      <c r="J598" s="33">
        <v>4515</v>
      </c>
      <c r="K598" s="33">
        <f t="shared" si="9"/>
        <v>7224</v>
      </c>
    </row>
    <row r="599" spans="2:11" x14ac:dyDescent="0.3">
      <c r="B599" t="s">
        <v>55</v>
      </c>
      <c r="C599" t="s">
        <v>32</v>
      </c>
      <c r="D599">
        <v>2</v>
      </c>
      <c r="E599">
        <v>133612</v>
      </c>
      <c r="F599" t="s">
        <v>51</v>
      </c>
      <c r="G599">
        <v>1493</v>
      </c>
      <c r="H599" s="34">
        <v>44459</v>
      </c>
      <c r="I599" s="33">
        <v>11944</v>
      </c>
      <c r="J599" s="33">
        <v>5225.5</v>
      </c>
      <c r="K599" s="33">
        <f t="shared" si="9"/>
        <v>6718.5</v>
      </c>
    </row>
    <row r="600" spans="2:11" x14ac:dyDescent="0.3">
      <c r="B600" t="s">
        <v>55</v>
      </c>
      <c r="C600" t="s">
        <v>56</v>
      </c>
      <c r="D600">
        <v>4</v>
      </c>
      <c r="E600">
        <v>586879</v>
      </c>
      <c r="F600" t="s">
        <v>51</v>
      </c>
      <c r="G600">
        <v>1804</v>
      </c>
      <c r="H600" s="34">
        <v>44460</v>
      </c>
      <c r="I600" s="33">
        <v>14432</v>
      </c>
      <c r="J600" s="33">
        <v>6314</v>
      </c>
      <c r="K600" s="33">
        <f t="shared" si="9"/>
        <v>8118</v>
      </c>
    </row>
    <row r="601" spans="2:11" x14ac:dyDescent="0.3">
      <c r="B601" t="s">
        <v>55</v>
      </c>
      <c r="C601" t="s">
        <v>25</v>
      </c>
      <c r="D601">
        <v>1</v>
      </c>
      <c r="E601">
        <v>693019</v>
      </c>
      <c r="F601" t="s">
        <v>51</v>
      </c>
      <c r="G601">
        <v>2161</v>
      </c>
      <c r="H601" s="34">
        <v>44461</v>
      </c>
      <c r="I601" s="33">
        <v>17288</v>
      </c>
      <c r="J601" s="33">
        <v>7563.5</v>
      </c>
      <c r="K601" s="33">
        <f t="shared" si="9"/>
        <v>9724.5</v>
      </c>
    </row>
    <row r="602" spans="2:11" x14ac:dyDescent="0.3">
      <c r="B602" t="s">
        <v>55</v>
      </c>
      <c r="C602" t="s">
        <v>56</v>
      </c>
      <c r="D602">
        <v>4</v>
      </c>
      <c r="E602">
        <v>947048</v>
      </c>
      <c r="F602" t="s">
        <v>51</v>
      </c>
      <c r="G602">
        <v>1006</v>
      </c>
      <c r="H602" s="34">
        <v>44462</v>
      </c>
      <c r="I602" s="33">
        <v>8048</v>
      </c>
      <c r="J602" s="33">
        <v>3521</v>
      </c>
      <c r="K602" s="33">
        <f t="shared" si="9"/>
        <v>4527</v>
      </c>
    </row>
    <row r="603" spans="2:11" x14ac:dyDescent="0.3">
      <c r="B603" t="s">
        <v>55</v>
      </c>
      <c r="C603" t="s">
        <v>25</v>
      </c>
      <c r="D603">
        <v>1</v>
      </c>
      <c r="E603">
        <v>516130</v>
      </c>
      <c r="F603" t="s">
        <v>51</v>
      </c>
      <c r="G603">
        <v>1545</v>
      </c>
      <c r="H603" s="34">
        <v>44463</v>
      </c>
      <c r="I603" s="33">
        <v>12360</v>
      </c>
      <c r="J603" s="33">
        <v>5407.5</v>
      </c>
      <c r="K603" s="33">
        <f t="shared" si="9"/>
        <v>6952.5</v>
      </c>
    </row>
    <row r="604" spans="2:11" x14ac:dyDescent="0.3">
      <c r="B604" t="s">
        <v>55</v>
      </c>
      <c r="C604" t="s">
        <v>25</v>
      </c>
      <c r="D604">
        <v>1</v>
      </c>
      <c r="E604">
        <v>626346</v>
      </c>
      <c r="F604" t="s">
        <v>51</v>
      </c>
      <c r="G604">
        <v>2821</v>
      </c>
      <c r="H604" s="34">
        <v>44464</v>
      </c>
      <c r="I604" s="33">
        <v>22568</v>
      </c>
      <c r="J604" s="33">
        <v>9873.5</v>
      </c>
      <c r="K604" s="33">
        <f t="shared" si="9"/>
        <v>12694.5</v>
      </c>
    </row>
    <row r="605" spans="2:11" x14ac:dyDescent="0.3">
      <c r="B605" t="s">
        <v>55</v>
      </c>
      <c r="C605" t="s">
        <v>32</v>
      </c>
      <c r="D605">
        <v>3</v>
      </c>
      <c r="E605">
        <v>578967</v>
      </c>
      <c r="F605" t="s">
        <v>51</v>
      </c>
      <c r="G605">
        <v>345</v>
      </c>
      <c r="H605" s="34">
        <v>44465</v>
      </c>
      <c r="I605" s="33">
        <v>2760</v>
      </c>
      <c r="J605" s="33">
        <v>1207.5</v>
      </c>
      <c r="K605" s="33">
        <f t="shared" si="9"/>
        <v>1552.5</v>
      </c>
    </row>
    <row r="606" spans="2:11" x14ac:dyDescent="0.3">
      <c r="B606" t="s">
        <v>55</v>
      </c>
      <c r="C606" t="s">
        <v>32</v>
      </c>
      <c r="D606">
        <v>3</v>
      </c>
      <c r="E606">
        <v>779375</v>
      </c>
      <c r="F606" t="s">
        <v>51</v>
      </c>
      <c r="G606">
        <v>639</v>
      </c>
      <c r="H606" s="34">
        <v>44466</v>
      </c>
      <c r="I606" s="33">
        <v>5112</v>
      </c>
      <c r="J606" s="33">
        <v>2236.5</v>
      </c>
      <c r="K606" s="33">
        <f t="shared" si="9"/>
        <v>2875.5</v>
      </c>
    </row>
    <row r="607" spans="2:11" x14ac:dyDescent="0.3">
      <c r="B607" t="s">
        <v>55</v>
      </c>
      <c r="C607" t="s">
        <v>48</v>
      </c>
      <c r="D607">
        <v>5</v>
      </c>
      <c r="E607">
        <v>339781</v>
      </c>
      <c r="F607" t="s">
        <v>51</v>
      </c>
      <c r="G607">
        <v>3864</v>
      </c>
      <c r="H607" s="34">
        <v>44467</v>
      </c>
      <c r="I607" s="33">
        <v>30912</v>
      </c>
      <c r="J607" s="33">
        <v>13524</v>
      </c>
      <c r="K607" s="33">
        <f t="shared" si="9"/>
        <v>17388</v>
      </c>
    </row>
    <row r="608" spans="2:11" x14ac:dyDescent="0.3">
      <c r="B608" t="s">
        <v>55</v>
      </c>
      <c r="C608" t="s">
        <v>25</v>
      </c>
      <c r="D608">
        <v>1</v>
      </c>
      <c r="E608">
        <v>492842</v>
      </c>
      <c r="F608" t="s">
        <v>51</v>
      </c>
      <c r="G608">
        <v>362</v>
      </c>
      <c r="H608" s="34">
        <v>44468</v>
      </c>
      <c r="I608" s="33">
        <v>2896</v>
      </c>
      <c r="J608" s="33">
        <v>1267</v>
      </c>
      <c r="K608" s="33">
        <f t="shared" si="9"/>
        <v>1629</v>
      </c>
    </row>
    <row r="609" spans="2:11" x14ac:dyDescent="0.3">
      <c r="B609" t="s">
        <v>55</v>
      </c>
      <c r="C609" t="s">
        <v>25</v>
      </c>
      <c r="D609">
        <v>1</v>
      </c>
      <c r="E609">
        <v>733325</v>
      </c>
      <c r="F609" t="s">
        <v>51</v>
      </c>
      <c r="G609">
        <v>923</v>
      </c>
      <c r="H609" s="34">
        <v>44469</v>
      </c>
      <c r="I609" s="33">
        <v>7384</v>
      </c>
      <c r="J609" s="33">
        <v>3230.5</v>
      </c>
      <c r="K609" s="33">
        <f t="shared" si="9"/>
        <v>4153.5</v>
      </c>
    </row>
    <row r="610" spans="2:11" x14ac:dyDescent="0.3">
      <c r="B610" t="s">
        <v>55</v>
      </c>
      <c r="C610" t="s">
        <v>48</v>
      </c>
      <c r="D610">
        <v>5</v>
      </c>
      <c r="E610">
        <v>232041</v>
      </c>
      <c r="F610" t="s">
        <v>51</v>
      </c>
      <c r="G610">
        <v>663</v>
      </c>
      <c r="H610" s="34">
        <v>44470</v>
      </c>
      <c r="I610" s="33">
        <v>5304</v>
      </c>
      <c r="J610" s="33">
        <v>2320.5</v>
      </c>
      <c r="K610" s="33">
        <f t="shared" si="9"/>
        <v>2983.5</v>
      </c>
    </row>
    <row r="611" spans="2:11" x14ac:dyDescent="0.3">
      <c r="B611" t="s">
        <v>55</v>
      </c>
      <c r="C611" t="s">
        <v>32</v>
      </c>
      <c r="D611">
        <v>2</v>
      </c>
      <c r="E611">
        <v>272719</v>
      </c>
      <c r="F611" t="s">
        <v>51</v>
      </c>
      <c r="G611">
        <v>2092</v>
      </c>
      <c r="H611" s="34">
        <v>44471</v>
      </c>
      <c r="I611" s="33">
        <v>16736</v>
      </c>
      <c r="J611" s="33">
        <v>7322</v>
      </c>
      <c r="K611" s="33">
        <f t="shared" si="9"/>
        <v>9414</v>
      </c>
    </row>
    <row r="612" spans="2:11" x14ac:dyDescent="0.3">
      <c r="B612" t="s">
        <v>55</v>
      </c>
      <c r="C612" t="s">
        <v>32</v>
      </c>
      <c r="D612">
        <v>2</v>
      </c>
      <c r="E612">
        <v>726879</v>
      </c>
      <c r="F612" t="s">
        <v>51</v>
      </c>
      <c r="G612">
        <v>1566</v>
      </c>
      <c r="H612" s="34">
        <v>44472</v>
      </c>
      <c r="I612" s="33">
        <v>12528</v>
      </c>
      <c r="J612" s="33">
        <v>5481</v>
      </c>
      <c r="K612" s="33">
        <f t="shared" si="9"/>
        <v>7047</v>
      </c>
    </row>
    <row r="613" spans="2:11" x14ac:dyDescent="0.3">
      <c r="B613" t="s">
        <v>55</v>
      </c>
      <c r="C613" t="s">
        <v>56</v>
      </c>
      <c r="D613">
        <v>4</v>
      </c>
      <c r="E613">
        <v>207677</v>
      </c>
      <c r="F613" t="s">
        <v>51</v>
      </c>
      <c r="G613">
        <v>2966</v>
      </c>
      <c r="H613" s="34">
        <v>44473</v>
      </c>
      <c r="I613" s="33">
        <v>23728</v>
      </c>
      <c r="J613" s="33">
        <v>10381</v>
      </c>
      <c r="K613" s="33">
        <f t="shared" si="9"/>
        <v>13347</v>
      </c>
    </row>
    <row r="614" spans="2:11" x14ac:dyDescent="0.3">
      <c r="B614" t="s">
        <v>55</v>
      </c>
      <c r="C614" t="s">
        <v>32</v>
      </c>
      <c r="D614">
        <v>2</v>
      </c>
      <c r="E614">
        <v>469937</v>
      </c>
      <c r="F614" t="s">
        <v>51</v>
      </c>
      <c r="G614">
        <v>2877</v>
      </c>
      <c r="H614" s="34">
        <v>44474</v>
      </c>
      <c r="I614" s="33">
        <v>23016</v>
      </c>
      <c r="J614" s="33">
        <v>10069.5</v>
      </c>
      <c r="K614" s="33">
        <f t="shared" si="9"/>
        <v>12946.5</v>
      </c>
    </row>
    <row r="615" spans="2:11" x14ac:dyDescent="0.3">
      <c r="B615" t="s">
        <v>55</v>
      </c>
      <c r="C615" t="s">
        <v>25</v>
      </c>
      <c r="D615">
        <v>1</v>
      </c>
      <c r="E615">
        <v>131540</v>
      </c>
      <c r="F615" t="s">
        <v>51</v>
      </c>
      <c r="G615">
        <v>809</v>
      </c>
      <c r="H615" s="34">
        <v>44475</v>
      </c>
      <c r="I615" s="33">
        <v>6472</v>
      </c>
      <c r="J615" s="33">
        <v>2831.5</v>
      </c>
      <c r="K615" s="33">
        <f t="shared" si="9"/>
        <v>3640.5</v>
      </c>
    </row>
    <row r="616" spans="2:11" x14ac:dyDescent="0.3">
      <c r="B616" t="s">
        <v>55</v>
      </c>
      <c r="C616" t="s">
        <v>32</v>
      </c>
      <c r="D616">
        <v>2</v>
      </c>
      <c r="E616">
        <v>233685</v>
      </c>
      <c r="F616" t="s">
        <v>51</v>
      </c>
      <c r="G616">
        <v>2145</v>
      </c>
      <c r="H616" s="34">
        <v>44476</v>
      </c>
      <c r="I616" s="33">
        <v>17160</v>
      </c>
      <c r="J616" s="33">
        <v>7507.5</v>
      </c>
      <c r="K616" s="33">
        <f t="shared" si="9"/>
        <v>9652.5</v>
      </c>
    </row>
    <row r="617" spans="2:11" x14ac:dyDescent="0.3">
      <c r="B617" t="s">
        <v>55</v>
      </c>
      <c r="C617" t="s">
        <v>32</v>
      </c>
      <c r="D617">
        <v>3</v>
      </c>
      <c r="E617">
        <v>611368</v>
      </c>
      <c r="F617" t="s">
        <v>51</v>
      </c>
      <c r="G617">
        <v>1055</v>
      </c>
      <c r="H617" s="34">
        <v>44477</v>
      </c>
      <c r="I617" s="33">
        <v>8440</v>
      </c>
      <c r="J617" s="33">
        <v>3692.5</v>
      </c>
      <c r="K617" s="33">
        <f t="shared" si="9"/>
        <v>4747.5</v>
      </c>
    </row>
    <row r="618" spans="2:11" x14ac:dyDescent="0.3">
      <c r="B618" t="s">
        <v>55</v>
      </c>
      <c r="C618" t="s">
        <v>48</v>
      </c>
      <c r="D618">
        <v>5</v>
      </c>
      <c r="E618">
        <v>244540</v>
      </c>
      <c r="F618" t="s">
        <v>51</v>
      </c>
      <c r="G618">
        <v>544</v>
      </c>
      <c r="H618" s="34">
        <v>44478</v>
      </c>
      <c r="I618" s="33">
        <v>4352</v>
      </c>
      <c r="J618" s="33">
        <v>1904</v>
      </c>
      <c r="K618" s="33">
        <f t="shared" si="9"/>
        <v>2448</v>
      </c>
    </row>
    <row r="619" spans="2:11" x14ac:dyDescent="0.3">
      <c r="B619" t="s">
        <v>55</v>
      </c>
      <c r="C619" t="s">
        <v>32</v>
      </c>
      <c r="D619">
        <v>2</v>
      </c>
      <c r="E619">
        <v>518719</v>
      </c>
      <c r="F619" t="s">
        <v>51</v>
      </c>
      <c r="G619">
        <v>1084</v>
      </c>
      <c r="H619" s="34">
        <v>44479</v>
      </c>
      <c r="I619" s="33">
        <v>8672</v>
      </c>
      <c r="J619" s="33">
        <v>3794</v>
      </c>
      <c r="K619" s="33">
        <f t="shared" si="9"/>
        <v>4878</v>
      </c>
    </row>
    <row r="620" spans="2:11" x14ac:dyDescent="0.3">
      <c r="B620" t="s">
        <v>55</v>
      </c>
      <c r="C620" t="s">
        <v>56</v>
      </c>
      <c r="D620">
        <v>4</v>
      </c>
      <c r="E620">
        <v>499059</v>
      </c>
      <c r="F620" t="s">
        <v>51</v>
      </c>
      <c r="G620">
        <v>2009</v>
      </c>
      <c r="H620" s="34">
        <v>44480</v>
      </c>
      <c r="I620" s="33">
        <v>16072</v>
      </c>
      <c r="J620" s="33">
        <v>7031.5</v>
      </c>
      <c r="K620" s="33">
        <f t="shared" si="9"/>
        <v>9040.5</v>
      </c>
    </row>
    <row r="621" spans="2:11" x14ac:dyDescent="0.3">
      <c r="B621" t="s">
        <v>55</v>
      </c>
      <c r="C621" t="s">
        <v>56</v>
      </c>
      <c r="D621">
        <v>4</v>
      </c>
      <c r="E621">
        <v>407263</v>
      </c>
      <c r="F621" t="s">
        <v>51</v>
      </c>
      <c r="G621">
        <v>3850.5</v>
      </c>
      <c r="H621" s="34">
        <v>44481</v>
      </c>
      <c r="I621" s="33">
        <v>30804</v>
      </c>
      <c r="J621" s="33">
        <v>13476.75</v>
      </c>
      <c r="K621" s="33">
        <f t="shared" si="9"/>
        <v>17327.25</v>
      </c>
    </row>
    <row r="622" spans="2:11" x14ac:dyDescent="0.3">
      <c r="B622" t="s">
        <v>55</v>
      </c>
      <c r="C622" t="s">
        <v>56</v>
      </c>
      <c r="D622">
        <v>4</v>
      </c>
      <c r="E622">
        <v>380819</v>
      </c>
      <c r="F622" t="s">
        <v>51</v>
      </c>
      <c r="G622">
        <v>736</v>
      </c>
      <c r="H622" s="34">
        <v>44482</v>
      </c>
      <c r="I622" s="33">
        <v>5888</v>
      </c>
      <c r="J622" s="33">
        <v>2576</v>
      </c>
      <c r="K622" s="33">
        <f t="shared" si="9"/>
        <v>3312</v>
      </c>
    </row>
    <row r="623" spans="2:11" x14ac:dyDescent="0.3">
      <c r="B623" t="s">
        <v>55</v>
      </c>
      <c r="C623" t="s">
        <v>32</v>
      </c>
      <c r="D623">
        <v>3</v>
      </c>
      <c r="E623">
        <v>522608</v>
      </c>
      <c r="F623" t="s">
        <v>51</v>
      </c>
      <c r="G623">
        <v>1465</v>
      </c>
      <c r="H623" s="34">
        <v>44483</v>
      </c>
      <c r="I623" s="33">
        <v>11720</v>
      </c>
      <c r="J623" s="33">
        <v>5127.5</v>
      </c>
      <c r="K623" s="33">
        <f t="shared" si="9"/>
        <v>6592.5</v>
      </c>
    </row>
    <row r="624" spans="2:11" x14ac:dyDescent="0.3">
      <c r="B624" t="s">
        <v>55</v>
      </c>
      <c r="C624" t="s">
        <v>56</v>
      </c>
      <c r="D624">
        <v>4</v>
      </c>
      <c r="E624">
        <v>281148</v>
      </c>
      <c r="F624" t="s">
        <v>51</v>
      </c>
      <c r="G624">
        <v>2646</v>
      </c>
      <c r="H624" s="34">
        <v>44484</v>
      </c>
      <c r="I624" s="33">
        <v>21168</v>
      </c>
      <c r="J624" s="33">
        <v>9261</v>
      </c>
      <c r="K624" s="33">
        <f t="shared" si="9"/>
        <v>11907</v>
      </c>
    </row>
    <row r="625" spans="2:11" x14ac:dyDescent="0.3">
      <c r="B625" t="s">
        <v>55</v>
      </c>
      <c r="C625" t="s">
        <v>32</v>
      </c>
      <c r="D625">
        <v>3</v>
      </c>
      <c r="E625">
        <v>457234</v>
      </c>
      <c r="F625" t="s">
        <v>51</v>
      </c>
      <c r="G625">
        <v>2177</v>
      </c>
      <c r="H625" s="34">
        <v>44485</v>
      </c>
      <c r="I625" s="33">
        <v>17416</v>
      </c>
      <c r="J625" s="33">
        <v>7619.5</v>
      </c>
      <c r="K625" s="33">
        <f t="shared" si="9"/>
        <v>9796.5</v>
      </c>
    </row>
    <row r="626" spans="2:11" x14ac:dyDescent="0.3">
      <c r="B626" t="s">
        <v>55</v>
      </c>
      <c r="C626" t="s">
        <v>56</v>
      </c>
      <c r="D626">
        <v>4</v>
      </c>
      <c r="E626">
        <v>693416</v>
      </c>
      <c r="F626" t="s">
        <v>51</v>
      </c>
      <c r="G626">
        <v>2431</v>
      </c>
      <c r="H626" s="34">
        <v>44486</v>
      </c>
      <c r="I626" s="33">
        <v>19448</v>
      </c>
      <c r="J626" s="33">
        <v>8508.5</v>
      </c>
      <c r="K626" s="33">
        <f t="shared" si="9"/>
        <v>10939.5</v>
      </c>
    </row>
    <row r="627" spans="2:11" x14ac:dyDescent="0.3">
      <c r="B627" t="s">
        <v>55</v>
      </c>
      <c r="C627" t="s">
        <v>25</v>
      </c>
      <c r="D627">
        <v>1</v>
      </c>
      <c r="E627">
        <v>368517</v>
      </c>
      <c r="F627" t="s">
        <v>51</v>
      </c>
      <c r="G627">
        <v>555</v>
      </c>
      <c r="H627" s="34">
        <v>44487</v>
      </c>
      <c r="I627" s="33">
        <v>4440</v>
      </c>
      <c r="J627" s="33">
        <v>1942.5</v>
      </c>
      <c r="K627" s="33">
        <f t="shared" si="9"/>
        <v>2497.5</v>
      </c>
    </row>
    <row r="628" spans="2:11" x14ac:dyDescent="0.3">
      <c r="B628" t="s">
        <v>55</v>
      </c>
      <c r="C628" t="s">
        <v>48</v>
      </c>
      <c r="D628">
        <v>5</v>
      </c>
      <c r="E628">
        <v>160203</v>
      </c>
      <c r="F628" t="s">
        <v>51</v>
      </c>
      <c r="G628">
        <v>2861</v>
      </c>
      <c r="H628" s="34">
        <v>44488</v>
      </c>
      <c r="I628" s="33">
        <v>22888</v>
      </c>
      <c r="J628" s="33">
        <v>10013.5</v>
      </c>
      <c r="K628" s="33">
        <f t="shared" si="9"/>
        <v>12874.5</v>
      </c>
    </row>
    <row r="629" spans="2:11" x14ac:dyDescent="0.3">
      <c r="B629" t="s">
        <v>55</v>
      </c>
      <c r="C629" t="s">
        <v>32</v>
      </c>
      <c r="D629">
        <v>2</v>
      </c>
      <c r="E629">
        <v>135524</v>
      </c>
      <c r="F629" t="s">
        <v>51</v>
      </c>
      <c r="G629">
        <v>807</v>
      </c>
      <c r="H629" s="34">
        <v>44489</v>
      </c>
      <c r="I629" s="33">
        <v>6456</v>
      </c>
      <c r="J629" s="33">
        <v>2824.5</v>
      </c>
      <c r="K629" s="33">
        <f t="shared" si="9"/>
        <v>3631.5</v>
      </c>
    </row>
    <row r="630" spans="2:11" x14ac:dyDescent="0.3">
      <c r="B630" t="s">
        <v>55</v>
      </c>
      <c r="C630" t="s">
        <v>56</v>
      </c>
      <c r="D630">
        <v>4</v>
      </c>
      <c r="E630">
        <v>902516</v>
      </c>
      <c r="F630" t="s">
        <v>51</v>
      </c>
      <c r="G630">
        <v>602</v>
      </c>
      <c r="H630" s="34">
        <v>44490</v>
      </c>
      <c r="I630" s="33">
        <v>4816</v>
      </c>
      <c r="J630" s="33">
        <v>2107</v>
      </c>
      <c r="K630" s="33">
        <f t="shared" si="9"/>
        <v>2709</v>
      </c>
    </row>
    <row r="631" spans="2:11" x14ac:dyDescent="0.3">
      <c r="B631" t="s">
        <v>55</v>
      </c>
      <c r="C631" t="s">
        <v>48</v>
      </c>
      <c r="D631">
        <v>5</v>
      </c>
      <c r="E631">
        <v>451218</v>
      </c>
      <c r="F631" t="s">
        <v>51</v>
      </c>
      <c r="G631">
        <v>2832</v>
      </c>
      <c r="H631" s="34">
        <v>44491</v>
      </c>
      <c r="I631" s="33">
        <v>22656</v>
      </c>
      <c r="J631" s="33">
        <v>9912</v>
      </c>
      <c r="K631" s="33">
        <f t="shared" si="9"/>
        <v>12744</v>
      </c>
    </row>
    <row r="632" spans="2:11" x14ac:dyDescent="0.3">
      <c r="B632" t="s">
        <v>55</v>
      </c>
      <c r="C632" t="s">
        <v>32</v>
      </c>
      <c r="D632">
        <v>3</v>
      </c>
      <c r="E632">
        <v>767484</v>
      </c>
      <c r="F632" t="s">
        <v>51</v>
      </c>
      <c r="G632">
        <v>1579</v>
      </c>
      <c r="H632" s="34">
        <v>44492</v>
      </c>
      <c r="I632" s="33">
        <v>12632</v>
      </c>
      <c r="J632" s="33">
        <v>5526.5</v>
      </c>
      <c r="K632" s="33">
        <f t="shared" si="9"/>
        <v>7105.5</v>
      </c>
    </row>
    <row r="633" spans="2:11" x14ac:dyDescent="0.3">
      <c r="B633" t="s">
        <v>55</v>
      </c>
      <c r="C633" t="s">
        <v>56</v>
      </c>
      <c r="D633">
        <v>4</v>
      </c>
      <c r="E633">
        <v>303979</v>
      </c>
      <c r="F633" t="s">
        <v>51</v>
      </c>
      <c r="G633">
        <v>861</v>
      </c>
      <c r="H633" s="34">
        <v>44493</v>
      </c>
      <c r="I633" s="33">
        <v>6888</v>
      </c>
      <c r="J633" s="33">
        <v>3013.5</v>
      </c>
      <c r="K633" s="33">
        <f t="shared" si="9"/>
        <v>3874.5</v>
      </c>
    </row>
    <row r="634" spans="2:11" x14ac:dyDescent="0.3">
      <c r="B634" t="s">
        <v>55</v>
      </c>
      <c r="C634" t="s">
        <v>48</v>
      </c>
      <c r="D634">
        <v>5</v>
      </c>
      <c r="E634">
        <v>105465</v>
      </c>
      <c r="F634" t="s">
        <v>51</v>
      </c>
      <c r="G634">
        <v>704</v>
      </c>
      <c r="H634" s="34">
        <v>44494</v>
      </c>
      <c r="I634" s="33">
        <v>5632</v>
      </c>
      <c r="J634" s="33">
        <v>2464</v>
      </c>
      <c r="K634" s="33">
        <f t="shared" si="9"/>
        <v>3168</v>
      </c>
    </row>
    <row r="635" spans="2:11" x14ac:dyDescent="0.3">
      <c r="B635" t="s">
        <v>55</v>
      </c>
      <c r="C635" t="s">
        <v>56</v>
      </c>
      <c r="D635">
        <v>4</v>
      </c>
      <c r="E635">
        <v>223740</v>
      </c>
      <c r="F635" t="s">
        <v>53</v>
      </c>
      <c r="G635">
        <v>1033</v>
      </c>
      <c r="H635" s="34">
        <v>44495</v>
      </c>
      <c r="I635" s="33">
        <v>13429</v>
      </c>
      <c r="J635" s="33">
        <v>6198</v>
      </c>
      <c r="K635" s="33">
        <f t="shared" si="9"/>
        <v>7231</v>
      </c>
    </row>
    <row r="636" spans="2:11" x14ac:dyDescent="0.3">
      <c r="B636" t="s">
        <v>55</v>
      </c>
      <c r="C636" t="s">
        <v>32</v>
      </c>
      <c r="D636">
        <v>2</v>
      </c>
      <c r="E636">
        <v>813702</v>
      </c>
      <c r="F636" t="s">
        <v>53</v>
      </c>
      <c r="G636">
        <v>1250</v>
      </c>
      <c r="H636" s="34">
        <v>44496</v>
      </c>
      <c r="I636" s="33">
        <v>16250</v>
      </c>
      <c r="J636" s="33">
        <v>7500</v>
      </c>
      <c r="K636" s="33">
        <f t="shared" si="9"/>
        <v>8750</v>
      </c>
    </row>
    <row r="637" spans="2:11" x14ac:dyDescent="0.3">
      <c r="B637" t="s">
        <v>55</v>
      </c>
      <c r="C637" t="s">
        <v>56</v>
      </c>
      <c r="D637">
        <v>4</v>
      </c>
      <c r="E637">
        <v>527972</v>
      </c>
      <c r="F637" t="s">
        <v>53</v>
      </c>
      <c r="G637">
        <v>952</v>
      </c>
      <c r="H637" s="34">
        <v>44497</v>
      </c>
      <c r="I637" s="33">
        <v>12376</v>
      </c>
      <c r="J637" s="33">
        <v>5712</v>
      </c>
      <c r="K637" s="33">
        <f t="shared" si="9"/>
        <v>6664</v>
      </c>
    </row>
    <row r="638" spans="2:11" x14ac:dyDescent="0.3">
      <c r="B638" t="s">
        <v>55</v>
      </c>
      <c r="C638" t="s">
        <v>32</v>
      </c>
      <c r="D638">
        <v>3</v>
      </c>
      <c r="E638">
        <v>109873</v>
      </c>
      <c r="F638" t="s">
        <v>53</v>
      </c>
      <c r="G638">
        <v>2755</v>
      </c>
      <c r="H638" s="34">
        <v>44498</v>
      </c>
      <c r="I638" s="33">
        <v>35815</v>
      </c>
      <c r="J638" s="33">
        <v>16530</v>
      </c>
      <c r="K638" s="33">
        <f t="shared" si="9"/>
        <v>19285</v>
      </c>
    </row>
    <row r="639" spans="2:11" x14ac:dyDescent="0.3">
      <c r="B639" t="s">
        <v>55</v>
      </c>
      <c r="C639" t="s">
        <v>48</v>
      </c>
      <c r="D639">
        <v>5</v>
      </c>
      <c r="E639">
        <v>359671</v>
      </c>
      <c r="F639" t="s">
        <v>53</v>
      </c>
      <c r="G639">
        <v>1530</v>
      </c>
      <c r="H639" s="34">
        <v>44499</v>
      </c>
      <c r="I639" s="33">
        <v>19890</v>
      </c>
      <c r="J639" s="33">
        <v>9180</v>
      </c>
      <c r="K639" s="33">
        <f t="shared" si="9"/>
        <v>10710</v>
      </c>
    </row>
    <row r="640" spans="2:11" x14ac:dyDescent="0.3">
      <c r="B640" t="s">
        <v>55</v>
      </c>
      <c r="C640" t="s">
        <v>32</v>
      </c>
      <c r="D640">
        <v>2</v>
      </c>
      <c r="E640">
        <v>324301</v>
      </c>
      <c r="F640" t="s">
        <v>53</v>
      </c>
      <c r="G640">
        <v>1496</v>
      </c>
      <c r="H640" s="34">
        <v>44500</v>
      </c>
      <c r="I640" s="33">
        <v>19448</v>
      </c>
      <c r="J640" s="33">
        <v>8976</v>
      </c>
      <c r="K640" s="33">
        <f t="shared" si="9"/>
        <v>10472</v>
      </c>
    </row>
    <row r="641" spans="2:11" x14ac:dyDescent="0.3">
      <c r="B641" t="s">
        <v>55</v>
      </c>
      <c r="C641" t="s">
        <v>32</v>
      </c>
      <c r="D641">
        <v>3</v>
      </c>
      <c r="E641">
        <v>333808</v>
      </c>
      <c r="F641" t="s">
        <v>53</v>
      </c>
      <c r="G641">
        <v>1498</v>
      </c>
      <c r="H641" s="34">
        <v>44501</v>
      </c>
      <c r="I641" s="33">
        <v>19474</v>
      </c>
      <c r="J641" s="33">
        <v>8988</v>
      </c>
      <c r="K641" s="33">
        <f t="shared" si="9"/>
        <v>10486</v>
      </c>
    </row>
    <row r="642" spans="2:11" x14ac:dyDescent="0.3">
      <c r="B642" t="s">
        <v>55</v>
      </c>
      <c r="C642" t="s">
        <v>32</v>
      </c>
      <c r="D642">
        <v>3</v>
      </c>
      <c r="E642">
        <v>978528</v>
      </c>
      <c r="F642" t="s">
        <v>53</v>
      </c>
      <c r="G642">
        <v>1221</v>
      </c>
      <c r="H642" s="34">
        <v>44502</v>
      </c>
      <c r="I642" s="33">
        <v>15873</v>
      </c>
      <c r="J642" s="33">
        <v>7326</v>
      </c>
      <c r="K642" s="33">
        <f t="shared" si="9"/>
        <v>8547</v>
      </c>
    </row>
    <row r="643" spans="2:11" x14ac:dyDescent="0.3">
      <c r="B643" t="s">
        <v>55</v>
      </c>
      <c r="C643" t="s">
        <v>25</v>
      </c>
      <c r="D643">
        <v>1</v>
      </c>
      <c r="E643">
        <v>391187</v>
      </c>
      <c r="F643" t="s">
        <v>53</v>
      </c>
      <c r="G643">
        <v>2076</v>
      </c>
      <c r="H643" s="34">
        <v>44503</v>
      </c>
      <c r="I643" s="33">
        <v>26988</v>
      </c>
      <c r="J643" s="33">
        <v>12456</v>
      </c>
      <c r="K643" s="33">
        <f t="shared" ref="K643:K706" si="10">(I643-J643)</f>
        <v>14532</v>
      </c>
    </row>
    <row r="644" spans="2:11" x14ac:dyDescent="0.3">
      <c r="B644" t="s">
        <v>55</v>
      </c>
      <c r="C644" t="s">
        <v>48</v>
      </c>
      <c r="D644">
        <v>5</v>
      </c>
      <c r="E644">
        <v>878827</v>
      </c>
      <c r="F644" t="s">
        <v>53</v>
      </c>
      <c r="G644">
        <v>1001</v>
      </c>
      <c r="H644" s="34">
        <v>44504</v>
      </c>
      <c r="I644" s="33">
        <v>13013</v>
      </c>
      <c r="J644" s="33">
        <v>6006</v>
      </c>
      <c r="K644" s="33">
        <f t="shared" si="10"/>
        <v>7007</v>
      </c>
    </row>
    <row r="645" spans="2:11" x14ac:dyDescent="0.3">
      <c r="B645" t="s">
        <v>55</v>
      </c>
      <c r="C645" t="s">
        <v>32</v>
      </c>
      <c r="D645">
        <v>3</v>
      </c>
      <c r="E645">
        <v>835265</v>
      </c>
      <c r="F645" t="s">
        <v>53</v>
      </c>
      <c r="G645">
        <v>1333</v>
      </c>
      <c r="H645" s="34">
        <v>44505</v>
      </c>
      <c r="I645" s="33">
        <v>17329</v>
      </c>
      <c r="J645" s="33">
        <v>7998</v>
      </c>
      <c r="K645" s="33">
        <f t="shared" si="10"/>
        <v>9331</v>
      </c>
    </row>
    <row r="646" spans="2:11" x14ac:dyDescent="0.3">
      <c r="B646" t="s">
        <v>55</v>
      </c>
      <c r="C646" t="s">
        <v>32</v>
      </c>
      <c r="D646">
        <v>3</v>
      </c>
      <c r="E646">
        <v>205473</v>
      </c>
      <c r="F646" t="s">
        <v>53</v>
      </c>
      <c r="G646">
        <v>1262</v>
      </c>
      <c r="H646" s="34">
        <v>44506</v>
      </c>
      <c r="I646" s="33">
        <v>16406</v>
      </c>
      <c r="J646" s="33">
        <v>7572</v>
      </c>
      <c r="K646" s="33">
        <f t="shared" si="10"/>
        <v>8834</v>
      </c>
    </row>
    <row r="647" spans="2:11" x14ac:dyDescent="0.3">
      <c r="B647" t="s">
        <v>55</v>
      </c>
      <c r="C647" t="s">
        <v>32</v>
      </c>
      <c r="D647">
        <v>3</v>
      </c>
      <c r="E647">
        <v>489640</v>
      </c>
      <c r="F647" t="s">
        <v>53</v>
      </c>
      <c r="G647">
        <v>1135</v>
      </c>
      <c r="H647" s="34">
        <v>44507</v>
      </c>
      <c r="I647" s="33">
        <v>14755</v>
      </c>
      <c r="J647" s="33">
        <v>6810</v>
      </c>
      <c r="K647" s="33">
        <f t="shared" si="10"/>
        <v>7945</v>
      </c>
    </row>
    <row r="648" spans="2:11" x14ac:dyDescent="0.3">
      <c r="B648" t="s">
        <v>55</v>
      </c>
      <c r="C648" t="s">
        <v>32</v>
      </c>
      <c r="D648">
        <v>3</v>
      </c>
      <c r="E648">
        <v>108856</v>
      </c>
      <c r="F648" t="s">
        <v>53</v>
      </c>
      <c r="G648">
        <v>547</v>
      </c>
      <c r="H648" s="34">
        <v>44508</v>
      </c>
      <c r="I648" s="33">
        <v>7111</v>
      </c>
      <c r="J648" s="33">
        <v>3282</v>
      </c>
      <c r="K648" s="33">
        <f t="shared" si="10"/>
        <v>3829</v>
      </c>
    </row>
    <row r="649" spans="2:11" x14ac:dyDescent="0.3">
      <c r="B649" t="s">
        <v>55</v>
      </c>
      <c r="C649" t="s">
        <v>32</v>
      </c>
      <c r="D649">
        <v>2</v>
      </c>
      <c r="E649">
        <v>924002</v>
      </c>
      <c r="F649" t="s">
        <v>53</v>
      </c>
      <c r="G649">
        <v>1582</v>
      </c>
      <c r="H649" s="34">
        <v>44509</v>
      </c>
      <c r="I649" s="33">
        <v>20566</v>
      </c>
      <c r="J649" s="33">
        <v>9492</v>
      </c>
      <c r="K649" s="33">
        <f t="shared" si="10"/>
        <v>11074</v>
      </c>
    </row>
    <row r="650" spans="2:11" x14ac:dyDescent="0.3">
      <c r="B650" t="s">
        <v>55</v>
      </c>
      <c r="C650" t="s">
        <v>25</v>
      </c>
      <c r="D650">
        <v>1</v>
      </c>
      <c r="E650">
        <v>288435</v>
      </c>
      <c r="F650" t="s">
        <v>53</v>
      </c>
      <c r="G650">
        <v>1659</v>
      </c>
      <c r="H650" s="34">
        <v>44510</v>
      </c>
      <c r="I650" s="33">
        <v>21567</v>
      </c>
      <c r="J650" s="33">
        <v>9954</v>
      </c>
      <c r="K650" s="33">
        <f t="shared" si="10"/>
        <v>11613</v>
      </c>
    </row>
    <row r="651" spans="2:11" x14ac:dyDescent="0.3">
      <c r="B651" t="s">
        <v>55</v>
      </c>
      <c r="C651" t="s">
        <v>25</v>
      </c>
      <c r="D651">
        <v>1</v>
      </c>
      <c r="E651">
        <v>161055</v>
      </c>
      <c r="F651" t="s">
        <v>53</v>
      </c>
      <c r="G651">
        <v>609</v>
      </c>
      <c r="H651" s="34">
        <v>44511</v>
      </c>
      <c r="I651" s="33">
        <v>7917</v>
      </c>
      <c r="J651" s="33">
        <v>3654</v>
      </c>
      <c r="K651" s="33">
        <f t="shared" si="10"/>
        <v>4263</v>
      </c>
    </row>
    <row r="652" spans="2:11" x14ac:dyDescent="0.3">
      <c r="B652" t="s">
        <v>55</v>
      </c>
      <c r="C652" t="s">
        <v>25</v>
      </c>
      <c r="D652">
        <v>1</v>
      </c>
      <c r="E652">
        <v>786300</v>
      </c>
      <c r="F652" t="s">
        <v>53</v>
      </c>
      <c r="G652">
        <v>2087</v>
      </c>
      <c r="H652" s="34">
        <v>44512</v>
      </c>
      <c r="I652" s="33">
        <v>27131</v>
      </c>
      <c r="J652" s="33">
        <v>12522</v>
      </c>
      <c r="K652" s="33">
        <f t="shared" si="10"/>
        <v>14609</v>
      </c>
    </row>
    <row r="653" spans="2:11" x14ac:dyDescent="0.3">
      <c r="B653" t="s">
        <v>55</v>
      </c>
      <c r="C653" t="s">
        <v>56</v>
      </c>
      <c r="D653">
        <v>4</v>
      </c>
      <c r="E653">
        <v>353815</v>
      </c>
      <c r="F653" t="s">
        <v>53</v>
      </c>
      <c r="G653">
        <v>1976</v>
      </c>
      <c r="H653" s="34">
        <v>44513</v>
      </c>
      <c r="I653" s="33">
        <v>25688</v>
      </c>
      <c r="J653" s="33">
        <v>11856</v>
      </c>
      <c r="K653" s="33">
        <f t="shared" si="10"/>
        <v>13832</v>
      </c>
    </row>
    <row r="654" spans="2:11" x14ac:dyDescent="0.3">
      <c r="B654" t="s">
        <v>55</v>
      </c>
      <c r="C654" t="s">
        <v>32</v>
      </c>
      <c r="D654">
        <v>2</v>
      </c>
      <c r="E654">
        <v>688104</v>
      </c>
      <c r="F654" t="s">
        <v>53</v>
      </c>
      <c r="G654">
        <v>1421</v>
      </c>
      <c r="H654" s="34">
        <v>44514</v>
      </c>
      <c r="I654" s="33">
        <v>18473</v>
      </c>
      <c r="J654" s="33">
        <v>8526</v>
      </c>
      <c r="K654" s="33">
        <f t="shared" si="10"/>
        <v>9947</v>
      </c>
    </row>
    <row r="655" spans="2:11" x14ac:dyDescent="0.3">
      <c r="B655" t="s">
        <v>55</v>
      </c>
      <c r="C655" t="s">
        <v>56</v>
      </c>
      <c r="D655">
        <v>4</v>
      </c>
      <c r="E655">
        <v>620714</v>
      </c>
      <c r="F655" t="s">
        <v>53</v>
      </c>
      <c r="G655">
        <v>1372</v>
      </c>
      <c r="H655" s="34">
        <v>44515</v>
      </c>
      <c r="I655" s="33">
        <v>17836</v>
      </c>
      <c r="J655" s="33">
        <v>8232</v>
      </c>
      <c r="K655" s="33">
        <f t="shared" si="10"/>
        <v>9604</v>
      </c>
    </row>
    <row r="656" spans="2:11" x14ac:dyDescent="0.3">
      <c r="B656" t="s">
        <v>55</v>
      </c>
      <c r="C656" t="s">
        <v>32</v>
      </c>
      <c r="D656">
        <v>3</v>
      </c>
      <c r="E656">
        <v>890507</v>
      </c>
      <c r="F656" t="s">
        <v>53</v>
      </c>
      <c r="G656">
        <v>588</v>
      </c>
      <c r="H656" s="34">
        <v>44516</v>
      </c>
      <c r="I656" s="33">
        <v>7644</v>
      </c>
      <c r="J656" s="33">
        <v>3528</v>
      </c>
      <c r="K656" s="33">
        <f t="shared" si="10"/>
        <v>4116</v>
      </c>
    </row>
    <row r="657" spans="2:11" x14ac:dyDescent="0.3">
      <c r="B657" t="s">
        <v>55</v>
      </c>
      <c r="C657" t="s">
        <v>25</v>
      </c>
      <c r="D657">
        <v>1</v>
      </c>
      <c r="E657">
        <v>593035</v>
      </c>
      <c r="F657" t="s">
        <v>53</v>
      </c>
      <c r="G657">
        <v>598</v>
      </c>
      <c r="H657" s="34">
        <v>44517</v>
      </c>
      <c r="I657" s="33">
        <v>7774</v>
      </c>
      <c r="J657" s="33">
        <v>3588</v>
      </c>
      <c r="K657" s="33">
        <f t="shared" si="10"/>
        <v>4186</v>
      </c>
    </row>
    <row r="658" spans="2:11" x14ac:dyDescent="0.3">
      <c r="B658" t="s">
        <v>55</v>
      </c>
      <c r="C658" t="s">
        <v>32</v>
      </c>
      <c r="D658">
        <v>3</v>
      </c>
      <c r="E658">
        <v>114524</v>
      </c>
      <c r="F658" t="s">
        <v>53</v>
      </c>
      <c r="G658">
        <v>2907</v>
      </c>
      <c r="H658" s="34">
        <v>44518</v>
      </c>
      <c r="I658" s="33">
        <v>37791</v>
      </c>
      <c r="J658" s="33">
        <v>17442</v>
      </c>
      <c r="K658" s="33">
        <f t="shared" si="10"/>
        <v>20349</v>
      </c>
    </row>
    <row r="659" spans="2:11" x14ac:dyDescent="0.3">
      <c r="B659" t="s">
        <v>55</v>
      </c>
      <c r="C659" t="s">
        <v>56</v>
      </c>
      <c r="D659">
        <v>4</v>
      </c>
      <c r="E659">
        <v>551387</v>
      </c>
      <c r="F659" t="s">
        <v>53</v>
      </c>
      <c r="G659">
        <v>2338</v>
      </c>
      <c r="H659" s="34">
        <v>44519</v>
      </c>
      <c r="I659" s="33">
        <v>30394</v>
      </c>
      <c r="J659" s="33">
        <v>14028</v>
      </c>
      <c r="K659" s="33">
        <f t="shared" si="10"/>
        <v>16366</v>
      </c>
    </row>
    <row r="660" spans="2:11" x14ac:dyDescent="0.3">
      <c r="B660" t="s">
        <v>55</v>
      </c>
      <c r="C660" t="s">
        <v>56</v>
      </c>
      <c r="D660">
        <v>4</v>
      </c>
      <c r="E660">
        <v>762468</v>
      </c>
      <c r="F660" t="s">
        <v>53</v>
      </c>
      <c r="G660">
        <v>386</v>
      </c>
      <c r="H660" s="34">
        <v>44520</v>
      </c>
      <c r="I660" s="33">
        <v>5018</v>
      </c>
      <c r="J660" s="33">
        <v>2316</v>
      </c>
      <c r="K660" s="33">
        <f t="shared" si="10"/>
        <v>2702</v>
      </c>
    </row>
    <row r="661" spans="2:11" x14ac:dyDescent="0.3">
      <c r="B661" t="s">
        <v>55</v>
      </c>
      <c r="C661" t="s">
        <v>32</v>
      </c>
      <c r="D661">
        <v>3</v>
      </c>
      <c r="E661">
        <v>726071</v>
      </c>
      <c r="F661" t="s">
        <v>53</v>
      </c>
      <c r="G661">
        <v>635</v>
      </c>
      <c r="H661" s="34">
        <v>44521</v>
      </c>
      <c r="I661" s="33">
        <v>8255</v>
      </c>
      <c r="J661" s="33">
        <v>3810</v>
      </c>
      <c r="K661" s="33">
        <f t="shared" si="10"/>
        <v>4445</v>
      </c>
    </row>
    <row r="662" spans="2:11" x14ac:dyDescent="0.3">
      <c r="B662" t="s">
        <v>55</v>
      </c>
      <c r="C662" t="s">
        <v>25</v>
      </c>
      <c r="D662">
        <v>1</v>
      </c>
      <c r="E662">
        <v>472028</v>
      </c>
      <c r="F662" t="s">
        <v>53</v>
      </c>
      <c r="G662">
        <v>245</v>
      </c>
      <c r="H662" s="34">
        <v>44522</v>
      </c>
      <c r="I662" s="33">
        <v>3185</v>
      </c>
      <c r="J662" s="33">
        <v>1470</v>
      </c>
      <c r="K662" s="33">
        <f t="shared" si="10"/>
        <v>1715</v>
      </c>
    </row>
    <row r="663" spans="2:11" x14ac:dyDescent="0.3">
      <c r="B663" t="s">
        <v>55</v>
      </c>
      <c r="C663" t="s">
        <v>56</v>
      </c>
      <c r="D663">
        <v>4</v>
      </c>
      <c r="E663">
        <v>762293</v>
      </c>
      <c r="F663" t="s">
        <v>53</v>
      </c>
      <c r="G663">
        <v>3793.5</v>
      </c>
      <c r="H663" s="34">
        <v>44523</v>
      </c>
      <c r="I663" s="33">
        <v>49315.5</v>
      </c>
      <c r="J663" s="33">
        <v>22761</v>
      </c>
      <c r="K663" s="33">
        <f t="shared" si="10"/>
        <v>26554.5</v>
      </c>
    </row>
    <row r="664" spans="2:11" x14ac:dyDescent="0.3">
      <c r="B664" t="s">
        <v>55</v>
      </c>
      <c r="C664" t="s">
        <v>56</v>
      </c>
      <c r="D664">
        <v>4</v>
      </c>
      <c r="E664">
        <v>209158</v>
      </c>
      <c r="F664" t="s">
        <v>53</v>
      </c>
      <c r="G664">
        <v>1307</v>
      </c>
      <c r="H664" s="34">
        <v>44524</v>
      </c>
      <c r="I664" s="33">
        <v>16991</v>
      </c>
      <c r="J664" s="33">
        <v>7842</v>
      </c>
      <c r="K664" s="33">
        <f t="shared" si="10"/>
        <v>9149</v>
      </c>
    </row>
    <row r="665" spans="2:11" x14ac:dyDescent="0.3">
      <c r="B665" t="s">
        <v>55</v>
      </c>
      <c r="C665" t="s">
        <v>32</v>
      </c>
      <c r="D665">
        <v>2</v>
      </c>
      <c r="E665">
        <v>797429</v>
      </c>
      <c r="F665" t="s">
        <v>53</v>
      </c>
      <c r="G665">
        <v>567</v>
      </c>
      <c r="H665" s="34">
        <v>44525</v>
      </c>
      <c r="I665" s="33">
        <v>7371</v>
      </c>
      <c r="J665" s="33">
        <v>3402</v>
      </c>
      <c r="K665" s="33">
        <f t="shared" si="10"/>
        <v>3969</v>
      </c>
    </row>
    <row r="666" spans="2:11" x14ac:dyDescent="0.3">
      <c r="B666" t="s">
        <v>55</v>
      </c>
      <c r="C666" t="s">
        <v>48</v>
      </c>
      <c r="D666">
        <v>5</v>
      </c>
      <c r="E666">
        <v>163948</v>
      </c>
      <c r="F666" t="s">
        <v>53</v>
      </c>
      <c r="G666">
        <v>2110</v>
      </c>
      <c r="H666" s="34">
        <v>44526</v>
      </c>
      <c r="I666" s="33">
        <v>27430</v>
      </c>
      <c r="J666" s="33">
        <v>12660</v>
      </c>
      <c r="K666" s="33">
        <f t="shared" si="10"/>
        <v>14770</v>
      </c>
    </row>
    <row r="667" spans="2:11" x14ac:dyDescent="0.3">
      <c r="B667" t="s">
        <v>55</v>
      </c>
      <c r="C667" t="s">
        <v>56</v>
      </c>
      <c r="D667">
        <v>4</v>
      </c>
      <c r="E667">
        <v>762468</v>
      </c>
      <c r="F667" t="s">
        <v>53</v>
      </c>
      <c r="G667">
        <v>386</v>
      </c>
      <c r="H667" s="34">
        <v>44527</v>
      </c>
      <c r="I667" s="33">
        <v>5018</v>
      </c>
      <c r="J667" s="33">
        <v>2316</v>
      </c>
      <c r="K667" s="33">
        <f t="shared" si="10"/>
        <v>2702</v>
      </c>
    </row>
    <row r="668" spans="2:11" x14ac:dyDescent="0.3">
      <c r="B668" t="s">
        <v>55</v>
      </c>
      <c r="C668" t="s">
        <v>32</v>
      </c>
      <c r="D668">
        <v>3</v>
      </c>
      <c r="E668">
        <v>503420</v>
      </c>
      <c r="F668" t="s">
        <v>53</v>
      </c>
      <c r="G668">
        <v>1269</v>
      </c>
      <c r="H668" s="34">
        <v>44528</v>
      </c>
      <c r="I668" s="33">
        <v>16497</v>
      </c>
      <c r="J668" s="33">
        <v>7614</v>
      </c>
      <c r="K668" s="33">
        <f t="shared" si="10"/>
        <v>8883</v>
      </c>
    </row>
    <row r="669" spans="2:11" x14ac:dyDescent="0.3">
      <c r="B669" t="s">
        <v>55</v>
      </c>
      <c r="C669" t="s">
        <v>32</v>
      </c>
      <c r="D669">
        <v>2</v>
      </c>
      <c r="E669">
        <v>571909</v>
      </c>
      <c r="F669" t="s">
        <v>53</v>
      </c>
      <c r="G669">
        <v>1967</v>
      </c>
      <c r="H669" s="34">
        <v>44529</v>
      </c>
      <c r="I669" s="33">
        <v>25571</v>
      </c>
      <c r="J669" s="33">
        <v>11802</v>
      </c>
      <c r="K669" s="33">
        <f t="shared" si="10"/>
        <v>13769</v>
      </c>
    </row>
    <row r="670" spans="2:11" x14ac:dyDescent="0.3">
      <c r="B670" t="s">
        <v>55</v>
      </c>
      <c r="C670" t="s">
        <v>32</v>
      </c>
      <c r="D670">
        <v>2</v>
      </c>
      <c r="E670">
        <v>683922</v>
      </c>
      <c r="F670" t="s">
        <v>53</v>
      </c>
      <c r="G670">
        <v>2628</v>
      </c>
      <c r="H670" s="34">
        <v>44530</v>
      </c>
      <c r="I670" s="33">
        <v>34164</v>
      </c>
      <c r="J670" s="33">
        <v>15768</v>
      </c>
      <c r="K670" s="33">
        <f t="shared" si="10"/>
        <v>18396</v>
      </c>
    </row>
    <row r="671" spans="2:11" x14ac:dyDescent="0.3">
      <c r="B671" t="s">
        <v>55</v>
      </c>
      <c r="C671" t="s">
        <v>25</v>
      </c>
      <c r="D671">
        <v>1</v>
      </c>
      <c r="E671">
        <v>611179</v>
      </c>
      <c r="F671" t="s">
        <v>53</v>
      </c>
      <c r="G671">
        <v>681</v>
      </c>
      <c r="H671" s="34">
        <v>44531</v>
      </c>
      <c r="I671" s="33">
        <v>8853</v>
      </c>
      <c r="J671" s="33">
        <v>4086</v>
      </c>
      <c r="K671" s="33">
        <f t="shared" si="10"/>
        <v>4767</v>
      </c>
    </row>
    <row r="672" spans="2:11" x14ac:dyDescent="0.3">
      <c r="B672" t="s">
        <v>55</v>
      </c>
      <c r="C672" t="s">
        <v>56</v>
      </c>
      <c r="D672">
        <v>4</v>
      </c>
      <c r="E672">
        <v>269481</v>
      </c>
      <c r="F672" t="s">
        <v>53</v>
      </c>
      <c r="G672">
        <v>510</v>
      </c>
      <c r="H672" s="34">
        <v>44532</v>
      </c>
      <c r="I672" s="33">
        <v>6630</v>
      </c>
      <c r="J672" s="33">
        <v>3060</v>
      </c>
      <c r="K672" s="33">
        <f t="shared" si="10"/>
        <v>3570</v>
      </c>
    </row>
    <row r="673" spans="2:11" x14ac:dyDescent="0.3">
      <c r="B673" t="s">
        <v>55</v>
      </c>
      <c r="C673" t="s">
        <v>25</v>
      </c>
      <c r="D673">
        <v>1</v>
      </c>
      <c r="E673">
        <v>635491</v>
      </c>
      <c r="F673" t="s">
        <v>53</v>
      </c>
      <c r="G673">
        <v>790</v>
      </c>
      <c r="H673" s="34">
        <v>44533</v>
      </c>
      <c r="I673" s="33">
        <v>10270</v>
      </c>
      <c r="J673" s="33">
        <v>4740</v>
      </c>
      <c r="K673" s="33">
        <f t="shared" si="10"/>
        <v>5530</v>
      </c>
    </row>
    <row r="674" spans="2:11" x14ac:dyDescent="0.3">
      <c r="B674" t="s">
        <v>55</v>
      </c>
      <c r="C674" t="s">
        <v>32</v>
      </c>
      <c r="D674">
        <v>2</v>
      </c>
      <c r="E674">
        <v>670262</v>
      </c>
      <c r="F674" t="s">
        <v>53</v>
      </c>
      <c r="G674">
        <v>639</v>
      </c>
      <c r="H674" s="34">
        <v>44534</v>
      </c>
      <c r="I674" s="33">
        <v>8307</v>
      </c>
      <c r="J674" s="33">
        <v>3834</v>
      </c>
      <c r="K674" s="33">
        <f t="shared" si="10"/>
        <v>4473</v>
      </c>
    </row>
    <row r="675" spans="2:11" x14ac:dyDescent="0.3">
      <c r="B675" t="s">
        <v>55</v>
      </c>
      <c r="C675" t="s">
        <v>32</v>
      </c>
      <c r="D675">
        <v>3</v>
      </c>
      <c r="E675">
        <v>318718</v>
      </c>
      <c r="F675" t="s">
        <v>53</v>
      </c>
      <c r="G675">
        <v>1596</v>
      </c>
      <c r="H675" s="34">
        <v>44535</v>
      </c>
      <c r="I675" s="33">
        <v>20748</v>
      </c>
      <c r="J675" s="33">
        <v>9576</v>
      </c>
      <c r="K675" s="33">
        <f t="shared" si="10"/>
        <v>11172</v>
      </c>
    </row>
    <row r="676" spans="2:11" x14ac:dyDescent="0.3">
      <c r="B676" t="s">
        <v>55</v>
      </c>
      <c r="C676" t="s">
        <v>32</v>
      </c>
      <c r="D676">
        <v>3</v>
      </c>
      <c r="E676">
        <v>324621</v>
      </c>
      <c r="F676" t="s">
        <v>53</v>
      </c>
      <c r="G676">
        <v>2294</v>
      </c>
      <c r="H676" s="34">
        <v>44536</v>
      </c>
      <c r="I676" s="33">
        <v>29822</v>
      </c>
      <c r="J676" s="33">
        <v>13764</v>
      </c>
      <c r="K676" s="33">
        <f t="shared" si="10"/>
        <v>16058</v>
      </c>
    </row>
    <row r="677" spans="2:11" x14ac:dyDescent="0.3">
      <c r="B677" t="s">
        <v>55</v>
      </c>
      <c r="C677" t="s">
        <v>32</v>
      </c>
      <c r="D677">
        <v>2</v>
      </c>
      <c r="E677">
        <v>989045</v>
      </c>
      <c r="F677" t="s">
        <v>53</v>
      </c>
      <c r="G677">
        <v>241</v>
      </c>
      <c r="H677" s="34">
        <v>44537</v>
      </c>
      <c r="I677" s="33">
        <v>3133</v>
      </c>
      <c r="J677" s="33">
        <v>1446</v>
      </c>
      <c r="K677" s="33">
        <f t="shared" si="10"/>
        <v>1687</v>
      </c>
    </row>
    <row r="678" spans="2:11" x14ac:dyDescent="0.3">
      <c r="B678" t="s">
        <v>55</v>
      </c>
      <c r="C678" t="s">
        <v>56</v>
      </c>
      <c r="D678">
        <v>4</v>
      </c>
      <c r="E678">
        <v>806485</v>
      </c>
      <c r="F678" t="s">
        <v>53</v>
      </c>
      <c r="G678">
        <v>2665</v>
      </c>
      <c r="H678" s="34">
        <v>44538</v>
      </c>
      <c r="I678" s="33">
        <v>34645</v>
      </c>
      <c r="J678" s="33">
        <v>15990</v>
      </c>
      <c r="K678" s="33">
        <f t="shared" si="10"/>
        <v>18655</v>
      </c>
    </row>
    <row r="679" spans="2:11" x14ac:dyDescent="0.3">
      <c r="B679" t="s">
        <v>55</v>
      </c>
      <c r="C679" t="s">
        <v>32</v>
      </c>
      <c r="D679">
        <v>2</v>
      </c>
      <c r="E679">
        <v>523680</v>
      </c>
      <c r="F679" t="s">
        <v>53</v>
      </c>
      <c r="G679">
        <v>1916</v>
      </c>
      <c r="H679" s="34">
        <v>44539</v>
      </c>
      <c r="I679" s="33">
        <v>24908</v>
      </c>
      <c r="J679" s="33">
        <v>11496</v>
      </c>
      <c r="K679" s="33">
        <f t="shared" si="10"/>
        <v>13412</v>
      </c>
    </row>
    <row r="680" spans="2:11" x14ac:dyDescent="0.3">
      <c r="B680" t="s">
        <v>55</v>
      </c>
      <c r="C680" t="s">
        <v>25</v>
      </c>
      <c r="D680">
        <v>1</v>
      </c>
      <c r="E680">
        <v>206618</v>
      </c>
      <c r="F680" t="s">
        <v>53</v>
      </c>
      <c r="G680">
        <v>853</v>
      </c>
      <c r="H680" s="34">
        <v>44540</v>
      </c>
      <c r="I680" s="33">
        <v>11089</v>
      </c>
      <c r="J680" s="33">
        <v>5118</v>
      </c>
      <c r="K680" s="33">
        <f t="shared" si="10"/>
        <v>5971</v>
      </c>
    </row>
    <row r="681" spans="2:11" x14ac:dyDescent="0.3">
      <c r="B681" t="s">
        <v>55</v>
      </c>
      <c r="C681" t="s">
        <v>32</v>
      </c>
      <c r="D681">
        <v>3</v>
      </c>
      <c r="E681">
        <v>887724</v>
      </c>
      <c r="F681" t="s">
        <v>53</v>
      </c>
      <c r="G681">
        <v>384</v>
      </c>
      <c r="H681" s="34">
        <v>44541</v>
      </c>
      <c r="I681" s="33">
        <v>4992</v>
      </c>
      <c r="J681" s="33">
        <v>2304</v>
      </c>
      <c r="K681" s="33">
        <f t="shared" si="10"/>
        <v>2688</v>
      </c>
    </row>
    <row r="682" spans="2:11" x14ac:dyDescent="0.3">
      <c r="B682" t="s">
        <v>55</v>
      </c>
      <c r="C682" t="s">
        <v>32</v>
      </c>
      <c r="D682">
        <v>2</v>
      </c>
      <c r="E682">
        <v>792947</v>
      </c>
      <c r="F682" t="s">
        <v>53</v>
      </c>
      <c r="G682">
        <v>472</v>
      </c>
      <c r="H682" s="34">
        <v>44542</v>
      </c>
      <c r="I682" s="33">
        <v>6136</v>
      </c>
      <c r="J682" s="33">
        <v>2832</v>
      </c>
      <c r="K682" s="33">
        <f t="shared" si="10"/>
        <v>3304</v>
      </c>
    </row>
    <row r="683" spans="2:11" x14ac:dyDescent="0.3">
      <c r="B683" t="s">
        <v>55</v>
      </c>
      <c r="C683" t="s">
        <v>25</v>
      </c>
      <c r="D683">
        <v>1</v>
      </c>
      <c r="E683">
        <v>508853</v>
      </c>
      <c r="F683" t="s">
        <v>53</v>
      </c>
      <c r="G683">
        <v>2805</v>
      </c>
      <c r="H683" s="34">
        <v>44543</v>
      </c>
      <c r="I683" s="33">
        <v>36465</v>
      </c>
      <c r="J683" s="33">
        <v>16830</v>
      </c>
      <c r="K683" s="33">
        <f t="shared" si="10"/>
        <v>19635</v>
      </c>
    </row>
    <row r="684" spans="2:11" x14ac:dyDescent="0.3">
      <c r="B684" t="s">
        <v>55</v>
      </c>
      <c r="C684" t="s">
        <v>56</v>
      </c>
      <c r="D684">
        <v>4</v>
      </c>
      <c r="E684">
        <v>973679</v>
      </c>
      <c r="F684" t="s">
        <v>53</v>
      </c>
      <c r="G684">
        <v>655</v>
      </c>
      <c r="H684" s="34">
        <v>44544</v>
      </c>
      <c r="I684" s="33">
        <v>8515</v>
      </c>
      <c r="J684" s="33">
        <v>3930</v>
      </c>
      <c r="K684" s="33">
        <f t="shared" si="10"/>
        <v>4585</v>
      </c>
    </row>
    <row r="685" spans="2:11" x14ac:dyDescent="0.3">
      <c r="B685" t="s">
        <v>55</v>
      </c>
      <c r="C685" t="s">
        <v>48</v>
      </c>
      <c r="D685">
        <v>5</v>
      </c>
      <c r="E685">
        <v>728608</v>
      </c>
      <c r="F685" t="s">
        <v>53</v>
      </c>
      <c r="G685">
        <v>344</v>
      </c>
      <c r="H685" s="34">
        <v>44545</v>
      </c>
      <c r="I685" s="33">
        <v>4472</v>
      </c>
      <c r="J685" s="33">
        <v>2064</v>
      </c>
      <c r="K685" s="33">
        <f t="shared" si="10"/>
        <v>2408</v>
      </c>
    </row>
    <row r="686" spans="2:11" x14ac:dyDescent="0.3">
      <c r="B686" t="s">
        <v>55</v>
      </c>
      <c r="C686" t="s">
        <v>32</v>
      </c>
      <c r="D686">
        <v>2</v>
      </c>
      <c r="E686">
        <v>384263</v>
      </c>
      <c r="F686" t="s">
        <v>53</v>
      </c>
      <c r="G686">
        <v>1808</v>
      </c>
      <c r="H686" s="34">
        <v>44546</v>
      </c>
      <c r="I686" s="33">
        <v>23504</v>
      </c>
      <c r="J686" s="33">
        <v>10848</v>
      </c>
      <c r="K686" s="33">
        <f t="shared" si="10"/>
        <v>12656</v>
      </c>
    </row>
    <row r="687" spans="2:11" x14ac:dyDescent="0.3">
      <c r="B687" t="s">
        <v>55</v>
      </c>
      <c r="C687" t="s">
        <v>32</v>
      </c>
      <c r="D687">
        <v>2</v>
      </c>
      <c r="E687">
        <v>264564</v>
      </c>
      <c r="F687" t="s">
        <v>53</v>
      </c>
      <c r="G687">
        <v>1395</v>
      </c>
      <c r="H687" s="34">
        <v>44547</v>
      </c>
      <c r="I687" s="33">
        <v>18135</v>
      </c>
      <c r="J687" s="33">
        <v>8370</v>
      </c>
      <c r="K687" s="33">
        <f t="shared" si="10"/>
        <v>9765</v>
      </c>
    </row>
    <row r="688" spans="2:11" x14ac:dyDescent="0.3">
      <c r="B688" t="s">
        <v>55</v>
      </c>
      <c r="C688" t="s">
        <v>32</v>
      </c>
      <c r="D688">
        <v>2</v>
      </c>
      <c r="E688">
        <v>160870</v>
      </c>
      <c r="F688" t="s">
        <v>53</v>
      </c>
      <c r="G688">
        <v>986</v>
      </c>
      <c r="H688" s="34">
        <v>44548</v>
      </c>
      <c r="I688" s="33">
        <v>12818</v>
      </c>
      <c r="J688" s="33">
        <v>5916</v>
      </c>
      <c r="K688" s="33">
        <f t="shared" si="10"/>
        <v>6902</v>
      </c>
    </row>
    <row r="689" spans="2:11" x14ac:dyDescent="0.3">
      <c r="B689" t="s">
        <v>55</v>
      </c>
      <c r="C689" t="s">
        <v>32</v>
      </c>
      <c r="D689">
        <v>3</v>
      </c>
      <c r="E689">
        <v>926125</v>
      </c>
      <c r="F689" t="s">
        <v>53</v>
      </c>
      <c r="G689">
        <v>905</v>
      </c>
      <c r="H689" s="34">
        <v>44549</v>
      </c>
      <c r="I689" s="33">
        <v>11765</v>
      </c>
      <c r="J689" s="33">
        <v>5430</v>
      </c>
      <c r="K689" s="33">
        <f t="shared" si="10"/>
        <v>6335</v>
      </c>
    </row>
    <row r="690" spans="2:11" x14ac:dyDescent="0.3">
      <c r="B690" t="s">
        <v>55</v>
      </c>
      <c r="C690" t="s">
        <v>32</v>
      </c>
      <c r="D690">
        <v>3</v>
      </c>
      <c r="E690">
        <v>488268</v>
      </c>
      <c r="F690" t="s">
        <v>53</v>
      </c>
      <c r="G690">
        <v>3997.5</v>
      </c>
      <c r="H690" s="34">
        <v>44550</v>
      </c>
      <c r="I690" s="33">
        <v>51967.5</v>
      </c>
      <c r="J690" s="33">
        <v>23985</v>
      </c>
      <c r="K690" s="33">
        <f t="shared" si="10"/>
        <v>27982.5</v>
      </c>
    </row>
    <row r="691" spans="2:11" x14ac:dyDescent="0.3">
      <c r="B691" t="s">
        <v>55</v>
      </c>
      <c r="C691" t="s">
        <v>56</v>
      </c>
      <c r="D691">
        <v>4</v>
      </c>
      <c r="E691">
        <v>208546</v>
      </c>
      <c r="F691" t="s">
        <v>53</v>
      </c>
      <c r="G691">
        <v>2632</v>
      </c>
      <c r="H691" s="34">
        <v>44551</v>
      </c>
      <c r="I691" s="33">
        <v>34216</v>
      </c>
      <c r="J691" s="33">
        <v>15792</v>
      </c>
      <c r="K691" s="33">
        <f t="shared" si="10"/>
        <v>18424</v>
      </c>
    </row>
    <row r="692" spans="2:11" x14ac:dyDescent="0.3">
      <c r="B692" t="s">
        <v>55</v>
      </c>
      <c r="C692" t="s">
        <v>32</v>
      </c>
      <c r="D692">
        <v>3</v>
      </c>
      <c r="E692">
        <v>231845</v>
      </c>
      <c r="F692" t="s">
        <v>53</v>
      </c>
      <c r="G692">
        <v>1190</v>
      </c>
      <c r="H692" s="34">
        <v>44552</v>
      </c>
      <c r="I692" s="33">
        <v>15470</v>
      </c>
      <c r="J692" s="33">
        <v>7140</v>
      </c>
      <c r="K692" s="33">
        <f t="shared" si="10"/>
        <v>8330</v>
      </c>
    </row>
    <row r="693" spans="2:11" x14ac:dyDescent="0.3">
      <c r="B693" t="s">
        <v>55</v>
      </c>
      <c r="C693" t="s">
        <v>25</v>
      </c>
      <c r="D693">
        <v>1</v>
      </c>
      <c r="E693">
        <v>467958</v>
      </c>
      <c r="F693" t="s">
        <v>53</v>
      </c>
      <c r="G693">
        <v>604</v>
      </c>
      <c r="H693" s="34">
        <v>44553</v>
      </c>
      <c r="I693" s="33">
        <v>7852</v>
      </c>
      <c r="J693" s="33">
        <v>3624</v>
      </c>
      <c r="K693" s="33">
        <f t="shared" si="10"/>
        <v>4228</v>
      </c>
    </row>
    <row r="694" spans="2:11" x14ac:dyDescent="0.3">
      <c r="B694" t="s">
        <v>55</v>
      </c>
      <c r="C694" t="s">
        <v>32</v>
      </c>
      <c r="D694">
        <v>3</v>
      </c>
      <c r="E694">
        <v>303820</v>
      </c>
      <c r="F694" t="s">
        <v>53</v>
      </c>
      <c r="G694">
        <v>660</v>
      </c>
      <c r="H694" s="34">
        <v>44554</v>
      </c>
      <c r="I694" s="33">
        <v>8580</v>
      </c>
      <c r="J694" s="33">
        <v>3960</v>
      </c>
      <c r="K694" s="33">
        <f t="shared" si="10"/>
        <v>4620</v>
      </c>
    </row>
    <row r="695" spans="2:11" x14ac:dyDescent="0.3">
      <c r="B695" t="s">
        <v>55</v>
      </c>
      <c r="C695" t="s">
        <v>25</v>
      </c>
      <c r="D695">
        <v>1</v>
      </c>
      <c r="E695">
        <v>285164</v>
      </c>
      <c r="F695" t="s">
        <v>53</v>
      </c>
      <c r="G695">
        <v>410</v>
      </c>
      <c r="H695" s="34">
        <v>44555</v>
      </c>
      <c r="I695" s="33">
        <v>5330</v>
      </c>
      <c r="J695" s="33">
        <v>2460</v>
      </c>
      <c r="K695" s="33">
        <f t="shared" si="10"/>
        <v>2870</v>
      </c>
    </row>
    <row r="696" spans="2:11" x14ac:dyDescent="0.3">
      <c r="B696" t="s">
        <v>55</v>
      </c>
      <c r="C696" t="s">
        <v>48</v>
      </c>
      <c r="D696">
        <v>5</v>
      </c>
      <c r="E696">
        <v>175193</v>
      </c>
      <c r="F696" t="s">
        <v>53</v>
      </c>
      <c r="G696">
        <v>2605</v>
      </c>
      <c r="H696" s="34">
        <v>44556</v>
      </c>
      <c r="I696" s="33">
        <v>33865</v>
      </c>
      <c r="J696" s="33">
        <v>15630</v>
      </c>
      <c r="K696" s="33">
        <f t="shared" si="10"/>
        <v>18235</v>
      </c>
    </row>
    <row r="697" spans="2:11" x14ac:dyDescent="0.3">
      <c r="B697" t="s">
        <v>55</v>
      </c>
      <c r="C697" t="s">
        <v>32</v>
      </c>
      <c r="D697">
        <v>3</v>
      </c>
      <c r="E697">
        <v>784046</v>
      </c>
      <c r="F697" t="s">
        <v>53</v>
      </c>
      <c r="G697">
        <v>1013</v>
      </c>
      <c r="H697" s="34">
        <v>44557</v>
      </c>
      <c r="I697" s="33">
        <v>13169</v>
      </c>
      <c r="J697" s="33">
        <v>6078</v>
      </c>
      <c r="K697" s="33">
        <f t="shared" si="10"/>
        <v>7091</v>
      </c>
    </row>
    <row r="698" spans="2:11" x14ac:dyDescent="0.3">
      <c r="B698" t="s">
        <v>55</v>
      </c>
      <c r="C698" t="s">
        <v>25</v>
      </c>
      <c r="D698">
        <v>1</v>
      </c>
      <c r="E698">
        <v>953228</v>
      </c>
      <c r="F698" t="s">
        <v>53</v>
      </c>
      <c r="G698">
        <v>1575</v>
      </c>
      <c r="H698" s="34">
        <v>44558</v>
      </c>
      <c r="I698" s="33">
        <v>20475</v>
      </c>
      <c r="J698" s="33">
        <v>9450</v>
      </c>
      <c r="K698" s="33">
        <f t="shared" si="10"/>
        <v>11025</v>
      </c>
    </row>
    <row r="699" spans="2:11" x14ac:dyDescent="0.3">
      <c r="B699" t="s">
        <v>55</v>
      </c>
      <c r="C699" t="s">
        <v>25</v>
      </c>
      <c r="D699">
        <v>1</v>
      </c>
      <c r="E699">
        <v>613065</v>
      </c>
      <c r="F699" t="s">
        <v>68</v>
      </c>
      <c r="G699">
        <v>606</v>
      </c>
      <c r="H699" s="34">
        <v>44559</v>
      </c>
      <c r="I699" s="33">
        <v>7878</v>
      </c>
      <c r="J699" s="33">
        <v>3636</v>
      </c>
      <c r="K699" s="33">
        <f t="shared" si="10"/>
        <v>4242</v>
      </c>
    </row>
    <row r="700" spans="2:11" x14ac:dyDescent="0.3">
      <c r="B700" t="s">
        <v>55</v>
      </c>
      <c r="C700" t="s">
        <v>56</v>
      </c>
      <c r="D700">
        <v>4</v>
      </c>
      <c r="E700">
        <v>162231</v>
      </c>
      <c r="F700" t="s">
        <v>53</v>
      </c>
      <c r="G700">
        <v>2460</v>
      </c>
      <c r="H700" s="34">
        <v>44560</v>
      </c>
      <c r="I700" s="33">
        <v>31980</v>
      </c>
      <c r="J700" s="33">
        <v>14760</v>
      </c>
      <c r="K700" s="33">
        <f t="shared" si="10"/>
        <v>17220</v>
      </c>
    </row>
    <row r="701" spans="2:11" x14ac:dyDescent="0.3">
      <c r="B701" t="s">
        <v>55</v>
      </c>
      <c r="C701" t="s">
        <v>32</v>
      </c>
      <c r="D701">
        <v>2</v>
      </c>
      <c r="E701">
        <v>491631</v>
      </c>
      <c r="F701" t="s">
        <v>53</v>
      </c>
      <c r="G701">
        <v>269</v>
      </c>
      <c r="H701" s="34">
        <v>44561</v>
      </c>
      <c r="I701" s="33">
        <v>3497</v>
      </c>
      <c r="J701" s="33">
        <v>1614</v>
      </c>
      <c r="K701" s="33">
        <f t="shared" si="10"/>
        <v>1883</v>
      </c>
    </row>
    <row r="702" spans="2:11" x14ac:dyDescent="0.3">
      <c r="B702" t="s">
        <v>55</v>
      </c>
      <c r="C702" t="s">
        <v>32</v>
      </c>
      <c r="D702">
        <v>2</v>
      </c>
      <c r="E702">
        <v>377974</v>
      </c>
      <c r="F702" t="s">
        <v>53</v>
      </c>
      <c r="G702">
        <v>2536</v>
      </c>
      <c r="H702" s="34">
        <v>44562</v>
      </c>
      <c r="I702" s="33">
        <v>32968</v>
      </c>
      <c r="J702" s="33">
        <v>15216</v>
      </c>
      <c r="K702" s="33">
        <f t="shared" si="10"/>
        <v>17752</v>
      </c>
    </row>
    <row r="703" spans="2:11" x14ac:dyDescent="0.3">
      <c r="B703" t="s">
        <v>55</v>
      </c>
      <c r="C703" t="s">
        <v>25</v>
      </c>
      <c r="D703">
        <v>1</v>
      </c>
      <c r="E703">
        <v>326021</v>
      </c>
      <c r="F703" t="s">
        <v>53</v>
      </c>
      <c r="G703">
        <v>500</v>
      </c>
      <c r="H703" s="34">
        <v>44563</v>
      </c>
      <c r="I703" s="33">
        <v>6500</v>
      </c>
      <c r="J703" s="33">
        <v>3000</v>
      </c>
      <c r="K703" s="33">
        <f t="shared" si="10"/>
        <v>3500</v>
      </c>
    </row>
    <row r="704" spans="2:11" x14ac:dyDescent="0.3">
      <c r="B704" t="s">
        <v>55</v>
      </c>
      <c r="C704" t="s">
        <v>32</v>
      </c>
      <c r="D704">
        <v>3</v>
      </c>
      <c r="E704">
        <v>355961</v>
      </c>
      <c r="F704" t="s">
        <v>53</v>
      </c>
      <c r="G704">
        <v>2826</v>
      </c>
      <c r="H704" s="34">
        <v>44564</v>
      </c>
      <c r="I704" s="33">
        <v>36738</v>
      </c>
      <c r="J704" s="33">
        <v>16956</v>
      </c>
      <c r="K704" s="33">
        <f t="shared" si="10"/>
        <v>19782</v>
      </c>
    </row>
    <row r="705" spans="2:11" x14ac:dyDescent="0.3">
      <c r="B705" t="s">
        <v>55</v>
      </c>
      <c r="C705" t="s">
        <v>32</v>
      </c>
      <c r="D705">
        <v>2</v>
      </c>
      <c r="E705">
        <v>139469</v>
      </c>
      <c r="F705" t="s">
        <v>53</v>
      </c>
      <c r="G705">
        <v>663</v>
      </c>
      <c r="H705" s="34">
        <v>44565</v>
      </c>
      <c r="I705" s="33">
        <v>8619</v>
      </c>
      <c r="J705" s="33">
        <v>3978</v>
      </c>
      <c r="K705" s="33">
        <f t="shared" si="10"/>
        <v>4641</v>
      </c>
    </row>
    <row r="706" spans="2:11" x14ac:dyDescent="0.3">
      <c r="B706" t="s">
        <v>55</v>
      </c>
      <c r="C706" t="s">
        <v>56</v>
      </c>
      <c r="D706">
        <v>4</v>
      </c>
      <c r="E706">
        <v>804522</v>
      </c>
      <c r="F706" t="s">
        <v>53</v>
      </c>
      <c r="G706">
        <v>2574</v>
      </c>
      <c r="H706" s="34">
        <v>44566</v>
      </c>
      <c r="I706" s="33">
        <v>33462</v>
      </c>
      <c r="J706" s="33">
        <v>15444</v>
      </c>
      <c r="K706" s="33">
        <f t="shared" si="10"/>
        <v>18018</v>
      </c>
    </row>
    <row r="707" spans="2:11" x14ac:dyDescent="0.3">
      <c r="B707" t="s">
        <v>55</v>
      </c>
      <c r="C707" t="s">
        <v>56</v>
      </c>
      <c r="D707">
        <v>4</v>
      </c>
      <c r="E707">
        <v>295700</v>
      </c>
      <c r="F707" t="s">
        <v>53</v>
      </c>
      <c r="G707">
        <v>2438</v>
      </c>
      <c r="H707" s="34">
        <v>44567</v>
      </c>
      <c r="I707" s="33">
        <v>31694</v>
      </c>
      <c r="J707" s="33">
        <v>14628</v>
      </c>
      <c r="K707" s="33">
        <f t="shared" ref="K707:K708" si="11">(I707-J707)</f>
        <v>17066</v>
      </c>
    </row>
    <row r="708" spans="2:11" x14ac:dyDescent="0.3">
      <c r="B708" t="s">
        <v>55</v>
      </c>
      <c r="C708" t="s">
        <v>56</v>
      </c>
      <c r="D708">
        <v>4</v>
      </c>
      <c r="E708">
        <v>843362</v>
      </c>
      <c r="F708" t="s">
        <v>53</v>
      </c>
      <c r="G708">
        <v>914</v>
      </c>
      <c r="H708" s="34">
        <v>44568</v>
      </c>
      <c r="I708" s="33">
        <v>11882</v>
      </c>
      <c r="J708" s="33">
        <v>5484</v>
      </c>
      <c r="K708" s="33">
        <f t="shared" si="11"/>
        <v>6398</v>
      </c>
    </row>
  </sheetData>
  <hyperlinks>
    <hyperlink ref="F211" r:id="rId1" display="Fortune@ Cookie" xr:uid="{3775C4B7-877B-4C2D-B356-3FCADE11A177}"/>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3D913-6ED0-49DA-80A3-CB8A94569667}">
  <dimension ref="B2:H18"/>
  <sheetViews>
    <sheetView workbookViewId="0">
      <selection activeCell="F4" sqref="F4:F17"/>
    </sheetView>
  </sheetViews>
  <sheetFormatPr defaultColWidth="8.69921875" defaultRowHeight="14.4" x14ac:dyDescent="0.3"/>
  <cols>
    <col min="1" max="1" width="8.69921875" style="24"/>
    <col min="2" max="2" width="9.296875" style="24" customWidth="1"/>
    <col min="3" max="3" width="15.8984375" style="24" customWidth="1"/>
    <col min="4" max="4" width="9.09765625" style="24" customWidth="1"/>
    <col min="5" max="7" width="8.69921875" style="24"/>
    <col min="8" max="8" width="23" style="24" customWidth="1"/>
    <col min="9" max="16384" width="8.69921875" style="24"/>
  </cols>
  <sheetData>
    <row r="2" spans="2:8" ht="15" thickBot="1" x14ac:dyDescent="0.35"/>
    <row r="3" spans="2:8" ht="15.6" thickTop="1" thickBot="1" x14ac:dyDescent="0.35">
      <c r="B3" s="25" t="s">
        <v>1</v>
      </c>
      <c r="C3" s="25" t="s">
        <v>2</v>
      </c>
      <c r="D3" s="25" t="s">
        <v>3</v>
      </c>
      <c r="E3" s="25" t="s">
        <v>5</v>
      </c>
      <c r="F3" s="25" t="s">
        <v>6</v>
      </c>
    </row>
    <row r="4" spans="2:8" ht="15.6" thickTop="1" thickBot="1" x14ac:dyDescent="0.35">
      <c r="B4" s="26">
        <v>233264</v>
      </c>
      <c r="C4" s="26" t="str">
        <f>VLOOKUP(B4,Orders!$E$1:$J$707,2,FALSE)</f>
        <v>Chocolate Chip</v>
      </c>
      <c r="D4" s="26">
        <f>VLOOKUP(B4,Orders!$E$1:$J$707,3,FALSE)</f>
        <v>2518</v>
      </c>
      <c r="E4" s="26">
        <f>VLOOKUP(B4,Orders!$E$1:$J$707,5,FALSE)</f>
        <v>22662</v>
      </c>
      <c r="F4" s="26">
        <f>VLOOKUP(B4,Orders!$E$1:$J$707,6,FALSE)</f>
        <v>10072</v>
      </c>
    </row>
    <row r="5" spans="2:8" ht="15.6" thickTop="1" thickBot="1" x14ac:dyDescent="0.35">
      <c r="B5" s="26">
        <v>404255</v>
      </c>
      <c r="C5" s="26" t="str">
        <f>VLOOKUP(B5,Orders!$E$1:$J$707,2,FALSE)</f>
        <v>Fortune Cookie</v>
      </c>
      <c r="D5" s="26">
        <f>VLOOKUP(B5,Orders!$E$1:$J$707,3,FALSE)</f>
        <v>2498</v>
      </c>
      <c r="E5" s="26">
        <f>VLOOKUP(B5,Orders!$E$1:$J$707,5,FALSE)</f>
        <v>18735</v>
      </c>
      <c r="F5" s="26">
        <f>VLOOKUP(B5,Orders!$E$1:$J$707,6,FALSE)</f>
        <v>7494</v>
      </c>
    </row>
    <row r="6" spans="2:8" ht="15.6" thickTop="1" thickBot="1" x14ac:dyDescent="0.35">
      <c r="B6" s="26">
        <v>251477</v>
      </c>
      <c r="C6" s="26" t="str">
        <f>VLOOKUP(B6,Orders!$E$1:$J$707,2,FALSE)</f>
        <v>Fortune Cookie</v>
      </c>
      <c r="D6" s="26">
        <f>VLOOKUP(B6,Orders!$E$1:$J$707,3,FALSE)</f>
        <v>1287</v>
      </c>
      <c r="E6" s="26">
        <f>VLOOKUP(B6,Orders!$E$1:$J$707,5,FALSE)</f>
        <v>9652.5</v>
      </c>
      <c r="F6" s="26">
        <f>VLOOKUP(B6,Orders!$E$1:$J$707,6,FALSE)</f>
        <v>3861</v>
      </c>
    </row>
    <row r="7" spans="2:8" ht="15.6" thickTop="1" thickBot="1" x14ac:dyDescent="0.35">
      <c r="B7" s="26">
        <v>110252</v>
      </c>
      <c r="C7" s="26" t="str">
        <f>VLOOKUP(B7,Orders!$E$1:$J$707,2,FALSE)</f>
        <v>Chocolate Chip</v>
      </c>
      <c r="D7" s="26">
        <f>VLOOKUP(B7,Orders!$E$1:$J$707,3,FALSE)</f>
        <v>1743</v>
      </c>
      <c r="E7" s="26">
        <f>VLOOKUP(B7,Orders!$E$1:$J$707,5,FALSE)</f>
        <v>15687</v>
      </c>
      <c r="F7" s="26">
        <f>VLOOKUP(B7,Orders!$E$1:$J$707,6,FALSE)</f>
        <v>6972</v>
      </c>
      <c r="H7" s="24" t="s">
        <v>58</v>
      </c>
    </row>
    <row r="8" spans="2:8" ht="15.6" thickTop="1" thickBot="1" x14ac:dyDescent="0.35">
      <c r="B8" s="26">
        <v>720099</v>
      </c>
      <c r="C8" s="26" t="str">
        <f>VLOOKUP(B8,Orders!$E$1:$J$707,2,FALSE)</f>
        <v>Oatmeal Raisin</v>
      </c>
      <c r="D8" s="26">
        <f>VLOOKUP(B8,Orders!$E$1:$J$707,3,FALSE)</f>
        <v>2734</v>
      </c>
      <c r="E8" s="26">
        <f>VLOOKUP(B8,Orders!$E$1:$J$707,5,FALSE)</f>
        <v>30074</v>
      </c>
      <c r="F8" s="26">
        <f>VLOOKUP(B8,Orders!$E$1:$J$707,6,FALSE)</f>
        <v>15037</v>
      </c>
      <c r="H8" s="24" t="s">
        <v>54</v>
      </c>
    </row>
    <row r="9" spans="2:8" ht="15.6" thickTop="1" thickBot="1" x14ac:dyDescent="0.35">
      <c r="B9" s="26">
        <v>215861</v>
      </c>
      <c r="C9" s="26" t="str">
        <f>VLOOKUP(B9,Orders!$E$1:$J$707,2,FALSE)</f>
        <v>Oatmeal Raisin</v>
      </c>
      <c r="D9" s="26">
        <f>VLOOKUP(B9,Orders!$E$1:$J$707,3,FALSE)</f>
        <v>1743</v>
      </c>
      <c r="E9" s="26">
        <f>VLOOKUP(B9,Orders!$E$1:$J$707,5,FALSE)</f>
        <v>32054</v>
      </c>
      <c r="F9" s="26">
        <f>VLOOKUP(B9,Orders!$E$1:$J$707,6,FALSE)</f>
        <v>16027</v>
      </c>
    </row>
    <row r="10" spans="2:8" ht="15.6" thickTop="1" thickBot="1" x14ac:dyDescent="0.35">
      <c r="B10" s="26">
        <v>565876</v>
      </c>
      <c r="C10" s="26" t="str">
        <f>VLOOKUP(B10,Orders!$E$1:$J$707,2,FALSE)</f>
        <v>Snickerdoodle</v>
      </c>
      <c r="D10" s="26">
        <f>VLOOKUP(B10,Orders!$E$1:$J$707,3,FALSE)</f>
        <v>1858</v>
      </c>
      <c r="E10" s="26">
        <f>VLOOKUP(B10,Orders!$E$1:$J$707,5,FALSE)</f>
        <v>14864</v>
      </c>
      <c r="F10" s="26">
        <f>VLOOKUP(B10,Orders!$E$1:$J$707,6,FALSE)</f>
        <v>6503</v>
      </c>
    </row>
    <row r="11" spans="2:8" ht="15.6" thickTop="1" thickBot="1" x14ac:dyDescent="0.35">
      <c r="B11" s="26">
        <v>800822</v>
      </c>
      <c r="C11" s="26" t="str">
        <f>VLOOKUP(B11,Orders!$E$1:$J$707,2,FALSE)</f>
        <v>Snickerdoodle</v>
      </c>
      <c r="D11" s="26">
        <f>VLOOKUP(B11,Orders!$E$1:$J$707,3,FALSE)</f>
        <v>742.5</v>
      </c>
      <c r="E11" s="26">
        <f>VLOOKUP(B11,Orders!$E$1:$J$707,5,FALSE)</f>
        <v>5940</v>
      </c>
      <c r="F11" s="26">
        <f>VLOOKUP(B11,Orders!$E$1:$J$707,6,FALSE)</f>
        <v>2598.75</v>
      </c>
    </row>
    <row r="12" spans="2:8" ht="15.6" thickTop="1" thickBot="1" x14ac:dyDescent="0.35">
      <c r="B12" s="26">
        <v>304097</v>
      </c>
      <c r="C12" s="26" t="str">
        <f>VLOOKUP(B12,Orders!$E$1:$J$707,2,FALSE)</f>
        <v>Sugar</v>
      </c>
      <c r="D12" s="26">
        <f>VLOOKUP(B12,Orders!$E$1:$J$707,3,FALSE)</f>
        <v>2729</v>
      </c>
      <c r="E12" s="26">
        <f>VLOOKUP(B12,Orders!$E$1:$J$707,5,FALSE)</f>
        <v>17738.5</v>
      </c>
      <c r="F12" s="26">
        <f>VLOOKUP(B12,Orders!$E$1:$J$707,6,FALSE)</f>
        <v>6822.5</v>
      </c>
    </row>
    <row r="13" spans="2:8" ht="15.6" thickTop="1" thickBot="1" x14ac:dyDescent="0.35">
      <c r="B13" s="26">
        <v>866308</v>
      </c>
      <c r="C13" s="26" t="str">
        <f>VLOOKUP(B13,Orders!$E$1:$J$707,2,FALSE)</f>
        <v>Sugar</v>
      </c>
      <c r="D13" s="26">
        <f>VLOOKUP(B13,Orders!$E$1:$J$707,3,FALSE)</f>
        <v>1514</v>
      </c>
      <c r="E13" s="26">
        <f>VLOOKUP(B13,Orders!$E$1:$J$707,5,FALSE)</f>
        <v>9841</v>
      </c>
      <c r="F13" s="26">
        <f>VLOOKUP(B13,Orders!$E$1:$J$707,6,FALSE)</f>
        <v>3785</v>
      </c>
    </row>
    <row r="14" spans="2:8" ht="15.6" thickTop="1" thickBot="1" x14ac:dyDescent="0.35">
      <c r="B14" s="26">
        <v>522608</v>
      </c>
      <c r="C14" s="26" t="str">
        <f>VLOOKUP(B14,Orders!$E$1:$J$707,2,FALSE)</f>
        <v>Macadamia Nut</v>
      </c>
      <c r="D14" s="26">
        <f>VLOOKUP(B14,Orders!$E$1:$J$707,3,FALSE)</f>
        <v>1465</v>
      </c>
      <c r="E14" s="26">
        <f>VLOOKUP(B14,Orders!$E$1:$J$707,5,FALSE)</f>
        <v>11720</v>
      </c>
      <c r="F14" s="26">
        <f>VLOOKUP(B14,Orders!$E$1:$J$707,6,FALSE)</f>
        <v>5127.5</v>
      </c>
    </row>
    <row r="15" spans="2:8" ht="15.6" thickTop="1" thickBot="1" x14ac:dyDescent="0.35">
      <c r="B15" s="26">
        <v>451218</v>
      </c>
      <c r="C15" s="26" t="str">
        <f>VLOOKUP(B15,Orders!$E$1:$J$707,2,FALSE)</f>
        <v>Macadamia Nut</v>
      </c>
      <c r="D15" s="26">
        <f>VLOOKUP(B15,Orders!$E$1:$J$707,3,FALSE)</f>
        <v>2832</v>
      </c>
      <c r="E15" s="26">
        <f>VLOOKUP(B15,Orders!$E$1:$J$707,5,FALSE)</f>
        <v>22656</v>
      </c>
      <c r="F15" s="26">
        <f>VLOOKUP(B15,Orders!$E$1:$J$707,6,FALSE)</f>
        <v>9912</v>
      </c>
    </row>
    <row r="16" spans="2:8" ht="15.6" thickTop="1" thickBot="1" x14ac:dyDescent="0.35">
      <c r="B16" s="26">
        <v>324621</v>
      </c>
      <c r="C16" s="26" t="str">
        <f>VLOOKUP(B16,Orders!$E$1:$J$707,2,FALSE)</f>
        <v>White Chocolate</v>
      </c>
      <c r="D16" s="26">
        <f>VLOOKUP(B16,Orders!$E$1:$J$707,3,FALSE)</f>
        <v>2294</v>
      </c>
      <c r="E16" s="26">
        <f>VLOOKUP(B16,Orders!$E$1:$J$707,5,FALSE)</f>
        <v>29822</v>
      </c>
      <c r="F16" s="26">
        <f>VLOOKUP(B16,Orders!$E$1:$J$707,6,FALSE)</f>
        <v>13764</v>
      </c>
    </row>
    <row r="17" spans="2:6" ht="15.6" thickTop="1" thickBot="1" x14ac:dyDescent="0.35">
      <c r="B17" s="26">
        <v>508853</v>
      </c>
      <c r="C17" s="26" t="str">
        <f>VLOOKUP(B17,Orders!$E$1:$J$707,2,FALSE)</f>
        <v>White Chocolate</v>
      </c>
      <c r="D17" s="26">
        <f>VLOOKUP(B17,Orders!$E$1:$J$707,3,FALSE)</f>
        <v>2805</v>
      </c>
      <c r="E17" s="26">
        <f>VLOOKUP(B17,Orders!$E$1:$J$707,5,FALSE)</f>
        <v>36465</v>
      </c>
      <c r="F17" s="26">
        <f>VLOOKUP(B17,Orders!$E$1:$J$707,6,FALSE)</f>
        <v>16830</v>
      </c>
    </row>
    <row r="18" spans="2:6"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A6EAB-C009-4027-AB7A-673C6029DE3F}">
  <dimension ref="B4:E7"/>
  <sheetViews>
    <sheetView workbookViewId="0">
      <selection activeCell="H7" sqref="H7"/>
    </sheetView>
  </sheetViews>
  <sheetFormatPr defaultRowHeight="14.4" x14ac:dyDescent="0.3"/>
  <sheetData>
    <row r="4" spans="2:5" x14ac:dyDescent="0.3">
      <c r="B4" s="58" t="s">
        <v>57</v>
      </c>
      <c r="C4" s="58"/>
      <c r="D4" s="58"/>
      <c r="E4" s="58"/>
    </row>
    <row r="5" spans="2:5" x14ac:dyDescent="0.3">
      <c r="B5" s="58"/>
      <c r="C5" s="58"/>
      <c r="D5" s="58"/>
      <c r="E5" s="58"/>
    </row>
    <row r="6" spans="2:5" x14ac:dyDescent="0.3">
      <c r="B6" s="58"/>
      <c r="C6" s="58"/>
      <c r="D6" s="58"/>
      <c r="E6" s="58"/>
    </row>
    <row r="7" spans="2:5" x14ac:dyDescent="0.3">
      <c r="B7" s="58"/>
      <c r="C7" s="58"/>
      <c r="D7" s="58"/>
      <c r="E7" s="58"/>
    </row>
  </sheetData>
  <mergeCells count="1">
    <mergeCell ref="B4: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42B6-BD5E-4600-812E-F43ADBC741C0}">
  <dimension ref="B3:H20"/>
  <sheetViews>
    <sheetView workbookViewId="0">
      <selection activeCell="H4" sqref="H4"/>
    </sheetView>
  </sheetViews>
  <sheetFormatPr defaultColWidth="8.69921875" defaultRowHeight="14.4" x14ac:dyDescent="0.3"/>
  <cols>
    <col min="1" max="1" width="8.69921875" style="24"/>
    <col min="2" max="2" width="29.5" style="24" customWidth="1"/>
    <col min="3" max="3" width="22.69921875" style="24" customWidth="1"/>
    <col min="4" max="4" width="19.796875" style="24" customWidth="1"/>
    <col min="5" max="5" width="14.796875" style="24" customWidth="1"/>
    <col min="6" max="6" width="15.8984375" style="24" customWidth="1"/>
    <col min="7" max="7" width="13.69921875" style="24" customWidth="1"/>
    <col min="8" max="8" width="16.296875" style="24" customWidth="1"/>
    <col min="9" max="16384" width="8.69921875" style="24"/>
  </cols>
  <sheetData>
    <row r="3" spans="2:8" ht="15" thickBot="1" x14ac:dyDescent="0.35">
      <c r="B3" s="52" t="s">
        <v>61</v>
      </c>
      <c r="C3" s="53" t="s">
        <v>3</v>
      </c>
      <c r="D3" s="53" t="s">
        <v>12</v>
      </c>
      <c r="E3" s="53" t="s">
        <v>59</v>
      </c>
      <c r="F3" s="53" t="s">
        <v>13</v>
      </c>
      <c r="G3" s="53" t="s">
        <v>60</v>
      </c>
      <c r="H3" s="54" t="s">
        <v>62</v>
      </c>
    </row>
    <row r="4" spans="2:8" ht="15.6" thickTop="1" thickBot="1" x14ac:dyDescent="0.35">
      <c r="B4" s="35" t="s">
        <v>7</v>
      </c>
      <c r="C4" s="27">
        <f ca="1">SUMIF(Orders!$F$1:$J$708,'Specific Data'!B4,Orders!G2:G707)</f>
        <v>343724.5</v>
      </c>
      <c r="D4" s="29">
        <f ca="1">(E4/C4)</f>
        <v>8.9835304146198478</v>
      </c>
      <c r="E4" s="29">
        <f ca="1">SUMIF(Orders!$F$2:$F$708,'Specific Data'!B4,Orders!I2:I707)</f>
        <v>3087859.5</v>
      </c>
      <c r="F4" s="29">
        <f ca="1">(G4/C4)</f>
        <v>3.9973205285046598</v>
      </c>
      <c r="G4" s="29">
        <f ca="1">SUMIF(Orders!$F$1:$J$708,'Specific Data'!B4,Orders!J2:J707)</f>
        <v>1373977</v>
      </c>
      <c r="H4" s="37">
        <f ca="1">((E4-G4)/E4)</f>
        <v>0.55503901650965659</v>
      </c>
    </row>
    <row r="5" spans="2:8" ht="15.6" thickTop="1" thickBot="1" x14ac:dyDescent="0.35">
      <c r="B5" s="35" t="s">
        <v>8</v>
      </c>
      <c r="C5" s="27">
        <f ca="1">SUMIF(Orders!$F$1:$J$708,'Specific Data'!B5,Orders!G3:G708)</f>
        <v>158306</v>
      </c>
      <c r="D5" s="29">
        <f t="shared" ref="D5:D10" ca="1" si="0">(E5/C5)</f>
        <v>7.6504459717256452</v>
      </c>
      <c r="E5" s="29">
        <f ca="1">SUMIF(Orders!$F$2:$F$708,'Specific Data'!B5,Orders!I3:I708)</f>
        <v>1211111.5</v>
      </c>
      <c r="F5" s="29">
        <f t="shared" ref="F5:F10" ca="1" si="1">(G5/C5)</f>
        <v>3.1063636248784001</v>
      </c>
      <c r="G5" s="29">
        <f ca="1">SUMIF(Orders!$F$1:$J$708,'Specific Data'!B5,Orders!J3:J708)</f>
        <v>491756</v>
      </c>
      <c r="H5" s="37">
        <f t="shared" ref="H5:H10" ca="1" si="2">((E5-G5)/E5)</f>
        <v>0.59396306615864847</v>
      </c>
    </row>
    <row r="6" spans="2:8" ht="15.6" thickTop="1" thickBot="1" x14ac:dyDescent="0.35">
      <c r="B6" s="35" t="s">
        <v>51</v>
      </c>
      <c r="C6" s="27">
        <f ca="1">SUMIF(Orders!$F$1:$J$708,'Specific Data'!B6,Orders!G4:G709)</f>
        <v>56656.5</v>
      </c>
      <c r="D6" s="29">
        <f t="shared" ca="1" si="0"/>
        <v>8.3721903047311432</v>
      </c>
      <c r="E6" s="29">
        <f ca="1">SUMIF(Orders!$F$2:$F$708,'Specific Data'!B6,Orders!I4:I709)</f>
        <v>474339</v>
      </c>
      <c r="F6" s="29">
        <f t="shared" ca="1" si="1"/>
        <v>3.642746198582687</v>
      </c>
      <c r="G6" s="29">
        <f ca="1">SUMIF(Orders!$F$1:$J$708,'Specific Data'!B6,Orders!J4:J709)</f>
        <v>206385.25</v>
      </c>
      <c r="H6" s="37">
        <f t="shared" ca="1" si="2"/>
        <v>0.56489925981207534</v>
      </c>
    </row>
    <row r="7" spans="2:8" ht="15.6" thickTop="1" thickBot="1" x14ac:dyDescent="0.35">
      <c r="B7" s="35" t="s">
        <v>9</v>
      </c>
      <c r="C7" s="27">
        <f ca="1">SUMIF(Orders!$F$1:$J$708,'Specific Data'!B7,Orders!G5:G710)</f>
        <v>151490</v>
      </c>
      <c r="D7" s="29">
        <f t="shared" ca="1" si="0"/>
        <v>10.805983893326292</v>
      </c>
      <c r="E7" s="29">
        <f ca="1">SUMIF(Orders!$F$2:$F$708,'Specific Data'!B7,Orders!I5:I710)</f>
        <v>1636998.5</v>
      </c>
      <c r="F7" s="29">
        <f t="shared" ca="1" si="1"/>
        <v>5.2933559970955182</v>
      </c>
      <c r="G7" s="29">
        <f ca="1">SUMIF(Orders!$F$1:$J$708,'Specific Data'!B7,Orders!J5:J710)</f>
        <v>801890.5</v>
      </c>
      <c r="H7" s="37">
        <f t="shared" ca="1" si="2"/>
        <v>0.51014585535661761</v>
      </c>
    </row>
    <row r="8" spans="2:8" ht="15.6" thickTop="1" thickBot="1" x14ac:dyDescent="0.35">
      <c r="B8" s="35" t="s">
        <v>10</v>
      </c>
      <c r="C8" s="27">
        <f ca="1">SUMIF(Orders!$F$1:$J$708,'Specific Data'!B8,Orders!G6:G711)</f>
        <v>148545</v>
      </c>
      <c r="D8" s="29">
        <f t="shared" ca="1" si="0"/>
        <v>7.9709616614493921</v>
      </c>
      <c r="E8" s="29">
        <f ca="1">SUMIF(Orders!$F$2:$F$708,'Specific Data'!B8,Orders!I6:I711)</f>
        <v>1184046.5</v>
      </c>
      <c r="F8" s="29">
        <f t="shared" ca="1" si="1"/>
        <v>3.4365040896697971</v>
      </c>
      <c r="G8" s="29">
        <f ca="1">SUMIF(Orders!$F$1:$J$708,'Specific Data'!B8,Orders!J6:J711)</f>
        <v>510475.5</v>
      </c>
      <c r="H8" s="37">
        <f t="shared" ca="1" si="2"/>
        <v>0.5688720839933229</v>
      </c>
    </row>
    <row r="9" spans="2:8" ht="15.6" thickTop="1" thickBot="1" x14ac:dyDescent="0.35">
      <c r="B9" s="35" t="s">
        <v>11</v>
      </c>
      <c r="C9" s="27">
        <f ca="1">SUMIF(Orders!$F$1:$J$708,'Specific Data'!B9,Orders!G7:G712)</f>
        <v>169422</v>
      </c>
      <c r="D9" s="29">
        <f t="shared" ca="1" si="0"/>
        <v>6.5452036925546864</v>
      </c>
      <c r="E9" s="29">
        <f ca="1">SUMIF(Orders!$F$2:$F$708,'Specific Data'!B9,Orders!I7:I712)</f>
        <v>1108901.5</v>
      </c>
      <c r="F9" s="29">
        <f t="shared" ca="1" si="1"/>
        <v>2.5639232213053793</v>
      </c>
      <c r="G9" s="29">
        <f ca="1">SUMIF(Orders!$F$1:$J$708,'Specific Data'!B9,Orders!J7:J712)</f>
        <v>434385</v>
      </c>
      <c r="H9" s="37">
        <f t="shared" ca="1" si="2"/>
        <v>0.60827449507463016</v>
      </c>
    </row>
    <row r="10" spans="2:8" ht="15.6" thickTop="1" thickBot="1" x14ac:dyDescent="0.35">
      <c r="B10" s="35" t="s">
        <v>52</v>
      </c>
      <c r="C10" s="27">
        <f>SUM(Orders!G635:G708)</f>
        <v>103931</v>
      </c>
      <c r="D10" s="29">
        <f t="shared" si="0"/>
        <v>13</v>
      </c>
      <c r="E10" s="29">
        <f>SUM(Orders!I635:I708)</f>
        <v>1351103</v>
      </c>
      <c r="F10" s="29">
        <f t="shared" si="1"/>
        <v>6</v>
      </c>
      <c r="G10" s="29">
        <f>SUM(Orders!J635:J708)</f>
        <v>623586</v>
      </c>
      <c r="H10" s="37">
        <f t="shared" si="2"/>
        <v>0.53846153846153844</v>
      </c>
    </row>
    <row r="11" spans="2:8" ht="15.6" thickTop="1" thickBot="1" x14ac:dyDescent="0.35">
      <c r="B11" s="35" t="s">
        <v>64</v>
      </c>
      <c r="C11" s="27">
        <f ca="1">SUM(C4:C10)</f>
        <v>1132075</v>
      </c>
      <c r="D11" s="29">
        <f ca="1">SUM(D4:D10)</f>
        <v>63.328315938407009</v>
      </c>
      <c r="E11" s="29">
        <f ca="1">SUM(E4:E10)</f>
        <v>10054359.5</v>
      </c>
      <c r="F11" s="29">
        <f ca="1">SUM(F4:F10)</f>
        <v>28.040213660036443</v>
      </c>
      <c r="G11" s="29">
        <f ca="1">SUM(G4:G10)</f>
        <v>4442455.25</v>
      </c>
      <c r="H11" s="36"/>
    </row>
    <row r="12" spans="2:8" ht="15" thickTop="1" x14ac:dyDescent="0.3">
      <c r="B12" s="38" t="s">
        <v>65</v>
      </c>
      <c r="C12" s="39">
        <f ca="1">AVERAGE(C4:C10)</f>
        <v>161725</v>
      </c>
      <c r="D12" s="40">
        <f ca="1">AVERAGE(D4:D10)</f>
        <v>9.0469022769152865</v>
      </c>
      <c r="E12" s="40">
        <f ca="1">AVERAGE(E4:E10)</f>
        <v>1436337.0714285714</v>
      </c>
      <c r="F12" s="40">
        <f ca="1">AVERAGE(F4:F10)</f>
        <v>4.005744808576635</v>
      </c>
      <c r="G12" s="40">
        <f ca="1">AVERAGE(G4:G10)</f>
        <v>634636.46428571432</v>
      </c>
      <c r="H12" s="41"/>
    </row>
    <row r="15" spans="2:8" ht="15" thickBot="1" x14ac:dyDescent="0.35">
      <c r="B15" s="49" t="s">
        <v>0</v>
      </c>
      <c r="C15" s="50" t="s">
        <v>14</v>
      </c>
      <c r="D15" s="50" t="s">
        <v>59</v>
      </c>
      <c r="E15" s="50" t="s">
        <v>67</v>
      </c>
      <c r="F15" s="51" t="s">
        <v>63</v>
      </c>
      <c r="G15" s="24" t="s">
        <v>66</v>
      </c>
    </row>
    <row r="16" spans="2:8" ht="15.6" thickTop="1" thickBot="1" x14ac:dyDescent="0.35">
      <c r="B16" s="42">
        <v>1</v>
      </c>
      <c r="C16" s="28" t="str">
        <f>VLOOKUP(B16,'Customer Data'!A2:B6,2,FALSE)</f>
        <v>Terra Delicious</v>
      </c>
      <c r="D16" s="30">
        <f ca="1">SUMIF(Orders!$D$2:$J$707,'Specific Data'!B16,Orders!I2:I707)</f>
        <v>1120205.5</v>
      </c>
      <c r="E16" s="30">
        <f ca="1">(D16/(COUNTIF(Orders!$D$2:$D$708,'Specific Data'!B16)))</f>
        <v>12045.220430107527</v>
      </c>
      <c r="F16" s="43" t="e" cm="1" vm="1">
        <f t="array" aca="1" ref="F16" ca="1">RANK($E$16:$E$20,$E$16:$E$20)</f>
        <v>#VALUE!</v>
      </c>
    </row>
    <row r="17" spans="2:6" ht="15.6" thickTop="1" thickBot="1" x14ac:dyDescent="0.35">
      <c r="B17" s="42">
        <v>2</v>
      </c>
      <c r="C17" s="28" t="str">
        <f>VLOOKUP(B17,'Customer Data'!A3:B7,2,FALSE)</f>
        <v>Boudin Bakery</v>
      </c>
      <c r="D17" s="30">
        <f ca="1">SUMIF(Orders!$D$2:$J$707,'Specific Data'!B17,Orders!I3:I708)</f>
        <v>1863932.75</v>
      </c>
      <c r="E17" s="30">
        <f ca="1">(D17/(COUNTIF(Orders!$D$2:$D$708,'Specific Data'!B17)))</f>
        <v>13909.945895522387</v>
      </c>
      <c r="F17" s="44"/>
    </row>
    <row r="18" spans="2:6" ht="15.6" thickTop="1" thickBot="1" x14ac:dyDescent="0.35">
      <c r="B18" s="42">
        <v>3</v>
      </c>
      <c r="C18" s="28" t="str">
        <f>VLOOKUP(B18,'Customer Data'!A4:B8,2,FALSE)</f>
        <v>Ansel Bakes</v>
      </c>
      <c r="D18" s="30">
        <f ca="1">SUMIF(Orders!$D$2:$J$707,'Specific Data'!B18,Orders!I4:I709)</f>
        <v>3155349.75</v>
      </c>
      <c r="E18" s="30">
        <f ca="1">(D18/(COUNTIF(Orders!$D$2:$D$708,'Specific Data'!B18)))</f>
        <v>15317.231796116504</v>
      </c>
      <c r="F18" s="43"/>
    </row>
    <row r="19" spans="2:6" ht="15.6" thickTop="1" thickBot="1" x14ac:dyDescent="0.35">
      <c r="B19" s="42">
        <v>4</v>
      </c>
      <c r="C19" s="28" t="str">
        <f>VLOOKUP(B19,'Customer Data'!A5:B9,2,FALSE)</f>
        <v>Joe's Delicacies</v>
      </c>
      <c r="D19" s="30">
        <f ca="1">SUMIF(Orders!$D$2:$J$707,'Specific Data'!B19,Orders!I5:I710)</f>
        <v>2257344</v>
      </c>
      <c r="E19" s="30">
        <f ca="1">(D19/(COUNTIF(Orders!$D$2:$D$708,'Specific Data'!B19)))</f>
        <v>14286.987341772152</v>
      </c>
      <c r="F19" s="43"/>
    </row>
    <row r="20" spans="2:6" ht="15" thickTop="1" x14ac:dyDescent="0.3">
      <c r="B20" s="45">
        <v>5</v>
      </c>
      <c r="C20" s="46" t="str">
        <f>VLOOKUP(B20,'Customer Data'!A6:B10,2,FALSE)</f>
        <v>Candy's Confectionery</v>
      </c>
      <c r="D20" s="47">
        <f ca="1">SUMIF(Orders!$D$2:$J$707,'Specific Data'!B20,Orders!I6:I711)</f>
        <v>1592429.75</v>
      </c>
      <c r="E20" s="47">
        <f ca="1">(D20/(COUNTIF(Orders!$D$2:$D$708,'Specific Data'!B20)))</f>
        <v>13727.842672413793</v>
      </c>
      <c r="F20" s="48"/>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48AA-9220-4EF0-8DB3-29FAC506DAB5}">
  <dimension ref="A1:I6"/>
  <sheetViews>
    <sheetView topLeftCell="E1" workbookViewId="0">
      <selection activeCell="J1" sqref="J1"/>
    </sheetView>
  </sheetViews>
  <sheetFormatPr defaultRowHeight="14.4" x14ac:dyDescent="0.3"/>
  <cols>
    <col min="1" max="1" width="13.8984375" customWidth="1"/>
    <col min="2" max="2" width="34.8984375" customWidth="1"/>
    <col min="3" max="3" width="28.09765625" customWidth="1"/>
    <col min="4" max="4" width="24.09765625" customWidth="1"/>
    <col min="5" max="5" width="13.5" customWidth="1"/>
    <col min="6" max="6" width="7.69921875" customWidth="1"/>
    <col min="7" max="7" width="19.69921875" customWidth="1"/>
    <col min="8" max="8" width="19.3984375" customWidth="1"/>
    <col min="9" max="9" width="22.09765625" customWidth="1"/>
  </cols>
  <sheetData>
    <row r="1" spans="1:9" x14ac:dyDescent="0.3">
      <c r="A1" s="2" t="s">
        <v>0</v>
      </c>
      <c r="B1" s="2" t="s">
        <v>14</v>
      </c>
      <c r="C1" s="2" t="s">
        <v>15</v>
      </c>
      <c r="D1" s="2" t="s">
        <v>16</v>
      </c>
      <c r="E1" s="2" t="s">
        <v>17</v>
      </c>
      <c r="F1" s="2" t="s">
        <v>18</v>
      </c>
      <c r="G1" s="2" t="s">
        <v>19</v>
      </c>
      <c r="H1" s="2" t="s">
        <v>20</v>
      </c>
      <c r="I1" s="3" t="s">
        <v>21</v>
      </c>
    </row>
    <row r="2" spans="1:9" ht="72" x14ac:dyDescent="0.3">
      <c r="A2" s="4">
        <v>1</v>
      </c>
      <c r="B2" s="5" t="s">
        <v>22</v>
      </c>
      <c r="C2" s="6" t="s">
        <v>23</v>
      </c>
      <c r="D2" s="5" t="s">
        <v>24</v>
      </c>
      <c r="E2" s="5" t="s">
        <v>25</v>
      </c>
      <c r="F2" s="5" t="s">
        <v>26</v>
      </c>
      <c r="G2" s="7">
        <v>11373</v>
      </c>
      <c r="H2" s="5" t="s">
        <v>27</v>
      </c>
      <c r="I2" s="8" t="s">
        <v>28</v>
      </c>
    </row>
    <row r="3" spans="1:9" ht="87" x14ac:dyDescent="0.35">
      <c r="A3" s="9">
        <v>2</v>
      </c>
      <c r="B3" t="s">
        <v>29</v>
      </c>
      <c r="C3" s="10" t="s">
        <v>30</v>
      </c>
      <c r="D3" s="11" t="s">
        <v>31</v>
      </c>
      <c r="E3" s="12" t="s">
        <v>32</v>
      </c>
      <c r="F3" s="12" t="s">
        <v>33</v>
      </c>
      <c r="G3" s="13">
        <v>84604</v>
      </c>
      <c r="H3" s="12" t="s">
        <v>27</v>
      </c>
      <c r="I3" s="14" t="s">
        <v>34</v>
      </c>
    </row>
    <row r="4" spans="1:9" ht="43.8" x14ac:dyDescent="0.35">
      <c r="A4" s="9">
        <v>3</v>
      </c>
      <c r="B4" s="12" t="s">
        <v>35</v>
      </c>
      <c r="C4" s="10" t="s">
        <v>36</v>
      </c>
      <c r="D4" s="15" t="s">
        <v>37</v>
      </c>
      <c r="E4" s="12" t="s">
        <v>32</v>
      </c>
      <c r="F4" s="12" t="s">
        <v>33</v>
      </c>
      <c r="G4" s="13">
        <v>84115</v>
      </c>
      <c r="H4" s="12" t="s">
        <v>27</v>
      </c>
      <c r="I4" s="16" t="s">
        <v>38</v>
      </c>
    </row>
    <row r="5" spans="1:9" ht="101.4" x14ac:dyDescent="0.35">
      <c r="A5" s="9">
        <v>4</v>
      </c>
      <c r="B5" s="12" t="s">
        <v>39</v>
      </c>
      <c r="C5" s="12" t="s">
        <v>40</v>
      </c>
      <c r="D5" s="17" t="s">
        <v>41</v>
      </c>
      <c r="E5" s="12" t="s">
        <v>42</v>
      </c>
      <c r="F5" s="12" t="s">
        <v>43</v>
      </c>
      <c r="G5" s="13">
        <v>8540</v>
      </c>
      <c r="H5" s="12" t="s">
        <v>27</v>
      </c>
      <c r="I5" s="16" t="s">
        <v>44</v>
      </c>
    </row>
    <row r="6" spans="1:9" ht="43.8" x14ac:dyDescent="0.35">
      <c r="A6" s="18">
        <v>5</v>
      </c>
      <c r="B6" s="19" t="s">
        <v>45</v>
      </c>
      <c r="C6" s="20" t="s">
        <v>46</v>
      </c>
      <c r="D6" s="21" t="s">
        <v>47</v>
      </c>
      <c r="E6" s="19" t="s">
        <v>48</v>
      </c>
      <c r="F6" s="19" t="s">
        <v>49</v>
      </c>
      <c r="G6" s="22">
        <v>80134</v>
      </c>
      <c r="H6" s="19" t="s">
        <v>27</v>
      </c>
      <c r="I6" s="23"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FF1F8C47-9D81-4573-B7D9-14C1727BAFC7}">
  <ds:schemaRefs/>
</ds:datastoreItem>
</file>

<file path=customXml/itemProps2.xml><?xml version="1.0" encoding="utf-8"?>
<ds:datastoreItem xmlns:ds="http://schemas.openxmlformats.org/officeDocument/2006/customXml" ds:itemID="{9BD8A774-374B-498E-9988-88A8B468CBC5}">
  <ds:schemaRefs/>
</ds:datastoreItem>
</file>

<file path=customXml/itemProps3.xml><?xml version="1.0" encoding="utf-8"?>
<ds:datastoreItem xmlns:ds="http://schemas.openxmlformats.org/officeDocument/2006/customXml" ds:itemID="{D932D98E-9439-496B-8FE4-10613596753B}">
  <ds:schemaRefs/>
</ds:datastoreItem>
</file>

<file path=customXml/itemProps4.xml><?xml version="1.0" encoding="utf-8"?>
<ds:datastoreItem xmlns:ds="http://schemas.openxmlformats.org/officeDocument/2006/customXml" ds:itemID="{A7DA933F-E75F-44D9-B7F5-3D2621DC1706}">
  <ds:schemaRefs/>
</ds:datastoreItem>
</file>

<file path=customXml/itemProps5.xml><?xml version="1.0" encoding="utf-8"?>
<ds:datastoreItem xmlns:ds="http://schemas.openxmlformats.org/officeDocument/2006/customXml" ds:itemID="{75242E42-CD67-455D-A1B2-C742240840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Sheet5</vt:lpstr>
      <vt:lpstr>Sheet6</vt:lpstr>
      <vt:lpstr>Orders</vt:lpstr>
      <vt:lpstr>Find Data</vt:lpstr>
      <vt:lpstr>Data Transfer</vt:lpstr>
      <vt:lpstr>Specific Data</vt:lpstr>
      <vt:lpstr>Customer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918074112258</cp:lastModifiedBy>
  <cp:revision/>
  <dcterms:created xsi:type="dcterms:W3CDTF">2021-03-04T22:35:42Z</dcterms:created>
  <dcterms:modified xsi:type="dcterms:W3CDTF">2024-06-29T14:10:47Z</dcterms:modified>
  <cp:category/>
  <cp:contentStatus/>
</cp:coreProperties>
</file>