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AJ\Desktop\Moxii_1\"/>
    </mc:Choice>
  </mc:AlternateContent>
  <xr:revisionPtr revIDLastSave="0" documentId="13_ncr:1_{B45940ED-818B-45BD-B990-9FDB68FE8719}" xr6:coauthVersionLast="43" xr6:coauthVersionMax="43" xr10:uidLastSave="{00000000-0000-0000-0000-000000000000}"/>
  <bookViews>
    <workbookView xWindow="-120" yWindow="-120" windowWidth="20730" windowHeight="11160" xr2:uid="{89A37035-303A-4A8B-85F7-03831F929CDC}"/>
  </bookViews>
  <sheets>
    <sheet name="Dashboard" sheetId="1" r:id="rId1"/>
    <sheet name="Raw Data" sheetId="2" r:id="rId2"/>
  </sheets>
  <definedNames>
    <definedName name="_xlchart.v2.0" hidden="1">'Raw Data'!$K$29:$K$31</definedName>
    <definedName name="_xlchart.v2.1" hidden="1">'Raw Data'!$L$27:$L$28</definedName>
    <definedName name="_xlchart.v2.2" hidden="1">'Raw Data'!$L$29:$L$31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2" l="1"/>
  <c r="L30" i="2"/>
  <c r="L29" i="2"/>
  <c r="K23" i="2" l="1"/>
  <c r="L23" i="2"/>
  <c r="N23" i="2" l="1"/>
  <c r="M23" i="2"/>
  <c r="L13" i="2" l="1"/>
  <c r="L6" i="2" l="1"/>
  <c r="L5" i="2"/>
  <c r="L4" i="2"/>
  <c r="L3" i="2"/>
  <c r="L2" i="2"/>
  <c r="G6" i="2"/>
  <c r="G5" i="2"/>
  <c r="E6" i="2"/>
  <c r="E5" i="2"/>
  <c r="E4" i="2"/>
  <c r="E3" i="2"/>
  <c r="G3" i="2" s="1"/>
  <c r="E2" i="2"/>
  <c r="G2" i="2" s="1"/>
  <c r="G4" i="2" l="1"/>
  <c r="K13" i="2"/>
  <c r="N13" i="2" s="1"/>
  <c r="M3" i="2"/>
  <c r="M5" i="2"/>
  <c r="M2" i="2"/>
  <c r="M6" i="2"/>
  <c r="M4" i="2"/>
  <c r="P14" i="2" l="1"/>
  <c r="O14" i="2"/>
</calcChain>
</file>

<file path=xl/sharedStrings.xml><?xml version="1.0" encoding="utf-8"?>
<sst xmlns="http://schemas.openxmlformats.org/spreadsheetml/2006/main" count="38" uniqueCount="34">
  <si>
    <t>Team Name</t>
  </si>
  <si>
    <t>ASP</t>
  </si>
  <si>
    <t>Team 1 - Thomas</t>
  </si>
  <si>
    <t>Team 2 - Emilie</t>
  </si>
  <si>
    <t>Team 3 - Christopher</t>
  </si>
  <si>
    <t>Team 4 - Tenna</t>
  </si>
  <si>
    <t>Team 5 - Jonas</t>
  </si>
  <si>
    <t>Sales Value -  M DKK</t>
  </si>
  <si>
    <t>Target Value - M DKK</t>
  </si>
  <si>
    <t>Image Size</t>
  </si>
  <si>
    <t>Hanging Light</t>
  </si>
  <si>
    <t>Select Team</t>
  </si>
  <si>
    <t>Sales Value -  M DKK (Output)</t>
  </si>
  <si>
    <t>Max</t>
  </si>
  <si>
    <t>Slices</t>
  </si>
  <si>
    <t>Degrees</t>
  </si>
  <si>
    <t>X-Values</t>
  </si>
  <si>
    <t>Y-Values</t>
  </si>
  <si>
    <t>Gauge Chart</t>
  </si>
  <si>
    <t>Target</t>
  </si>
  <si>
    <t>Meetings Booked</t>
  </si>
  <si>
    <t>Meetings Held</t>
  </si>
  <si>
    <t>Sales Converted</t>
  </si>
  <si>
    <t>% Value Target Achieved</t>
  </si>
  <si>
    <t>% to Goal</t>
  </si>
  <si>
    <t>Sales Qty</t>
  </si>
  <si>
    <t>Sales Qty Target</t>
  </si>
  <si>
    <t>Remaining</t>
  </si>
  <si>
    <t>Sales Qty. Achieved</t>
  </si>
  <si>
    <t>Target - Sales Qty.</t>
  </si>
  <si>
    <t>Thumb Chart</t>
  </si>
  <si>
    <t>Funnel Chart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</si>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</sst>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2432980828683386"/>
          <c:h val="0.898148148148148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'Raw Data'!$K$22</c:f>
              <c:strCache>
                <c:ptCount val="1"/>
                <c:pt idx="0">
                  <c:v>Sales Qty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'Raw Data'!$K$23</c:f>
              <c:numCache>
                <c:formatCode>0.0</c:formatCode>
                <c:ptCount val="1"/>
                <c:pt idx="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36E-AC3D-78E404C1ECAA}"/>
            </c:ext>
          </c:extLst>
        </c:ser>
        <c:ser>
          <c:idx val="1"/>
          <c:order val="1"/>
          <c:tx>
            <c:strRef>
              <c:f>'Raw Data'!$M$22</c:f>
              <c:strCache>
                <c:ptCount val="1"/>
                <c:pt idx="0">
                  <c:v>Remaining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'Raw Data'!$M$23</c:f>
              <c:numCache>
                <c:formatCode>0.0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9-436E-AC3D-78E404C1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325464"/>
        <c:axId val="565324152"/>
      </c:barChart>
      <c:catAx>
        <c:axId val="565325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324152"/>
        <c:crosses val="autoZero"/>
        <c:auto val="1"/>
        <c:lblAlgn val="ctr"/>
        <c:lblOffset val="100"/>
        <c:noMultiLvlLbl val="0"/>
      </c:catAx>
      <c:valAx>
        <c:axId val="565324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53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Image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F9-4122-9F55-CFD309440FE7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F9-4122-9F55-CFD309440FE7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9-4122-9F55-CFD309440FE7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9-4122-9F55-CFD309440FE7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9-4122-9F55-CFD309440F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903793-A719-40CC-BE86-158F38F0D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F9-4122-9F55-CFD309440F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9A0CF2-2BB7-4F33-B22F-7C01A0324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F9-4122-9F55-CFD309440F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6701F5-BFB2-4C7C-B3F5-6797C307D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F9-4122-9F55-CFD309440F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6A30D0-F424-4BBF-968B-A9B9A034B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F9-4122-9F55-CFD309440F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7DCA79-2BDC-4D21-B1B9-D19AFD8F2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F9-4122-9F55-CFD309440FE7}"/>
                </c:ext>
              </c:extLst>
            </c:dLbl>
            <c:numFmt formatCode="[$DKK]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Data'!$A$2:$A$6</c:f>
              <c:strCache>
                <c:ptCount val="5"/>
                <c:pt idx="0">
                  <c:v>Team 1 - Thomas</c:v>
                </c:pt>
                <c:pt idx="1">
                  <c:v>Team 2 - Emilie</c:v>
                </c:pt>
                <c:pt idx="2">
                  <c:v>Team 3 - Christopher</c:v>
                </c:pt>
                <c:pt idx="3">
                  <c:v>Team 4 - Tenna</c:v>
                </c:pt>
                <c:pt idx="4">
                  <c:v>Team 5 - Jonas</c:v>
                </c:pt>
              </c:strCache>
            </c:strRef>
          </c:cat>
          <c:val>
            <c:numRef>
              <c:f>'Raw Data'!$K$2:$K$6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'Raw Data'!$E$2:$E$6</c15:f>
                <c15:dlblRangeCache>
                  <c:ptCount val="5"/>
                  <c:pt idx="0">
                    <c:v>9.68</c:v>
                  </c:pt>
                  <c:pt idx="1">
                    <c:v>11.61</c:v>
                  </c:pt>
                  <c:pt idx="2">
                    <c:v>7.22</c:v>
                  </c:pt>
                  <c:pt idx="3">
                    <c:v>11.84</c:v>
                  </c:pt>
                  <c:pt idx="4">
                    <c:v>13.55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F9-4122-9F55-CFD30944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30880"/>
        <c:axId val="407731208"/>
      </c:barChart>
      <c:lineChart>
        <c:grouping val="standard"/>
        <c:varyColors val="0"/>
        <c:ser>
          <c:idx val="1"/>
          <c:order val="1"/>
          <c:tx>
            <c:strRef>
              <c:f>'Raw Data'!$M$1</c:f>
              <c:strCache>
                <c:ptCount val="1"/>
                <c:pt idx="0">
                  <c:v>Hanging 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'Raw Data'!$A$2:$A$6</c:f>
              <c:strCache>
                <c:ptCount val="5"/>
                <c:pt idx="0">
                  <c:v>Team 1 - Thomas</c:v>
                </c:pt>
                <c:pt idx="1">
                  <c:v>Team 2 - Emilie</c:v>
                </c:pt>
                <c:pt idx="2">
                  <c:v>Team 3 - Christopher</c:v>
                </c:pt>
                <c:pt idx="3">
                  <c:v>Team 4 - Tenna</c:v>
                </c:pt>
                <c:pt idx="4">
                  <c:v>Team 5 - Jonas</c:v>
                </c:pt>
              </c:strCache>
            </c:strRef>
          </c:cat>
          <c:val>
            <c:numRef>
              <c:f>'Raw Data'!$M$2:$M$6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9-4122-9F55-CFD30944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30880"/>
        <c:axId val="407731208"/>
      </c:lineChart>
      <c:catAx>
        <c:axId val="4077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1208"/>
        <c:crosses val="autoZero"/>
        <c:auto val="1"/>
        <c:lblAlgn val="ctr"/>
        <c:lblOffset val="100"/>
        <c:noMultiLvlLbl val="0"/>
      </c:catAx>
      <c:valAx>
        <c:axId val="407731208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077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2229283220378"/>
          <c:y val="0.15382411102721749"/>
          <c:w val="0.48120578544703191"/>
          <c:h val="0.77454355876748282"/>
        </c:manualLayout>
      </c:layout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F-4E0F-85A5-3350B93EF5E4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E0F-85A5-3350B93EF5E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2F-4E0F-85A5-3350B93EF5E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2F-4E0F-85A5-3350B93EF5E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2F-4E0F-85A5-3350B93EF5E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2F-4E0F-85A5-3350B93EF5E4}"/>
              </c:ext>
            </c:extLst>
          </c:dPt>
          <c:val>
            <c:numRef>
              <c:f>'Raw Data'!$M$13:$M$18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2F-4E0F-85A5-3350B93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scatterChart>
        <c:scatterStyle val="lineMarker"/>
        <c:varyColors val="0"/>
        <c:ser>
          <c:idx val="1"/>
          <c:order val="1"/>
          <c:tx>
            <c:v>Needle</c:v>
          </c:tx>
          <c:spPr>
            <a:ln w="28575" cap="rnd">
              <a:solidFill>
                <a:schemeClr val="tx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'Raw Data'!$O$13:$O$14</c:f>
              <c:numCache>
                <c:formatCode>General</c:formatCode>
                <c:ptCount val="2"/>
                <c:pt idx="0">
                  <c:v>0</c:v>
                </c:pt>
                <c:pt idx="1">
                  <c:v>0.52971203117494359</c:v>
                </c:pt>
              </c:numCache>
            </c:numRef>
          </c:xVal>
          <c:yVal>
            <c:numRef>
              <c:f>'Raw Data'!$P$13:$P$14</c:f>
              <c:numCache>
                <c:formatCode>General</c:formatCode>
                <c:ptCount val="2"/>
                <c:pt idx="0">
                  <c:v>0</c:v>
                </c:pt>
                <c:pt idx="1">
                  <c:v>0.84817755454180443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2F-4E0F-85A5-3350B93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79456"/>
        <c:axId val="605983720"/>
      </c:scatterChart>
      <c:valAx>
        <c:axId val="60597945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605983720"/>
        <c:crosses val="autoZero"/>
        <c:crossBetween val="midCat"/>
      </c:valAx>
      <c:valAx>
        <c:axId val="60598372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6059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E0901A72-12AB-4C5A-8A50-BE543BC55F91}" formatIdx="0">
          <cx:tx>
            <cx:txData>
              <cx:f>_xlchart.v2.1</cx:f>
              <cx:v>Value</cx:v>
            </cx:txData>
          </cx:tx>
          <cx:spPr>
            <a:solidFill>
              <a:schemeClr val="tx1"/>
            </a:solidFill>
          </cx:spPr>
          <cx:dataPt idx="0">
            <cx:spPr>
              <a:solidFill>
                <a:srgbClr val="E7E6E6">
                  <a:lumMod val="90000"/>
                </a:srgb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chemeClr val="bg1"/>
                    </a:solidFill>
                  </a:defRPr>
                </a:pPr>
                <a:endParaRPr lang="en-US" sz="14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10</a:t>
                  </a:r>
                </a:p>
              </cx:txPr>
            </cx:dataLabel>
          </cx:dataLabels>
          <cx:dataId val="0"/>
        </cx:series>
      </cx:plotAreaRegion>
      <cx:axis id="0">
        <cx:catScaling gapWidth="0.2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chemeClr val="tx1"/>
                </a:solidFill>
              </a:defRPr>
            </a:pPr>
            <a:endParaRPr lang="en-US" sz="11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156482</xdr:colOff>
      <xdr:row>26</xdr:row>
      <xdr:rowOff>138418</xdr:rowOff>
    </xdr:from>
    <xdr:to>
      <xdr:col>5</xdr:col>
      <xdr:colOff>494960</xdr:colOff>
      <xdr:row>33</xdr:row>
      <xdr:rowOff>49326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17496E9-1D84-456C-963D-D8AE2FAA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409574</xdr:colOff>
      <xdr:row>6</xdr:row>
      <xdr:rowOff>66675</xdr:rowOff>
    </xdr:from>
    <xdr:to>
      <xdr:col>15</xdr:col>
      <xdr:colOff>517072</xdr:colOff>
      <xdr:row>24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F1FDA-047F-4CFF-B5BF-D86618020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378280</xdr:colOff>
      <xdr:row>24</xdr:row>
      <xdr:rowOff>142314</xdr:rowOff>
    </xdr:from>
    <xdr:to>
      <xdr:col>10</xdr:col>
      <xdr:colOff>67765</xdr:colOff>
      <xdr:row>37</xdr:row>
      <xdr:rowOff>57470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BD4E7B-B742-4ECB-BB18-1CD8979C1200}"/>
            </a:ext>
          </a:extLst>
        </xdr:cNvPr>
        <xdr:cNvGrpSpPr/>
      </xdr:nvGrpSpPr>
      <xdr:grpSpPr>
        <a:xfrm>
          <a:off x="2840126" y="4802237"/>
          <a:ext cx="3382254" cy="2391656"/>
          <a:chOff x="2943225" y="4043363"/>
          <a:chExt cx="3332798" cy="2391656"/>
        </a:xfrm>
      </xdr:grpSpPr>
      <xdr:sp macro="" textlink="">
        <xdr:nvSpPr>
          <xdr:cNvPr id="24" name="Pie 1">
            <a:extLst>
              <a:ext uri="{FF2B5EF4-FFF2-40B4-BE49-F238E27FC236}">
                <a16:creationId xmlns:a16="http://schemas.microsoft.com/office/drawing/2014/main" id="{F0B9BD9D-8730-41BB-96D0-F88AD8268A1A}"/>
              </a:ext>
            </a:extLst>
          </xdr:cNvPr>
          <xdr:cNvSpPr/>
        </xdr:nvSpPr>
        <xdr:spPr>
          <a:xfrm rot="5400000">
            <a:off x="3608944" y="4594471"/>
            <a:ext cx="1880870" cy="1800225"/>
          </a:xfrm>
          <a:prstGeom prst="pie">
            <a:avLst>
              <a:gd name="adj1" fmla="val 5345124"/>
              <a:gd name="adj2" fmla="val 16234873"/>
            </a:avLst>
          </a:prstGeom>
          <a:gradFill>
            <a:gsLst>
              <a:gs pos="0">
                <a:schemeClr val="bg1">
                  <a:lumMod val="95000"/>
                </a:schemeClr>
              </a:gs>
              <a:gs pos="100000">
                <a:schemeClr val="bg1">
                  <a:lumMod val="75000"/>
                </a:schemeClr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70DB84EE-4ED5-440A-B8DA-72D71BA1511D}"/>
              </a:ext>
            </a:extLst>
          </xdr:cNvPr>
          <xdr:cNvGrpSpPr/>
        </xdr:nvGrpSpPr>
        <xdr:grpSpPr>
          <a:xfrm>
            <a:off x="2943225" y="4043363"/>
            <a:ext cx="3332798" cy="1531846"/>
            <a:chOff x="5297805" y="883920"/>
            <a:chExt cx="3347085" cy="1531846"/>
          </a:xfrm>
        </xdr:grpSpPr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3FFE84B9-2612-48A4-8B9D-D5A1313C4551}"/>
                </a:ext>
              </a:extLst>
            </xdr:cNvPr>
            <xdr:cNvSpPr/>
          </xdr:nvSpPr>
          <xdr:spPr>
            <a:xfrm>
              <a:off x="6797620" y="2190738"/>
              <a:ext cx="209692" cy="225028"/>
            </a:xfrm>
            <a:prstGeom prst="ellipse">
              <a:avLst/>
            </a:prstGeom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100000">
                  <a:schemeClr val="tx1">
                    <a:lumMod val="95000"/>
                    <a:lumOff val="5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7191D14-7968-40AE-96DE-A58CA43B0B35}"/>
                </a:ext>
              </a:extLst>
            </xdr:cNvPr>
            <xdr:cNvSpPr txBox="1"/>
          </xdr:nvSpPr>
          <xdr:spPr>
            <a:xfrm>
              <a:off x="5297805" y="2135505"/>
              <a:ext cx="426720" cy="2705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0%</a:t>
              </a: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5E0B1D3-F384-47E0-9CEF-AF7288E5D403}"/>
                </a:ext>
              </a:extLst>
            </xdr:cNvPr>
            <xdr:cNvSpPr txBox="1"/>
          </xdr:nvSpPr>
          <xdr:spPr>
            <a:xfrm>
              <a:off x="8103870" y="2135505"/>
              <a:ext cx="541020" cy="2705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100%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5D030A0-B82D-4C5C-A713-FEA35A694267}"/>
                </a:ext>
              </a:extLst>
            </xdr:cNvPr>
            <xdr:cNvSpPr txBox="1"/>
          </xdr:nvSpPr>
          <xdr:spPr>
            <a:xfrm>
              <a:off x="5511165" y="1365885"/>
              <a:ext cx="489585" cy="2705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20%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E67D1B3-D82B-4CC2-9386-F04C03F8BA3E}"/>
                </a:ext>
              </a:extLst>
            </xdr:cNvPr>
            <xdr:cNvSpPr txBox="1"/>
          </xdr:nvSpPr>
          <xdr:spPr>
            <a:xfrm>
              <a:off x="6244590" y="891540"/>
              <a:ext cx="514735" cy="2429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40%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4820684-2053-424C-8A31-7B51BF2057E5}"/>
                </a:ext>
              </a:extLst>
            </xdr:cNvPr>
            <xdr:cNvSpPr txBox="1"/>
          </xdr:nvSpPr>
          <xdr:spPr>
            <a:xfrm>
              <a:off x="7143750" y="883920"/>
              <a:ext cx="476500" cy="2267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60%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E099E82-DFCE-49DD-961E-DA1FA178AE8C}"/>
                </a:ext>
              </a:extLst>
            </xdr:cNvPr>
            <xdr:cNvSpPr txBox="1"/>
          </xdr:nvSpPr>
          <xdr:spPr>
            <a:xfrm>
              <a:off x="7852410" y="1396365"/>
              <a:ext cx="495300" cy="2705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 b="1">
                  <a:solidFill>
                    <a:schemeClr val="tx1"/>
                  </a:solidFill>
                </a:rPr>
                <a:t>80%</a:t>
              </a:r>
            </a:p>
          </xdr:txBody>
        </xdr:sp>
      </xdr:grpSp>
    </xdr:grpSp>
    <xdr:clientData/>
  </xdr:twoCellAnchor>
  <xdr:twoCellAnchor>
    <xdr:from>
      <xdr:col>4</xdr:col>
      <xdr:colOff>158728</xdr:colOff>
      <xdr:row>24</xdr:row>
      <xdr:rowOff>122359</xdr:rowOff>
    </xdr:from>
    <xdr:to>
      <xdr:col>11</xdr:col>
      <xdr:colOff>383572</xdr:colOff>
      <xdr:row>39</xdr:row>
      <xdr:rowOff>46159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3F0EC1-3CDC-4452-9DC2-C291F6B5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416715</xdr:colOff>
      <xdr:row>1</xdr:row>
      <xdr:rowOff>93544</xdr:rowOff>
    </xdr:from>
    <xdr:to>
      <xdr:col>15</xdr:col>
      <xdr:colOff>35716</xdr:colOff>
      <xdr:row>4</xdr:row>
      <xdr:rowOff>66332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5AF7442-4A13-45F9-8572-E39EFA708CD4}"/>
            </a:ext>
          </a:extLst>
        </xdr:cNvPr>
        <xdr:cNvSpPr txBox="1"/>
      </xdr:nvSpPr>
      <xdr:spPr>
        <a:xfrm>
          <a:off x="1631153" y="284044"/>
          <a:ext cx="7512844" cy="544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TEAM PERFORMANCE</a:t>
          </a:r>
          <a:r>
            <a:rPr lang="en-US" sz="3600" b="1" baseline="0"/>
            <a:t> </a:t>
          </a:r>
          <a:r>
            <a:rPr lang="en-US" sz="3600" b="1"/>
            <a:t>DASHBOARD</a:t>
          </a:r>
        </a:p>
      </xdr:txBody>
    </xdr:sp>
    <xdr:clientData/>
  </xdr:twoCellAnchor>
  <xdr:twoCellAnchor>
    <xdr:from>
      <xdr:col>5</xdr:col>
      <xdr:colOff>68036</xdr:colOff>
      <xdr:row>33</xdr:row>
      <xdr:rowOff>40822</xdr:rowOff>
    </xdr:from>
    <xdr:to>
      <xdr:col>9</xdr:col>
      <xdr:colOff>258536</xdr:colOff>
      <xdr:row>36</xdr:row>
      <xdr:rowOff>136072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A6D0C0E-0AEF-4CCC-993B-DCB14680085E}"/>
            </a:ext>
          </a:extLst>
        </xdr:cNvPr>
        <xdr:cNvSpPr txBox="1"/>
      </xdr:nvSpPr>
      <xdr:spPr>
        <a:xfrm>
          <a:off x="3129643" y="6354536"/>
          <a:ext cx="2639786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n>
                <a:noFill/>
              </a:ln>
              <a:solidFill>
                <a:srgbClr val="FF0000"/>
              </a:solidFill>
            </a:rPr>
            <a:t>Value</a:t>
          </a:r>
        </a:p>
        <a:p>
          <a:pPr algn="ctr"/>
          <a:r>
            <a:rPr lang="en-US" sz="1200" b="1">
              <a:ln>
                <a:noFill/>
              </a:ln>
              <a:solidFill>
                <a:schemeClr val="tx1"/>
              </a:solidFill>
            </a:rPr>
            <a:t>Target vs Achievment % </a:t>
          </a:r>
        </a:p>
      </xdr:txBody>
    </xdr:sp>
    <xdr:clientData/>
  </xdr:twoCellAnchor>
  <xdr:twoCellAnchor>
    <xdr:from>
      <xdr:col>6</xdr:col>
      <xdr:colOff>357185</xdr:colOff>
      <xdr:row>4</xdr:row>
      <xdr:rowOff>102053</xdr:rowOff>
    </xdr:from>
    <xdr:to>
      <xdr:col>11</xdr:col>
      <xdr:colOff>1688</xdr:colOff>
      <xdr:row>6</xdr:row>
      <xdr:rowOff>61232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11E88FF-4157-455A-B5D6-6A794C2D70D3}"/>
            </a:ext>
          </a:extLst>
        </xdr:cNvPr>
        <xdr:cNvSpPr txBox="1"/>
      </xdr:nvSpPr>
      <xdr:spPr>
        <a:xfrm>
          <a:off x="4000498" y="864053"/>
          <a:ext cx="2680596" cy="352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</a:rPr>
            <a:t>Sales Value in Million DKK</a:t>
          </a:r>
        </a:p>
      </xdr:txBody>
    </xdr:sp>
    <xdr:clientData/>
  </xdr:twoCellAnchor>
  <xdr:twoCellAnchor editAs="oneCell">
    <xdr:from>
      <xdr:col>1</xdr:col>
      <xdr:colOff>381004</xdr:colOff>
      <xdr:row>25</xdr:row>
      <xdr:rowOff>54836</xdr:rowOff>
    </xdr:from>
    <xdr:to>
      <xdr:col>4</xdr:col>
      <xdr:colOff>184856</xdr:colOff>
      <xdr:row>33</xdr:row>
      <xdr:rowOff>176756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FF9CE5-FE64-4BF5-882A-95CBF32F2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325" y="4844550"/>
          <a:ext cx="1640817" cy="1645920"/>
        </a:xfrm>
        <a:prstGeom prst="rect">
          <a:avLst/>
        </a:prstGeom>
      </xdr:spPr>
    </xdr:pic>
    <xdr:clientData/>
  </xdr:twoCellAnchor>
  <xdr:twoCellAnchor>
    <xdr:from>
      <xdr:col>1</xdr:col>
      <xdr:colOff>154785</xdr:colOff>
      <xdr:row>33</xdr:row>
      <xdr:rowOff>53750</xdr:rowOff>
    </xdr:from>
    <xdr:to>
      <xdr:col>4</xdr:col>
      <xdr:colOff>600418</xdr:colOff>
      <xdr:row>36</xdr:row>
      <xdr:rowOff>149000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CB93C2D-79F3-45FF-983A-C6F7E94E2A58}"/>
            </a:ext>
          </a:extLst>
        </xdr:cNvPr>
        <xdr:cNvSpPr txBox="1"/>
      </xdr:nvSpPr>
      <xdr:spPr>
        <a:xfrm>
          <a:off x="767106" y="6367464"/>
          <a:ext cx="2282598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n>
                <a:noFill/>
              </a:ln>
              <a:solidFill>
                <a:srgbClr val="FF0000"/>
              </a:solidFill>
            </a:rPr>
            <a:t>Quantity</a:t>
          </a:r>
        </a:p>
        <a:p>
          <a:pPr algn="ctr"/>
          <a:r>
            <a:rPr lang="en-US" sz="1200" b="1">
              <a:ln>
                <a:noFill/>
              </a:ln>
              <a:solidFill>
                <a:schemeClr val="tx1"/>
              </a:solidFill>
            </a:rPr>
            <a:t>Target vs Achievment %</a:t>
          </a:r>
          <a:r>
            <a:rPr lang="en-US" sz="1600" b="1">
              <a:ln>
                <a:noFill/>
              </a:ln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10</xdr:col>
      <xdr:colOff>163284</xdr:colOff>
      <xdr:row>25</xdr:row>
      <xdr:rowOff>47626</xdr:rowOff>
    </xdr:from>
    <xdr:to>
      <xdr:col>15</xdr:col>
      <xdr:colOff>585108</xdr:colOff>
      <xdr:row>33</xdr:row>
      <xdr:rowOff>123826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77F6A03A-DE96-49D1-A6C4-A62DFC2C0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9284" y="4886326"/>
              <a:ext cx="3469824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222930</xdr:colOff>
      <xdr:row>33</xdr:row>
      <xdr:rowOff>29936</xdr:rowOff>
    </xdr:from>
    <xdr:to>
      <xdr:col>16</xdr:col>
      <xdr:colOff>107836</xdr:colOff>
      <xdr:row>35</xdr:row>
      <xdr:rowOff>63500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4430E72-695D-4662-8ABE-CE2AE975AF81}"/>
            </a:ext>
          </a:extLst>
        </xdr:cNvPr>
        <xdr:cNvSpPr txBox="1"/>
      </xdr:nvSpPr>
      <xdr:spPr>
        <a:xfrm>
          <a:off x="6902336" y="6352155"/>
          <a:ext cx="3242469" cy="414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Sales Funnel</a:t>
          </a:r>
          <a:endParaRPr lang="en-US" sz="20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250031</xdr:colOff>
      <xdr:row>26</xdr:row>
      <xdr:rowOff>11910</xdr:rowOff>
    </xdr:from>
    <xdr:to>
      <xdr:col>4</xdr:col>
      <xdr:colOff>250031</xdr:colOff>
      <xdr:row>34</xdr:row>
      <xdr:rowOff>83343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ADAFF89-5761-4DB0-9138-E333F085E9D6}"/>
            </a:ext>
          </a:extLst>
        </xdr:cNvPr>
        <xdr:cNvCxnSpPr/>
      </xdr:nvCxnSpPr>
      <xdr:spPr>
        <a:xfrm>
          <a:off x="2678906" y="4988723"/>
          <a:ext cx="0" cy="1595433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80953</xdr:colOff>
      <xdr:row>26</xdr:row>
      <xdr:rowOff>9532</xdr:rowOff>
    </xdr:from>
    <xdr:to>
      <xdr:col>10</xdr:col>
      <xdr:colOff>80953</xdr:colOff>
      <xdr:row>34</xdr:row>
      <xdr:rowOff>80965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908AFCBE-6827-43D6-AED2-91AA07D591F8}"/>
            </a:ext>
          </a:extLst>
        </xdr:cNvPr>
        <xdr:cNvCxnSpPr/>
      </xdr:nvCxnSpPr>
      <xdr:spPr>
        <a:xfrm>
          <a:off x="6153141" y="4986345"/>
          <a:ext cx="0" cy="1595433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28575</xdr:rowOff>
    </xdr:from>
    <xdr:to>
      <xdr:col>19</xdr:col>
      <xdr:colOff>71186</xdr:colOff>
      <xdr:row>12</xdr:row>
      <xdr:rowOff>118808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C68DE57-7878-4F54-BC06-D2809C68AB28}"/>
            </a:ext>
          </a:extLst>
        </xdr:cNvPr>
        <xdr:cNvGrpSpPr/>
      </xdr:nvGrpSpPr>
      <xdr:grpSpPr>
        <a:xfrm>
          <a:off x="19092582" y="28575"/>
          <a:ext cx="1205222" cy="2376233"/>
          <a:chOff x="8873291" y="756987"/>
          <a:chExt cx="1218196" cy="237623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FF6B676-1917-48B7-BE23-C1E7C9FA9484}"/>
              </a:ext>
            </a:extLst>
          </xdr:cNvPr>
          <xdr:cNvGrpSpPr/>
        </xdr:nvGrpSpPr>
        <xdr:grpSpPr>
          <a:xfrm>
            <a:off x="8873291" y="1283866"/>
            <a:ext cx="1218196" cy="1849354"/>
            <a:chOff x="8873291" y="752475"/>
            <a:chExt cx="1218196" cy="1849354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1DB707B-3828-4E32-9D00-FB76890573D0}"/>
                </a:ext>
              </a:extLst>
            </xdr:cNvPr>
            <xdr:cNvGrpSpPr/>
          </xdr:nvGrpSpPr>
          <xdr:grpSpPr>
            <a:xfrm>
              <a:off x="9019173" y="752475"/>
              <a:ext cx="926933" cy="914400"/>
              <a:chOff x="9019173" y="752475"/>
              <a:chExt cx="926933" cy="914400"/>
            </a:xfrm>
          </xdr:grpSpPr>
          <xdr:sp macro="" textlink="">
            <xdr:nvSpPr>
              <xdr:cNvPr id="8" name="Partial Circle 7">
                <a:extLst>
                  <a:ext uri="{FF2B5EF4-FFF2-40B4-BE49-F238E27FC236}">
                    <a16:creationId xmlns:a16="http://schemas.microsoft.com/office/drawing/2014/main" id="{50C425FC-EAAE-464C-82A9-39CFAF086BB5}"/>
                  </a:ext>
                </a:extLst>
              </xdr:cNvPr>
              <xdr:cNvSpPr/>
            </xdr:nvSpPr>
            <xdr:spPr>
              <a:xfrm>
                <a:off x="9019674" y="752475"/>
                <a:ext cx="918410" cy="914400"/>
              </a:xfrm>
              <a:prstGeom prst="pie">
                <a:avLst>
                  <a:gd name="adj1" fmla="val 10737502"/>
                  <a:gd name="adj2" fmla="val 21599999"/>
                </a:avLst>
              </a:prstGeom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Oval 8">
                <a:extLst>
                  <a:ext uri="{FF2B5EF4-FFF2-40B4-BE49-F238E27FC236}">
                    <a16:creationId xmlns:a16="http://schemas.microsoft.com/office/drawing/2014/main" id="{878713F2-C891-417D-BA80-A283DA455DAB}"/>
                  </a:ext>
                </a:extLst>
              </xdr:cNvPr>
              <xdr:cNvSpPr/>
            </xdr:nvSpPr>
            <xdr:spPr>
              <a:xfrm>
                <a:off x="9019173" y="1143504"/>
                <a:ext cx="926933" cy="142875"/>
              </a:xfrm>
              <a:prstGeom prst="ellipse">
                <a:avLst/>
              </a:prstGeom>
              <a:solidFill>
                <a:srgbClr val="FF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7" name="Trapezoid 6">
              <a:extLst>
                <a:ext uri="{FF2B5EF4-FFF2-40B4-BE49-F238E27FC236}">
                  <a16:creationId xmlns:a16="http://schemas.microsoft.com/office/drawing/2014/main" id="{428C3408-2DF3-4E7F-921B-4CD241A4E623}"/>
                </a:ext>
              </a:extLst>
            </xdr:cNvPr>
            <xdr:cNvSpPr/>
          </xdr:nvSpPr>
          <xdr:spPr>
            <a:xfrm>
              <a:off x="8873291" y="1212681"/>
              <a:ext cx="1218196" cy="1389148"/>
            </a:xfrm>
            <a:prstGeom prst="trapezoid">
              <a:avLst>
                <a:gd name="adj" fmla="val 12485"/>
              </a:avLst>
            </a:prstGeom>
            <a:gradFill>
              <a:gsLst>
                <a:gs pos="0">
                  <a:srgbClr val="FFFF00">
                    <a:alpha val="80000"/>
                  </a:srgbClr>
                </a:gs>
                <a:gs pos="50000">
                  <a:srgbClr val="FFFF00">
                    <a:alpha val="50000"/>
                  </a:srgbClr>
                </a:gs>
                <a:gs pos="100000">
                  <a:srgbClr val="FFFF00">
                    <a:alpha val="10000"/>
                  </a:srgb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8C0B69B4-1F8F-4199-A406-B22BAC9C4449}"/>
              </a:ext>
            </a:extLst>
          </xdr:cNvPr>
          <xdr:cNvCxnSpPr/>
        </xdr:nvCxnSpPr>
        <xdr:spPr>
          <a:xfrm>
            <a:off x="9474868" y="756987"/>
            <a:ext cx="0" cy="521369"/>
          </a:xfrm>
          <a:prstGeom prst="line">
            <a:avLst/>
          </a:prstGeom>
          <a:ln w="285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D3E1-AC31-47BE-8416-E331E5D7F967}">
  <dimension ref="B1:T38"/>
  <sheetViews>
    <sheetView showGridLines="0" tabSelected="1" zoomScale="65" zoomScaleNormal="65" workbookViewId="0">
      <selection activeCell="R7" sqref="R7"/>
    </sheetView>
  </sheetViews>
  <sheetFormatPr defaultRowHeight="15" x14ac:dyDescent="0.25"/>
  <cols>
    <col min="16" max="16" width="13.85546875" customWidth="1"/>
    <col min="17" max="17" width="4.42578125" customWidth="1"/>
    <col min="18" max="18" width="28.28515625" bestFit="1" customWidth="1"/>
  </cols>
  <sheetData>
    <row r="1" spans="2:20" ht="15.75" thickBot="1" x14ac:dyDescent="0.3"/>
    <row r="2" spans="2:20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9"/>
    </row>
    <row r="3" spans="2:20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19"/>
    </row>
    <row r="4" spans="2:20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</row>
    <row r="5" spans="2:20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19"/>
    </row>
    <row r="6" spans="2:20" ht="19.5" thickBot="1" x14ac:dyDescent="0.3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19"/>
      <c r="R6" s="24" t="s">
        <v>11</v>
      </c>
    </row>
    <row r="7" spans="2:20" ht="15.75" thickBot="1" x14ac:dyDescent="0.3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  <c r="R7" s="14" t="s">
        <v>6</v>
      </c>
    </row>
    <row r="8" spans="2:20" x14ac:dyDescent="0.25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  <c r="Q8" s="19"/>
    </row>
    <row r="9" spans="2:20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  <c r="Q9" s="19"/>
    </row>
    <row r="10" spans="2:20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  <c r="Q10" s="19"/>
    </row>
    <row r="11" spans="2:20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  <c r="Q11" s="19"/>
      <c r="T11" s="7"/>
    </row>
    <row r="12" spans="2:20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9"/>
    </row>
    <row r="13" spans="2:20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19"/>
    </row>
    <row r="14" spans="2:20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  <c r="Q14" s="19"/>
      <c r="S14" s="6"/>
    </row>
    <row r="15" spans="2:20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19"/>
    </row>
    <row r="16" spans="2:20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9"/>
    </row>
    <row r="17" spans="2:17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  <c r="Q17" s="19"/>
    </row>
    <row r="18" spans="2:17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  <c r="Q18" s="19"/>
    </row>
    <row r="19" spans="2:17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  <c r="Q19" s="19"/>
    </row>
    <row r="20" spans="2:17" x14ac:dyDescent="0.2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  <c r="Q20" s="19"/>
    </row>
    <row r="21" spans="2:17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</row>
    <row r="22" spans="2:17" x14ac:dyDescent="0.25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/>
      <c r="Q22" s="19"/>
    </row>
    <row r="23" spans="2:17" x14ac:dyDescent="0.2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9"/>
    </row>
    <row r="24" spans="2:17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/>
      <c r="Q24" s="19"/>
    </row>
    <row r="25" spans="2:17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  <c r="Q25" s="19"/>
    </row>
    <row r="26" spans="2:17" x14ac:dyDescent="0.25"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</row>
    <row r="27" spans="2:17" x14ac:dyDescent="0.25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19"/>
    </row>
    <row r="28" spans="2:17" x14ac:dyDescent="0.2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0"/>
      <c r="Q28" s="19"/>
    </row>
    <row r="29" spans="2:17" x14ac:dyDescent="0.25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9"/>
    </row>
    <row r="30" spans="2:17" x14ac:dyDescent="0.25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9"/>
    </row>
    <row r="31" spans="2:17" x14ac:dyDescent="0.25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9"/>
    </row>
    <row r="32" spans="2:17" x14ac:dyDescent="0.25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/>
      <c r="Q32" s="19"/>
    </row>
    <row r="33" spans="2:17" x14ac:dyDescent="0.25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9"/>
    </row>
    <row r="34" spans="2:17" x14ac:dyDescent="0.25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/>
      <c r="Q34" s="19"/>
    </row>
    <row r="35" spans="2:17" x14ac:dyDescent="0.25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  <c r="Q35" s="19"/>
    </row>
    <row r="36" spans="2:17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/>
      <c r="Q36" s="19"/>
    </row>
    <row r="37" spans="2:17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/>
      <c r="Q37" s="19"/>
    </row>
    <row r="38" spans="2:17" ht="15.75" thickBot="1" x14ac:dyDescent="0.3"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  <c r="Q38" s="19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C145D-6667-4733-9EFC-093D57F1D85D}">
          <x14:formula1>
            <xm:f>'Raw Data'!$A$2:$A$6</xm:f>
          </x14:formula1>
          <xm:sqref>R7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564C-2B01-4109-8E6E-A7870F5AC961}">
  <dimension ref="A1:P31"/>
  <sheetViews>
    <sheetView zoomScale="85" zoomScaleNormal="85" workbookViewId="0">
      <selection activeCell="P29" sqref="P29"/>
    </sheetView>
  </sheetViews>
  <sheetFormatPr defaultRowHeight="15" x14ac:dyDescent="0.25"/>
  <cols>
    <col min="1" max="1" width="19.5703125" style="1" bestFit="1" customWidth="1"/>
    <col min="2" max="2" width="18.7109375" style="1" bestFit="1" customWidth="1"/>
    <col min="3" max="3" width="19.85546875" style="1" bestFit="1" customWidth="1"/>
    <col min="4" max="4" width="9.140625" style="1"/>
    <col min="5" max="5" width="19.28515625" style="1" bestFit="1" customWidth="1"/>
    <col min="6" max="6" width="19.85546875" style="1" bestFit="1" customWidth="1"/>
    <col min="7" max="7" width="23.28515625" style="1" bestFit="1" customWidth="1"/>
    <col min="8" max="8" width="16.7109375" style="1" bestFit="1" customWidth="1"/>
    <col min="9" max="9" width="17.85546875" style="1" customWidth="1"/>
    <col min="10" max="10" width="15.42578125" style="1" bestFit="1" customWidth="1"/>
    <col min="11" max="11" width="16.7109375" style="1" bestFit="1" customWidth="1"/>
    <col min="12" max="12" width="27.7109375" style="1" bestFit="1" customWidth="1"/>
    <col min="13" max="13" width="12.85546875" style="1" bestFit="1" customWidth="1"/>
    <col min="14" max="16" width="13.140625" style="1" customWidth="1"/>
    <col min="17" max="16384" width="9.140625" style="1"/>
  </cols>
  <sheetData>
    <row r="1" spans="1:16" x14ac:dyDescent="0.25">
      <c r="A1" s="2" t="s">
        <v>0</v>
      </c>
      <c r="B1" s="2" t="s">
        <v>28</v>
      </c>
      <c r="C1" s="2" t="s">
        <v>29</v>
      </c>
      <c r="D1" s="2" t="s">
        <v>1</v>
      </c>
      <c r="E1" s="2" t="s">
        <v>7</v>
      </c>
      <c r="F1" s="2" t="s">
        <v>8</v>
      </c>
      <c r="G1" s="2" t="s">
        <v>23</v>
      </c>
      <c r="H1" s="2" t="s">
        <v>20</v>
      </c>
      <c r="I1" s="2" t="s">
        <v>21</v>
      </c>
      <c r="J1" s="2" t="s">
        <v>22</v>
      </c>
      <c r="K1" s="5" t="s">
        <v>9</v>
      </c>
      <c r="L1" s="5" t="s">
        <v>12</v>
      </c>
      <c r="M1" s="5" t="s">
        <v>10</v>
      </c>
    </row>
    <row r="2" spans="1:16" x14ac:dyDescent="0.25">
      <c r="A2" s="1" t="s">
        <v>2</v>
      </c>
      <c r="B2" s="1">
        <v>538</v>
      </c>
      <c r="C2" s="1">
        <v>675</v>
      </c>
      <c r="D2" s="1">
        <v>18000</v>
      </c>
      <c r="E2" s="3">
        <f>B2*D2/1000000</f>
        <v>9.6839999999999993</v>
      </c>
      <c r="F2" s="1">
        <v>12</v>
      </c>
      <c r="G2" s="4">
        <f>E2/F2</f>
        <v>0.80699999999999994</v>
      </c>
      <c r="H2" s="1">
        <v>35</v>
      </c>
      <c r="I2" s="1">
        <v>25</v>
      </c>
      <c r="J2" s="1">
        <v>5</v>
      </c>
      <c r="K2" s="1">
        <v>5</v>
      </c>
      <c r="L2" s="1">
        <f>IF(A2=Dashboard!$R$7,INDEX($E$2:$E$6,MATCH(Dashboard!$R$7,'Raw Data'!$A$2:$A$6,0)),0)</f>
        <v>0</v>
      </c>
      <c r="M2" s="1" t="e">
        <f>IF(L2=MAX($L$2:$L$6),K2*130%,NA())</f>
        <v>#N/A</v>
      </c>
    </row>
    <row r="3" spans="1:16" x14ac:dyDescent="0.25">
      <c r="A3" s="1" t="s">
        <v>3</v>
      </c>
      <c r="B3" s="1">
        <v>645</v>
      </c>
      <c r="C3" s="1">
        <v>750</v>
      </c>
      <c r="D3" s="1">
        <v>18000</v>
      </c>
      <c r="E3" s="3">
        <f t="shared" ref="E3:E6" si="0">B3*D3/1000000</f>
        <v>11.61</v>
      </c>
      <c r="F3" s="1">
        <v>12.5</v>
      </c>
      <c r="G3" s="4">
        <f t="shared" ref="G3:G6" si="1">E3/F3</f>
        <v>0.92879999999999996</v>
      </c>
      <c r="H3" s="1">
        <v>20</v>
      </c>
      <c r="I3" s="1">
        <v>10</v>
      </c>
      <c r="J3" s="1">
        <v>8</v>
      </c>
      <c r="K3" s="1">
        <v>5</v>
      </c>
      <c r="L3" s="1">
        <f>IF(A3=Dashboard!$R$7,INDEX($E$2:$E$6,MATCH(Dashboard!$R$7,'Raw Data'!$A$2:$A$6,0)),0)</f>
        <v>0</v>
      </c>
      <c r="M3" s="1" t="e">
        <f t="shared" ref="M3:M6" si="2">IF(L3=MAX($L$2:$L$6),K3*130%,NA())</f>
        <v>#N/A</v>
      </c>
    </row>
    <row r="4" spans="1:16" x14ac:dyDescent="0.25">
      <c r="A4" s="1" t="s">
        <v>4</v>
      </c>
      <c r="B4" s="1">
        <v>401</v>
      </c>
      <c r="C4" s="1">
        <v>600</v>
      </c>
      <c r="D4" s="1">
        <v>18000</v>
      </c>
      <c r="E4" s="3">
        <f t="shared" si="0"/>
        <v>7.218</v>
      </c>
      <c r="F4" s="1">
        <v>10</v>
      </c>
      <c r="G4" s="4">
        <f t="shared" si="1"/>
        <v>0.7218</v>
      </c>
      <c r="H4" s="1">
        <v>15</v>
      </c>
      <c r="I4" s="1">
        <v>8</v>
      </c>
      <c r="J4" s="1">
        <v>4</v>
      </c>
      <c r="K4" s="1">
        <v>5</v>
      </c>
      <c r="L4" s="1">
        <f>IF(A4=Dashboard!$R$7,INDEX($E$2:$E$6,MATCH(Dashboard!$R$7,'Raw Data'!$A$2:$A$6,0)),0)</f>
        <v>0</v>
      </c>
      <c r="M4" s="1" t="e">
        <f t="shared" si="2"/>
        <v>#N/A</v>
      </c>
    </row>
    <row r="5" spans="1:16" x14ac:dyDescent="0.25">
      <c r="A5" s="1" t="s">
        <v>5</v>
      </c>
      <c r="B5" s="1">
        <v>658</v>
      </c>
      <c r="C5" s="1">
        <v>750</v>
      </c>
      <c r="D5" s="1">
        <v>18000</v>
      </c>
      <c r="E5" s="3">
        <f t="shared" si="0"/>
        <v>11.843999999999999</v>
      </c>
      <c r="F5" s="1">
        <v>12.5</v>
      </c>
      <c r="G5" s="4">
        <f t="shared" si="1"/>
        <v>0.94751999999999992</v>
      </c>
      <c r="H5" s="1">
        <v>16</v>
      </c>
      <c r="I5" s="1">
        <v>10</v>
      </c>
      <c r="J5" s="1">
        <v>6</v>
      </c>
      <c r="K5" s="1">
        <v>5</v>
      </c>
      <c r="L5" s="1">
        <f>IF(A5=Dashboard!$R$7,INDEX($E$2:$E$6,MATCH(Dashboard!$R$7,'Raw Data'!$A$2:$A$6,0)),0)</f>
        <v>0</v>
      </c>
      <c r="M5" s="1" t="e">
        <f t="shared" si="2"/>
        <v>#N/A</v>
      </c>
    </row>
    <row r="6" spans="1:16" x14ac:dyDescent="0.25">
      <c r="A6" s="1" t="s">
        <v>6</v>
      </c>
      <c r="B6" s="1">
        <v>753</v>
      </c>
      <c r="C6" s="1">
        <v>1000</v>
      </c>
      <c r="D6" s="1">
        <v>18000</v>
      </c>
      <c r="E6" s="3">
        <f t="shared" si="0"/>
        <v>13.554</v>
      </c>
      <c r="F6" s="1">
        <v>20</v>
      </c>
      <c r="G6" s="4">
        <f t="shared" si="1"/>
        <v>0.67769999999999997</v>
      </c>
      <c r="H6" s="1">
        <v>10</v>
      </c>
      <c r="I6" s="1">
        <v>4</v>
      </c>
      <c r="J6" s="1">
        <v>2</v>
      </c>
      <c r="K6" s="1">
        <v>5</v>
      </c>
      <c r="L6" s="1">
        <f>IF(A6=Dashboard!$R$7,INDEX($E$2:$E$6,MATCH(Dashboard!$R$7,'Raw Data'!$A$2:$A$6,0)),0)</f>
        <v>13.554</v>
      </c>
      <c r="M6" s="1">
        <f t="shared" si="2"/>
        <v>6.5</v>
      </c>
    </row>
    <row r="11" spans="1:16" x14ac:dyDescent="0.25">
      <c r="K11" s="1" t="s">
        <v>18</v>
      </c>
    </row>
    <row r="12" spans="1:16" x14ac:dyDescent="0.25">
      <c r="K12" s="8" t="s">
        <v>19</v>
      </c>
      <c r="L12" s="8" t="s">
        <v>13</v>
      </c>
      <c r="M12" s="8" t="s">
        <v>14</v>
      </c>
      <c r="N12" s="8" t="s">
        <v>15</v>
      </c>
      <c r="O12" s="8" t="s">
        <v>16</v>
      </c>
      <c r="P12" s="8" t="s">
        <v>17</v>
      </c>
    </row>
    <row r="13" spans="1:16" x14ac:dyDescent="0.25">
      <c r="K13" s="9">
        <f>INDEX($E$2:$E$6,MATCH(Dashboard!$R$7,'Raw Data'!$A$2:$A$6,0))</f>
        <v>13.554</v>
      </c>
      <c r="L13" s="9">
        <f>INDEX($F$2:$F$6,MATCH(Dashboard!$R$7,'Raw Data'!$A$2:$A$6,0))</f>
        <v>20</v>
      </c>
      <c r="M13" s="10">
        <v>0.1</v>
      </c>
      <c r="N13" s="9">
        <f>K13/L13*180</f>
        <v>121.98599999999999</v>
      </c>
      <c r="O13" s="11">
        <v>0</v>
      </c>
      <c r="P13" s="11">
        <v>0</v>
      </c>
    </row>
    <row r="14" spans="1:16" x14ac:dyDescent="0.25">
      <c r="M14" s="10">
        <v>0.1</v>
      </c>
      <c r="O14" s="11">
        <f>-COS(RADIANS(N13))</f>
        <v>0.52971203117494359</v>
      </c>
      <c r="P14" s="11">
        <f>SIN(RADIANS(N13))</f>
        <v>0.84817755454180443</v>
      </c>
    </row>
    <row r="15" spans="1:16" x14ac:dyDescent="0.25">
      <c r="M15" s="10">
        <v>0.1</v>
      </c>
    </row>
    <row r="16" spans="1:16" x14ac:dyDescent="0.25">
      <c r="M16" s="10">
        <v>0.1</v>
      </c>
    </row>
    <row r="17" spans="11:14" x14ac:dyDescent="0.25">
      <c r="M17" s="10">
        <v>0.1</v>
      </c>
    </row>
    <row r="18" spans="11:14" x14ac:dyDescent="0.25">
      <c r="M18" s="10">
        <v>0.5</v>
      </c>
    </row>
    <row r="19" spans="11:14" x14ac:dyDescent="0.25">
      <c r="M19" s="10"/>
    </row>
    <row r="20" spans="11:14" x14ac:dyDescent="0.25">
      <c r="M20" s="10"/>
    </row>
    <row r="21" spans="11:14" x14ac:dyDescent="0.25">
      <c r="K21" s="1" t="s">
        <v>30</v>
      </c>
      <c r="M21" s="10"/>
    </row>
    <row r="22" spans="11:14" x14ac:dyDescent="0.25">
      <c r="K22" s="12" t="s">
        <v>25</v>
      </c>
      <c r="L22" s="12" t="s">
        <v>26</v>
      </c>
      <c r="M22" s="12" t="s">
        <v>27</v>
      </c>
      <c r="N22" s="13" t="s">
        <v>24</v>
      </c>
    </row>
    <row r="23" spans="11:14" x14ac:dyDescent="0.25">
      <c r="K23" s="9">
        <f>INDEX($B$2:$B$6,MATCH(Dashboard!$R$7,'Raw Data'!$A$2:$A$6,0))</f>
        <v>753</v>
      </c>
      <c r="L23" s="9">
        <f>INDEX($C$2:$C$6,MATCH(Dashboard!$R$7,'Raw Data'!$A$2:$A$6,0))</f>
        <v>1000</v>
      </c>
      <c r="M23" s="9">
        <f>IF(K23&gt;L23,0,L23-K23)</f>
        <v>247</v>
      </c>
      <c r="N23" s="4">
        <f>K23/L23</f>
        <v>0.753</v>
      </c>
    </row>
    <row r="27" spans="11:14" x14ac:dyDescent="0.25">
      <c r="K27" s="12" t="s">
        <v>31</v>
      </c>
    </row>
    <row r="28" spans="11:14" x14ac:dyDescent="0.25">
      <c r="K28" s="12" t="s">
        <v>32</v>
      </c>
      <c r="L28" s="12" t="s">
        <v>33</v>
      </c>
    </row>
    <row r="29" spans="11:14" x14ac:dyDescent="0.25">
      <c r="K29" s="1" t="s">
        <v>20</v>
      </c>
      <c r="L29" s="1">
        <f>INDEX($H$2:$H$6,MATCH(Dashboard!$R$7,'Raw Data'!$A$2:$A$6,0))</f>
        <v>10</v>
      </c>
    </row>
    <row r="30" spans="11:14" x14ac:dyDescent="0.25">
      <c r="K30" s="1" t="s">
        <v>21</v>
      </c>
      <c r="L30" s="1">
        <f>INDEX($I$2:$I$6,MATCH(Dashboard!$R$7,'Raw Data'!$A$2:$A$6,0))</f>
        <v>4</v>
      </c>
    </row>
    <row r="31" spans="11:14" x14ac:dyDescent="0.25">
      <c r="K31" s="1" t="s">
        <v>22</v>
      </c>
      <c r="L31" s="1">
        <f>INDEX($J$2:$J$6,MATCH(Dashboard!$R$7,'Raw Data'!$A$2:$A$6,0))</f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Tuteja</dc:creator>
  <cp:lastModifiedBy>Dheeraj Tuteja</cp:lastModifiedBy>
  <dcterms:created xsi:type="dcterms:W3CDTF">2019-06-29T10:00:00Z</dcterms:created>
  <dcterms:modified xsi:type="dcterms:W3CDTF">2019-07-04T08:31:08Z</dcterms:modified>
</cp:coreProperties>
</file>