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"/>
    </mc:Choice>
  </mc:AlternateContent>
  <xr:revisionPtr revIDLastSave="0" documentId="13_ncr:1_{0D9E84A6-1480-4F51-B127-A0D9AD75D68E}" xr6:coauthVersionLast="45" xr6:coauthVersionMax="45" xr10:uidLastSave="{00000000-0000-0000-0000-000000000000}"/>
  <bookViews>
    <workbookView xWindow="-120" yWindow="-120" windowWidth="28065" windowHeight="16440" activeTab="1" xr2:uid="{E22249E2-E3E8-45A5-9C21-2EC87B3551B2}"/>
  </bookViews>
  <sheets>
    <sheet name="Tabelle1" sheetId="1" r:id="rId1"/>
    <sheet name="CP2102 DataPacket" sheetId="3" r:id="rId2"/>
    <sheet name="GP2Y" sheetId="4" r:id="rId3"/>
    <sheet name="CC41A DataPack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" i="4"/>
  <c r="C13" i="4" l="1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3" i="4"/>
  <c r="C4" i="4"/>
  <c r="C5" i="4"/>
  <c r="C6" i="4"/>
  <c r="C7" i="4"/>
  <c r="C8" i="4"/>
  <c r="C9" i="4"/>
  <c r="C10" i="4"/>
  <c r="C11" i="4"/>
  <c r="C12" i="4"/>
  <c r="C2" i="4"/>
  <c r="V2" i="2" l="1"/>
  <c r="D17" i="1" l="1"/>
  <c r="D16" i="1"/>
  <c r="D7" i="1"/>
  <c r="D8" i="1"/>
  <c r="D9" i="1"/>
  <c r="D10" i="1"/>
  <c r="D11" i="1"/>
  <c r="D12" i="1"/>
  <c r="D13" i="1"/>
  <c r="D14" i="1"/>
  <c r="D6" i="1"/>
  <c r="B2" i="1" l="1"/>
</calcChain>
</file>

<file path=xl/sharedStrings.xml><?xml version="1.0" encoding="utf-8"?>
<sst xmlns="http://schemas.openxmlformats.org/spreadsheetml/2006/main" count="79" uniqueCount="64">
  <si>
    <t>Value</t>
  </si>
  <si>
    <t>TempFET</t>
  </si>
  <si>
    <t xml:space="preserve">CurrentMotor </t>
  </si>
  <si>
    <t>CurrentIn</t>
  </si>
  <si>
    <t>Duty</t>
  </si>
  <si>
    <t>RPM</t>
  </si>
  <si>
    <t>Vin</t>
  </si>
  <si>
    <t>Ah</t>
  </si>
  <si>
    <t>Wh</t>
  </si>
  <si>
    <t>FaultCode</t>
  </si>
  <si>
    <t>Size [Bytes]</t>
  </si>
  <si>
    <t>cycletime [ms]</t>
  </si>
  <si>
    <t>Bytes/s</t>
  </si>
  <si>
    <t>VESC</t>
  </si>
  <si>
    <t>LSM9D</t>
  </si>
  <si>
    <t>Pitch</t>
  </si>
  <si>
    <t>Roll</t>
  </si>
  <si>
    <t>Payload</t>
  </si>
  <si>
    <t>Seq</t>
  </si>
  <si>
    <t>Length</t>
  </si>
  <si>
    <t>Flag</t>
  </si>
  <si>
    <t>SrcSwc</t>
  </si>
  <si>
    <t>DstSwc</t>
  </si>
  <si>
    <t>Payload length (bytes)</t>
  </si>
  <si>
    <t>position of payload within complete data set</t>
  </si>
  <si>
    <t xml:space="preserve">receiving component </t>
  </si>
  <si>
    <t>sending component</t>
  </si>
  <si>
    <t xml:space="preserve"> 0 | 0 | 0 | 0 | 0 | 0 | FIN | ACK</t>
  </si>
  <si>
    <t>CMD</t>
  </si>
  <si>
    <t>Page Index</t>
  </si>
  <si>
    <t>Acknoledge Command</t>
  </si>
  <si>
    <t>Set Drive Config</t>
  </si>
  <si>
    <t>BalanceKp (float)</t>
  </si>
  <si>
    <t>Request Drive Config</t>
  </si>
  <si>
    <t>Response Drive Config</t>
  </si>
  <si>
    <t>BalanceKd (float)</t>
  </si>
  <si>
    <t>CRC32 (payload)</t>
  </si>
  <si>
    <t>See Typelist</t>
  </si>
  <si>
    <t>Command</t>
  </si>
  <si>
    <t>Page Data</t>
  </si>
  <si>
    <t>Request Flash Page</t>
  </si>
  <si>
    <t>Response Flash Page</t>
  </si>
  <si>
    <t>Set Flash Page</t>
  </si>
  <si>
    <t>0xAA</t>
  </si>
  <si>
    <t>Description</t>
  </si>
  <si>
    <t>Sector Index</t>
  </si>
  <si>
    <t xml:space="preserve">Payload length </t>
  </si>
  <si>
    <t>0xDEADBEEF</t>
  </si>
  <si>
    <t>Set SW Reset</t>
  </si>
  <si>
    <t>Request Mode</t>
  </si>
  <si>
    <t>Response Mode</t>
  </si>
  <si>
    <t>Mode</t>
  </si>
  <si>
    <t>Voltage</t>
  </si>
  <si>
    <t>cm</t>
  </si>
  <si>
    <t>a</t>
  </si>
  <si>
    <t>b</t>
  </si>
  <si>
    <t>Calculated</t>
  </si>
  <si>
    <t>Error</t>
  </si>
  <si>
    <t>Result</t>
  </si>
  <si>
    <t>Request Diagnostic Mode</t>
  </si>
  <si>
    <t>Response Diagnostic Mode</t>
  </si>
  <si>
    <t>Request Sector Erase</t>
  </si>
  <si>
    <t>Response Sector Erase</t>
  </si>
  <si>
    <t>Result (enum)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</si>
</sst>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2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6" borderId="3" xfId="0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6" borderId="2" xfId="0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2" fillId="6" borderId="3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15" xfId="0" applyBorder="1"/>
    <xf numFmtId="0" fontId="0" fillId="9" borderId="13" xfId="0" applyFill="1" applyBorder="1"/>
    <xf numFmtId="0" fontId="0" fillId="9" borderId="0" xfId="0" applyFill="1" applyAlignment="1"/>
    <xf numFmtId="0" fontId="0" fillId="9" borderId="0" xfId="0" applyFill="1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0" xfId="1" applyFont="1"/>
    <xf numFmtId="10" fontId="0" fillId="0" borderId="0" xfId="1" applyNumberFormat="1" applyFont="1"/>
    <xf numFmtId="0" fontId="4" fillId="0" borderId="0" xfId="0" applyFont="1"/>
    <xf numFmtId="0" fontId="1" fillId="2" borderId="0" xfId="0" applyFont="1" applyFill="1" applyAlignment="1">
      <alignment horizontal="left" vertical="top"/>
    </xf>
    <xf numFmtId="0" fontId="2" fillId="3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GP2Y!$B$1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GP2Y!$A$2:$A$28</c:f>
              <c:numCache>
                <c:formatCode>0.00</c:formatCode>
                <c:ptCount val="27"/>
                <c:pt idx="0">
                  <c:v>3</c:v>
                </c:pt>
                <c:pt idx="1">
                  <c:v>2.9</c:v>
                </c:pt>
                <c:pt idx="2">
                  <c:v>2.8</c:v>
                </c:pt>
                <c:pt idx="3">
                  <c:v>2.7</c:v>
                </c:pt>
                <c:pt idx="4">
                  <c:v>2.6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2.1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1.7</c:v>
                </c:pt>
                <c:pt idx="14">
                  <c:v>1.6</c:v>
                </c:pt>
                <c:pt idx="15">
                  <c:v>1.5</c:v>
                </c:pt>
                <c:pt idx="16">
                  <c:v>1.4</c:v>
                </c:pt>
                <c:pt idx="17">
                  <c:v>1.3</c:v>
                </c:pt>
                <c:pt idx="18">
                  <c:v>1.2</c:v>
                </c:pt>
                <c:pt idx="19">
                  <c:v>1.1000000000000001</c:v>
                </c:pt>
                <c:pt idx="20">
                  <c:v>1</c:v>
                </c:pt>
                <c:pt idx="21">
                  <c:v>0.9</c:v>
                </c:pt>
                <c:pt idx="22">
                  <c:v>0.8</c:v>
                </c:pt>
                <c:pt idx="23">
                  <c:v>0.7</c:v>
                </c:pt>
                <c:pt idx="24">
                  <c:v>0.6</c:v>
                </c:pt>
                <c:pt idx="25">
                  <c:v>0.5</c:v>
                </c:pt>
                <c:pt idx="26">
                  <c:v>0.4</c:v>
                </c:pt>
              </c:numCache>
            </c:numRef>
          </c:cat>
          <c:val>
            <c:numRef>
              <c:f>GP2Y!$B$2:$B$28</c:f>
              <c:numCache>
                <c:formatCode>General</c:formatCode>
                <c:ptCount val="27"/>
                <c:pt idx="0">
                  <c:v>3.4</c:v>
                </c:pt>
                <c:pt idx="1">
                  <c:v>3.52</c:v>
                </c:pt>
                <c:pt idx="2">
                  <c:v>3.76</c:v>
                </c:pt>
                <c:pt idx="3">
                  <c:v>3.92</c:v>
                </c:pt>
                <c:pt idx="4">
                  <c:v>4.24</c:v>
                </c:pt>
                <c:pt idx="5">
                  <c:v>4.4800000000000004</c:v>
                </c:pt>
                <c:pt idx="6">
                  <c:v>4.76</c:v>
                </c:pt>
                <c:pt idx="7">
                  <c:v>5.04</c:v>
                </c:pt>
                <c:pt idx="8">
                  <c:v>5.36</c:v>
                </c:pt>
                <c:pt idx="9">
                  <c:v>5.68</c:v>
                </c:pt>
                <c:pt idx="10">
                  <c:v>5.96</c:v>
                </c:pt>
                <c:pt idx="11">
                  <c:v>6.44</c:v>
                </c:pt>
                <c:pt idx="12">
                  <c:v>6.84</c:v>
                </c:pt>
                <c:pt idx="13">
                  <c:v>7.28</c:v>
                </c:pt>
                <c:pt idx="14">
                  <c:v>7.8</c:v>
                </c:pt>
                <c:pt idx="15">
                  <c:v>8.32</c:v>
                </c:pt>
                <c:pt idx="16">
                  <c:v>8.9600000000000009</c:v>
                </c:pt>
                <c:pt idx="17">
                  <c:v>9.68</c:v>
                </c:pt>
                <c:pt idx="18">
                  <c:v>10.64</c:v>
                </c:pt>
                <c:pt idx="19">
                  <c:v>12.88</c:v>
                </c:pt>
                <c:pt idx="20">
                  <c:v>14.36</c:v>
                </c:pt>
                <c:pt idx="21">
                  <c:v>16.28</c:v>
                </c:pt>
                <c:pt idx="22">
                  <c:v>18.88</c:v>
                </c:pt>
                <c:pt idx="23">
                  <c:v>22.16</c:v>
                </c:pt>
                <c:pt idx="24">
                  <c:v>26.16</c:v>
                </c:pt>
                <c:pt idx="25">
                  <c:v>32.72</c:v>
                </c:pt>
                <c:pt idx="26">
                  <c:v>40.28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C-4112-8843-6A46B342F449}"/>
            </c:ext>
          </c:extLst>
        </c:ser>
        <c:ser>
          <c:idx val="1"/>
          <c:order val="1"/>
          <c:tx>
            <c:strRef>
              <c:f>GP2Y!$C$1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GP2Y!$A$2:$A$28</c:f>
              <c:numCache>
                <c:formatCode>0.00</c:formatCode>
                <c:ptCount val="27"/>
                <c:pt idx="0">
                  <c:v>3</c:v>
                </c:pt>
                <c:pt idx="1">
                  <c:v>2.9</c:v>
                </c:pt>
                <c:pt idx="2">
                  <c:v>2.8</c:v>
                </c:pt>
                <c:pt idx="3">
                  <c:v>2.7</c:v>
                </c:pt>
                <c:pt idx="4">
                  <c:v>2.6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2.1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1.7</c:v>
                </c:pt>
                <c:pt idx="14">
                  <c:v>1.6</c:v>
                </c:pt>
                <c:pt idx="15">
                  <c:v>1.5</c:v>
                </c:pt>
                <c:pt idx="16">
                  <c:v>1.4</c:v>
                </c:pt>
                <c:pt idx="17">
                  <c:v>1.3</c:v>
                </c:pt>
                <c:pt idx="18">
                  <c:v>1.2</c:v>
                </c:pt>
                <c:pt idx="19">
                  <c:v>1.1000000000000001</c:v>
                </c:pt>
                <c:pt idx="20">
                  <c:v>1</c:v>
                </c:pt>
                <c:pt idx="21">
                  <c:v>0.9</c:v>
                </c:pt>
                <c:pt idx="22">
                  <c:v>0.8</c:v>
                </c:pt>
                <c:pt idx="23">
                  <c:v>0.7</c:v>
                </c:pt>
                <c:pt idx="24">
                  <c:v>0.6</c:v>
                </c:pt>
                <c:pt idx="25">
                  <c:v>0.5</c:v>
                </c:pt>
                <c:pt idx="26">
                  <c:v>0.4</c:v>
                </c:pt>
              </c:numCache>
            </c:numRef>
          </c:cat>
          <c:val>
            <c:numRef>
              <c:f>GP2Y!$C$2:$C$28</c:f>
              <c:numCache>
                <c:formatCode>General</c:formatCode>
                <c:ptCount val="27"/>
                <c:pt idx="0">
                  <c:v>3.548921834194934</c:v>
                </c:pt>
                <c:pt idx="1">
                  <c:v>3.70157996594771</c:v>
                </c:pt>
                <c:pt idx="2">
                  <c:v>3.8665154191003568</c:v>
                </c:pt>
                <c:pt idx="3">
                  <c:v>4.0452089974929528</c:v>
                </c:pt>
                <c:pt idx="4">
                  <c:v>4.2393842164859761</c:v>
                </c:pt>
                <c:pt idx="5">
                  <c:v>4.4510584360155736</c:v>
                </c:pt>
                <c:pt idx="6">
                  <c:v>4.682607357575721</c:v>
                </c:pt>
                <c:pt idx="7">
                  <c:v>4.9368471143110719</c:v>
                </c:pt>
                <c:pt idx="8">
                  <c:v>5.2171397761153218</c:v>
                </c:pt>
                <c:pt idx="9">
                  <c:v>5.5275303890992085</c:v>
                </c:pt>
                <c:pt idx="10">
                  <c:v>5.8729270339689208</c:v>
                </c:pt>
                <c:pt idx="11">
                  <c:v>6.2593403997065415</c:v>
                </c:pt>
                <c:pt idx="12">
                  <c:v>6.6942069702755083</c:v>
                </c:pt>
                <c:pt idx="13">
                  <c:v>7.1868316832400545</c:v>
                </c:pt>
                <c:pt idx="14">
                  <c:v>7.7490045215398959</c:v>
                </c:pt>
                <c:pt idx="15">
                  <c:v>8.3958756488752844</c:v>
                </c:pt>
                <c:pt idx="16">
                  <c:v>9.147223909086069</c:v>
                </c:pt>
                <c:pt idx="17">
                  <c:v>10.029339718465538</c:v>
                </c:pt>
                <c:pt idx="18">
                  <c:v>11.077896590425372</c:v>
                </c:pt>
                <c:pt idx="19">
                  <c:v>12.3424687410738</c:v>
                </c:pt>
                <c:pt idx="20">
                  <c:v>13.8939</c:v>
                </c:pt>
                <c:pt idx="21">
                  <c:v>15.836846207410774</c:v>
                </c:pt>
                <c:pt idx="22">
                  <c:v>18.33223762173391</c:v>
                </c:pt>
                <c:pt idx="23">
                  <c:v>21.640080582537596</c:v>
                </c:pt>
                <c:pt idx="24">
                  <c:v>26.207576996524558</c:v>
                </c:pt>
                <c:pt idx="25">
                  <c:v>32.869548028343772</c:v>
                </c:pt>
                <c:pt idx="26">
                  <c:v>43.369562540006292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F6C-4112-8843-6A46B342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46367"/>
        <c:axId val="1986161023"/>
      </c:lineChart>
      <c:lineChart>
        <c:grouping val="standard"/>
        <c:varyColors val="0"/>
        <c:ser>
          <c:idx val="2"/>
          <c:order val="2"/>
          <c:tx>
            <c:strRef>
              <c:f>GP2Y!$D$1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GP2Y!$A$2:$A$28</c:f>
              <c:numCache>
                <c:formatCode>0.00</c:formatCode>
                <c:ptCount val="27"/>
                <c:pt idx="0">
                  <c:v>3</c:v>
                </c:pt>
                <c:pt idx="1">
                  <c:v>2.9</c:v>
                </c:pt>
                <c:pt idx="2">
                  <c:v>2.8</c:v>
                </c:pt>
                <c:pt idx="3">
                  <c:v>2.7</c:v>
                </c:pt>
                <c:pt idx="4">
                  <c:v>2.6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2.1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1.7</c:v>
                </c:pt>
                <c:pt idx="14">
                  <c:v>1.6</c:v>
                </c:pt>
                <c:pt idx="15">
                  <c:v>1.5</c:v>
                </c:pt>
                <c:pt idx="16">
                  <c:v>1.4</c:v>
                </c:pt>
                <c:pt idx="17">
                  <c:v>1.3</c:v>
                </c:pt>
                <c:pt idx="18">
                  <c:v>1.2</c:v>
                </c:pt>
                <c:pt idx="19">
                  <c:v>1.1000000000000001</c:v>
                </c:pt>
                <c:pt idx="20">
                  <c:v>1</c:v>
                </c:pt>
                <c:pt idx="21">
                  <c:v>0.9</c:v>
                </c:pt>
                <c:pt idx="22">
                  <c:v>0.8</c:v>
                </c:pt>
                <c:pt idx="23">
                  <c:v>0.7</c:v>
                </c:pt>
                <c:pt idx="24">
                  <c:v>0.6</c:v>
                </c:pt>
                <c:pt idx="25">
                  <c:v>0.5</c:v>
                </c:pt>
                <c:pt idx="26">
                  <c:v>0.4</c:v>
                </c:pt>
              </c:numCache>
            </c:numRef>
          </c:cat>
          <c:val>
            <c:numRef>
              <c:f>GP2Y!$D$2:$D$28</c:f>
              <c:numCache>
                <c:formatCode>0.00%</c:formatCode>
                <c:ptCount val="27"/>
                <c:pt idx="0">
                  <c:v>4.3800539469098114E-2</c:v>
                </c:pt>
                <c:pt idx="1">
                  <c:v>5.1585217598781125E-2</c:v>
                </c:pt>
                <c:pt idx="2">
                  <c:v>2.8328568909669515E-2</c:v>
                </c:pt>
                <c:pt idx="3">
                  <c:v>3.1941070789018651E-2</c:v>
                </c:pt>
                <c:pt idx="4">
                  <c:v>1.4523196085477252E-4</c:v>
                </c:pt>
                <c:pt idx="5">
                  <c:v>6.4601705322381523E-3</c:v>
                </c:pt>
                <c:pt idx="6">
                  <c:v>1.6258958492495451E-2</c:v>
                </c:pt>
                <c:pt idx="7">
                  <c:v>2.0466842398596866E-2</c:v>
                </c:pt>
                <c:pt idx="8">
                  <c:v>2.6653026844156359E-2</c:v>
                </c:pt>
                <c:pt idx="9">
                  <c:v>2.684324135577313E-2</c:v>
                </c:pt>
                <c:pt idx="10">
                  <c:v>1.4609558058905918E-2</c:v>
                </c:pt>
                <c:pt idx="11">
                  <c:v>2.8052732964822694E-2</c:v>
                </c:pt>
                <c:pt idx="12">
                  <c:v>2.1314770427557334E-2</c:v>
                </c:pt>
                <c:pt idx="13">
                  <c:v>1.2797845708783768E-2</c:v>
                </c:pt>
                <c:pt idx="14">
                  <c:v>6.5378818538594889E-3</c:v>
                </c:pt>
                <c:pt idx="15">
                  <c:v>9.1196693359717074E-3</c:v>
                </c:pt>
                <c:pt idx="16">
                  <c:v>2.089552556764147E-2</c:v>
                </c:pt>
                <c:pt idx="17">
                  <c:v>3.6088813891067988E-2</c:v>
                </c:pt>
                <c:pt idx="18">
                  <c:v>4.1155694588850621E-2</c:v>
                </c:pt>
                <c:pt idx="19">
                  <c:v>4.1733793394891305E-2</c:v>
                </c:pt>
                <c:pt idx="20">
                  <c:v>3.2458217270195037E-2</c:v>
                </c:pt>
                <c:pt idx="21">
                  <c:v>2.7220748930542129E-2</c:v>
                </c:pt>
                <c:pt idx="22">
                  <c:v>2.9012837831890296E-2</c:v>
                </c:pt>
                <c:pt idx="23">
                  <c:v>2.3462067575018182E-2</c:v>
                </c:pt>
                <c:pt idx="24">
                  <c:v>1.8186925276971523E-3</c:v>
                </c:pt>
                <c:pt idx="25">
                  <c:v>4.5705387635626947E-3</c:v>
                </c:pt>
                <c:pt idx="26">
                  <c:v>7.6702148460930888E-2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0-4BF4-8C60-14F6330AA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9851711"/>
        <c:axId val="1740474335"/>
      </c:lineChart>
      <c:catAx>
        <c:axId val="243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6161023"/>
        <c:crosses val="autoZero"/>
        <c:auto val="1"/>
        <c:lblAlgn val="ctr"/>
        <c:lblOffset val="100"/>
        <c:noMultiLvlLbl val="1"/>
      </c:catAx>
      <c:valAx>
        <c:axId val="19861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46367"/>
        <c:crosses val="autoZero"/>
        <c:crossBetween val="between"/>
      </c:valAx>
      <c:valAx>
        <c:axId val="174047433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9851711"/>
        <c:crosses val="max"/>
        <c:crossBetween val="between"/>
      </c:valAx>
      <c:catAx>
        <c:axId val="181985171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740474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633411</xdr:colOff>
      <xdr:row>0</xdr:row>
      <xdr:rowOff>104775</xdr:rowOff>
    </xdr:from>
    <xdr:to>
      <xdr:col>18</xdr:col>
      <xdr:colOff>200024</xdr:colOff>
      <xdr:row>22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6EEC762-ED77-4EE5-BE0F-8EF97733A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1642-79E7-4DD6-9623-A45070CE8EAF}">
  <dimension ref="A2:D17"/>
  <sheetViews>
    <sheetView topLeftCell="A4" workbookViewId="0">
      <selection activeCell="C41" sqref="C41:C42"/>
    </sheetView>
  </sheetViews>
  <sheetFormatPr baseColWidth="10" defaultRowHeight="15" x14ac:dyDescent="0.25"/>
  <cols>
    <col min="1" max="1" width="13.5703125" bestFit="1" customWidth="1"/>
  </cols>
  <sheetData>
    <row r="2" spans="1:4" x14ac:dyDescent="0.25">
      <c r="A2" t="s">
        <v>12</v>
      </c>
      <c r="B2">
        <f>SUM(D:D)</f>
        <v>700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ht="15.75" x14ac:dyDescent="0.25">
      <c r="A5" s="29" t="s">
        <v>13</v>
      </c>
      <c r="B5" s="29"/>
      <c r="C5" s="29"/>
      <c r="D5" s="29"/>
    </row>
    <row r="6" spans="1:4" x14ac:dyDescent="0.25">
      <c r="A6" t="s">
        <v>1</v>
      </c>
      <c r="B6">
        <v>2</v>
      </c>
      <c r="C6">
        <v>50</v>
      </c>
      <c r="D6">
        <f>(1000/C6)*B6</f>
        <v>40</v>
      </c>
    </row>
    <row r="7" spans="1:4" x14ac:dyDescent="0.25">
      <c r="A7" t="s">
        <v>2</v>
      </c>
      <c r="B7">
        <v>4</v>
      </c>
      <c r="C7">
        <v>50</v>
      </c>
      <c r="D7">
        <f t="shared" ref="D7:D17" si="0">(1000/C7)*B7</f>
        <v>80</v>
      </c>
    </row>
    <row r="8" spans="1:4" x14ac:dyDescent="0.25">
      <c r="A8" t="s">
        <v>3</v>
      </c>
      <c r="B8">
        <v>4</v>
      </c>
      <c r="C8">
        <v>50</v>
      </c>
      <c r="D8">
        <f t="shared" si="0"/>
        <v>80</v>
      </c>
    </row>
    <row r="9" spans="1:4" x14ac:dyDescent="0.25">
      <c r="A9" t="s">
        <v>4</v>
      </c>
      <c r="B9">
        <v>2</v>
      </c>
      <c r="C9">
        <v>50</v>
      </c>
      <c r="D9">
        <f t="shared" si="0"/>
        <v>40</v>
      </c>
    </row>
    <row r="10" spans="1:4" x14ac:dyDescent="0.25">
      <c r="A10" t="s">
        <v>5</v>
      </c>
      <c r="B10">
        <v>4</v>
      </c>
      <c r="C10">
        <v>50</v>
      </c>
      <c r="D10">
        <f t="shared" si="0"/>
        <v>80</v>
      </c>
    </row>
    <row r="11" spans="1:4" x14ac:dyDescent="0.25">
      <c r="A11" t="s">
        <v>6</v>
      </c>
      <c r="B11">
        <v>2</v>
      </c>
      <c r="C11">
        <v>50</v>
      </c>
      <c r="D11">
        <f t="shared" si="0"/>
        <v>40</v>
      </c>
    </row>
    <row r="12" spans="1:4" x14ac:dyDescent="0.25">
      <c r="A12" t="s">
        <v>7</v>
      </c>
      <c r="B12">
        <v>4</v>
      </c>
      <c r="C12">
        <v>50</v>
      </c>
      <c r="D12">
        <f t="shared" si="0"/>
        <v>80</v>
      </c>
    </row>
    <row r="13" spans="1:4" x14ac:dyDescent="0.25">
      <c r="A13" t="s">
        <v>8</v>
      </c>
      <c r="B13">
        <v>4</v>
      </c>
      <c r="C13">
        <v>50</v>
      </c>
      <c r="D13">
        <f t="shared" si="0"/>
        <v>80</v>
      </c>
    </row>
    <row r="14" spans="1:4" x14ac:dyDescent="0.25">
      <c r="A14" t="s">
        <v>9</v>
      </c>
      <c r="B14">
        <v>1</v>
      </c>
      <c r="C14">
        <v>50</v>
      </c>
      <c r="D14">
        <f t="shared" si="0"/>
        <v>20</v>
      </c>
    </row>
    <row r="15" spans="1:4" ht="15.75" x14ac:dyDescent="0.25">
      <c r="A15" s="29" t="s">
        <v>14</v>
      </c>
      <c r="B15" s="29"/>
      <c r="C15" s="29"/>
      <c r="D15" s="29"/>
    </row>
    <row r="16" spans="1:4" x14ac:dyDescent="0.25">
      <c r="A16" t="s">
        <v>15</v>
      </c>
      <c r="B16">
        <v>4</v>
      </c>
      <c r="C16">
        <v>50</v>
      </c>
      <c r="D16">
        <f t="shared" si="0"/>
        <v>80</v>
      </c>
    </row>
    <row r="17" spans="1:4" x14ac:dyDescent="0.25">
      <c r="A17" t="s">
        <v>16</v>
      </c>
      <c r="B17">
        <v>4</v>
      </c>
      <c r="C17">
        <v>50</v>
      </c>
      <c r="D17">
        <f t="shared" si="0"/>
        <v>80</v>
      </c>
    </row>
  </sheetData>
  <mergeCells count="2">
    <mergeCell ref="A5:D5"/>
    <mergeCell ref="A15:D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88FD-8444-4667-A8F6-2D07972D95E5}">
  <dimension ref="A2:M25"/>
  <sheetViews>
    <sheetView tabSelected="1" workbookViewId="0">
      <selection activeCell="N14" sqref="N14"/>
    </sheetView>
  </sheetViews>
  <sheetFormatPr baseColWidth="10" defaultRowHeight="15" x14ac:dyDescent="0.25"/>
  <cols>
    <col min="2" max="2" width="13.42578125" customWidth="1"/>
    <col min="3" max="3" width="13" customWidth="1"/>
    <col min="4" max="4" width="8" customWidth="1"/>
    <col min="5" max="5" width="15.140625" customWidth="1"/>
  </cols>
  <sheetData>
    <row r="2" spans="1:13" ht="15.75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33"/>
      <c r="G2" s="34"/>
      <c r="H2" s="34"/>
      <c r="I2" s="34"/>
      <c r="J2" s="34"/>
      <c r="K2" s="34"/>
      <c r="L2" s="35"/>
      <c r="M2" s="1"/>
    </row>
    <row r="3" spans="1:13" ht="15.75" x14ac:dyDescent="0.25">
      <c r="A3" s="11" t="s">
        <v>43</v>
      </c>
      <c r="B3" s="36" t="s">
        <v>19</v>
      </c>
      <c r="C3" s="37"/>
      <c r="D3" s="8" t="s">
        <v>28</v>
      </c>
      <c r="E3" s="38" t="s">
        <v>17</v>
      </c>
      <c r="F3" s="39"/>
      <c r="G3" s="39"/>
      <c r="H3" s="39"/>
      <c r="I3" s="39"/>
      <c r="J3" s="39"/>
      <c r="K3" s="39"/>
      <c r="L3" s="39"/>
      <c r="M3" s="40"/>
    </row>
    <row r="4" spans="1:13" x14ac:dyDescent="0.25">
      <c r="B4" s="3" t="s">
        <v>46</v>
      </c>
      <c r="C4" s="3"/>
      <c r="D4" s="3"/>
      <c r="E4" s="32"/>
      <c r="F4" s="32"/>
      <c r="G4" s="32"/>
      <c r="H4" s="32"/>
      <c r="I4" s="32"/>
      <c r="J4" s="32"/>
      <c r="K4" s="32"/>
      <c r="L4" s="32"/>
      <c r="M4" s="32"/>
    </row>
    <row r="6" spans="1:13" ht="15.75" x14ac:dyDescent="0.25">
      <c r="B6" s="30" t="s">
        <v>44</v>
      </c>
      <c r="C6" s="30"/>
      <c r="D6" s="19" t="s">
        <v>28</v>
      </c>
    </row>
    <row r="7" spans="1:13" x14ac:dyDescent="0.25">
      <c r="B7" s="32" t="s">
        <v>59</v>
      </c>
      <c r="C7" s="32"/>
      <c r="D7" s="18">
        <v>1</v>
      </c>
      <c r="E7" s="64" t="s">
        <v>47</v>
      </c>
      <c r="F7" s="41"/>
      <c r="G7" s="41"/>
      <c r="H7" s="41"/>
      <c r="I7" s="17"/>
      <c r="J7" s="17"/>
      <c r="K7" s="17"/>
      <c r="L7" s="17"/>
      <c r="M7" s="17"/>
    </row>
    <row r="8" spans="1:13" x14ac:dyDescent="0.25">
      <c r="B8" s="32" t="s">
        <v>60</v>
      </c>
      <c r="C8" s="32"/>
      <c r="D8" s="22">
        <v>2</v>
      </c>
      <c r="E8" s="6" t="s">
        <v>58</v>
      </c>
      <c r="F8" s="21"/>
      <c r="I8" s="17"/>
      <c r="J8" s="17"/>
      <c r="K8" s="17"/>
      <c r="L8" s="17"/>
      <c r="M8" s="17"/>
    </row>
    <row r="9" spans="1:13" x14ac:dyDescent="0.25">
      <c r="B9" s="44" t="s">
        <v>61</v>
      </c>
      <c r="C9" s="44"/>
      <c r="D9" s="20">
        <v>3</v>
      </c>
      <c r="E9" s="41" t="s">
        <v>45</v>
      </c>
      <c r="F9" s="41"/>
    </row>
    <row r="10" spans="1:13" x14ac:dyDescent="0.25">
      <c r="B10" s="44" t="s">
        <v>62</v>
      </c>
      <c r="C10" s="44"/>
      <c r="D10" s="22">
        <v>4</v>
      </c>
      <c r="E10" s="6" t="s">
        <v>63</v>
      </c>
      <c r="F10" s="21"/>
    </row>
    <row r="11" spans="1:13" x14ac:dyDescent="0.25">
      <c r="B11" s="42" t="s">
        <v>49</v>
      </c>
      <c r="C11" s="43"/>
      <c r="D11" s="22">
        <v>5</v>
      </c>
      <c r="E11" s="21"/>
      <c r="F11" s="21"/>
    </row>
    <row r="12" spans="1:13" x14ac:dyDescent="0.25">
      <c r="B12" s="32" t="s">
        <v>50</v>
      </c>
      <c r="C12" s="32"/>
      <c r="D12" s="22">
        <v>6</v>
      </c>
      <c r="E12" s="6" t="s">
        <v>51</v>
      </c>
    </row>
    <row r="13" spans="1:13" x14ac:dyDescent="0.25">
      <c r="B13" s="25" t="s">
        <v>40</v>
      </c>
      <c r="C13" s="25"/>
      <c r="D13" s="24">
        <v>7</v>
      </c>
      <c r="E13" s="64" t="s">
        <v>45</v>
      </c>
      <c r="F13" s="64"/>
    </row>
    <row r="14" spans="1:13" x14ac:dyDescent="0.25">
      <c r="B14" s="65" t="s">
        <v>41</v>
      </c>
      <c r="C14" s="66"/>
      <c r="D14" s="24">
        <v>8</v>
      </c>
      <c r="E14" s="41" t="s">
        <v>39</v>
      </c>
      <c r="F14" s="41"/>
      <c r="G14" s="41"/>
      <c r="H14" s="41"/>
      <c r="I14" s="41"/>
      <c r="J14" s="41"/>
      <c r="K14" s="41"/>
      <c r="L14" s="41"/>
    </row>
    <row r="15" spans="1:13" x14ac:dyDescent="0.25">
      <c r="B15" s="32" t="s">
        <v>48</v>
      </c>
      <c r="C15" s="32"/>
      <c r="D15" s="18">
        <v>255</v>
      </c>
      <c r="E15" s="31" t="s">
        <v>47</v>
      </c>
      <c r="F15" s="31"/>
      <c r="G15" s="31"/>
      <c r="H15" s="31"/>
    </row>
    <row r="25" spans="5:5" x14ac:dyDescent="0.25">
      <c r="E25" s="28"/>
    </row>
  </sheetData>
  <mergeCells count="18">
    <mergeCell ref="B15:C15"/>
    <mergeCell ref="E15:H15"/>
    <mergeCell ref="B11:C11"/>
    <mergeCell ref="B12:C12"/>
    <mergeCell ref="B9:C9"/>
    <mergeCell ref="B10:C10"/>
    <mergeCell ref="E13:F13"/>
    <mergeCell ref="B14:C14"/>
    <mergeCell ref="E14:L14"/>
    <mergeCell ref="B6:C6"/>
    <mergeCell ref="E9:F9"/>
    <mergeCell ref="E4:M4"/>
    <mergeCell ref="F2:L2"/>
    <mergeCell ref="B3:C3"/>
    <mergeCell ref="E3:M3"/>
    <mergeCell ref="B7:C7"/>
    <mergeCell ref="E7:H7"/>
    <mergeCell ref="B8:C8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D9D3-B3A2-4544-B5AF-185922725977}">
  <dimension ref="A1:F28"/>
  <sheetViews>
    <sheetView workbookViewId="0">
      <selection activeCell="E30" sqref="E29:E30"/>
    </sheetView>
  </sheetViews>
  <sheetFormatPr baseColWidth="10" defaultRowHeight="15" x14ac:dyDescent="0.25"/>
  <cols>
    <col min="1" max="1" width="11.42578125" style="23"/>
    <col min="4" max="4" width="10.42578125" style="26" customWidth="1"/>
  </cols>
  <sheetData>
    <row r="1" spans="1:6" x14ac:dyDescent="0.25">
      <c r="A1" s="23" t="s">
        <v>52</v>
      </c>
      <c r="B1" t="s">
        <v>53</v>
      </c>
      <c r="C1" t="s">
        <v>56</v>
      </c>
      <c r="D1" s="26" t="s">
        <v>57</v>
      </c>
      <c r="E1" t="s">
        <v>54</v>
      </c>
      <c r="F1" t="s">
        <v>55</v>
      </c>
    </row>
    <row r="2" spans="1:6" x14ac:dyDescent="0.25">
      <c r="A2" s="23">
        <v>3</v>
      </c>
      <c r="B2">
        <v>3.4</v>
      </c>
      <c r="C2">
        <f t="shared" ref="C2:C28" si="0">13.8939*A2^-1.2423</f>
        <v>3.548921834194934</v>
      </c>
      <c r="D2" s="27">
        <f>IF(C2/(B2/100)&gt;=100,(C2/(B2/100)-100)/100,(100-C2/(B2/100))/100)</f>
        <v>4.3800539469098114E-2</v>
      </c>
      <c r="E2">
        <v>13.8939</v>
      </c>
      <c r="F2">
        <v>-1.2423</v>
      </c>
    </row>
    <row r="3" spans="1:6" x14ac:dyDescent="0.25">
      <c r="A3" s="23">
        <v>2.9</v>
      </c>
      <c r="B3">
        <v>3.52</v>
      </c>
      <c r="C3">
        <f t="shared" si="0"/>
        <v>3.70157996594771</v>
      </c>
      <c r="D3" s="27">
        <f t="shared" ref="D3:D28" si="1">IF(C3/(B3/100)&gt;=100,(C3/(B3/100)-100)/100,(100-C3/(B3/100))/100)</f>
        <v>5.1585217598781125E-2</v>
      </c>
    </row>
    <row r="4" spans="1:6" x14ac:dyDescent="0.25">
      <c r="A4" s="23">
        <v>2.8</v>
      </c>
      <c r="B4">
        <v>3.76</v>
      </c>
      <c r="C4">
        <f t="shared" si="0"/>
        <v>3.8665154191003568</v>
      </c>
      <c r="D4" s="27">
        <f t="shared" si="1"/>
        <v>2.8328568909669515E-2</v>
      </c>
    </row>
    <row r="5" spans="1:6" x14ac:dyDescent="0.25">
      <c r="A5" s="23">
        <v>2.7</v>
      </c>
      <c r="B5">
        <v>3.92</v>
      </c>
      <c r="C5">
        <f t="shared" si="0"/>
        <v>4.0452089974929528</v>
      </c>
      <c r="D5" s="27">
        <f t="shared" si="1"/>
        <v>3.1941070789018651E-2</v>
      </c>
    </row>
    <row r="6" spans="1:6" x14ac:dyDescent="0.25">
      <c r="A6" s="23">
        <v>2.6</v>
      </c>
      <c r="B6">
        <v>4.24</v>
      </c>
      <c r="C6">
        <f t="shared" si="0"/>
        <v>4.2393842164859761</v>
      </c>
      <c r="D6" s="27">
        <f t="shared" si="1"/>
        <v>1.4523196085477252E-4</v>
      </c>
    </row>
    <row r="7" spans="1:6" x14ac:dyDescent="0.25">
      <c r="A7" s="23">
        <v>2.5</v>
      </c>
      <c r="B7">
        <v>4.4800000000000004</v>
      </c>
      <c r="C7">
        <f t="shared" si="0"/>
        <v>4.4510584360155736</v>
      </c>
      <c r="D7" s="27">
        <f t="shared" si="1"/>
        <v>6.4601705322381523E-3</v>
      </c>
    </row>
    <row r="8" spans="1:6" x14ac:dyDescent="0.25">
      <c r="A8" s="23">
        <v>2.4</v>
      </c>
      <c r="B8">
        <v>4.76</v>
      </c>
      <c r="C8">
        <f t="shared" si="0"/>
        <v>4.682607357575721</v>
      </c>
      <c r="D8" s="27">
        <f t="shared" si="1"/>
        <v>1.6258958492495451E-2</v>
      </c>
    </row>
    <row r="9" spans="1:6" x14ac:dyDescent="0.25">
      <c r="A9" s="23">
        <v>2.2999999999999998</v>
      </c>
      <c r="B9">
        <v>5.04</v>
      </c>
      <c r="C9">
        <f t="shared" si="0"/>
        <v>4.9368471143110719</v>
      </c>
      <c r="D9" s="27">
        <f t="shared" si="1"/>
        <v>2.0466842398596866E-2</v>
      </c>
    </row>
    <row r="10" spans="1:6" x14ac:dyDescent="0.25">
      <c r="A10" s="23">
        <v>2.2000000000000002</v>
      </c>
      <c r="B10">
        <v>5.36</v>
      </c>
      <c r="C10">
        <f t="shared" si="0"/>
        <v>5.2171397761153218</v>
      </c>
      <c r="D10" s="27">
        <f t="shared" si="1"/>
        <v>2.6653026844156359E-2</v>
      </c>
    </row>
    <row r="11" spans="1:6" x14ac:dyDescent="0.25">
      <c r="A11" s="23">
        <v>2.1</v>
      </c>
      <c r="B11">
        <v>5.68</v>
      </c>
      <c r="C11">
        <f t="shared" si="0"/>
        <v>5.5275303890992085</v>
      </c>
      <c r="D11" s="27">
        <f t="shared" si="1"/>
        <v>2.684324135577313E-2</v>
      </c>
    </row>
    <row r="12" spans="1:6" x14ac:dyDescent="0.25">
      <c r="A12" s="23">
        <v>2</v>
      </c>
      <c r="B12">
        <v>5.96</v>
      </c>
      <c r="C12">
        <f t="shared" si="0"/>
        <v>5.8729270339689208</v>
      </c>
      <c r="D12" s="27">
        <f t="shared" si="1"/>
        <v>1.4609558058905918E-2</v>
      </c>
    </row>
    <row r="13" spans="1:6" x14ac:dyDescent="0.25">
      <c r="A13" s="23">
        <v>1.9</v>
      </c>
      <c r="B13">
        <v>6.44</v>
      </c>
      <c r="C13">
        <f t="shared" si="0"/>
        <v>6.2593403997065415</v>
      </c>
      <c r="D13" s="27">
        <f t="shared" si="1"/>
        <v>2.8052732964822694E-2</v>
      </c>
    </row>
    <row r="14" spans="1:6" x14ac:dyDescent="0.25">
      <c r="A14" s="23">
        <v>1.8</v>
      </c>
      <c r="B14">
        <v>6.84</v>
      </c>
      <c r="C14">
        <f t="shared" si="0"/>
        <v>6.6942069702755083</v>
      </c>
      <c r="D14" s="27">
        <f t="shared" si="1"/>
        <v>2.1314770427557334E-2</v>
      </c>
    </row>
    <row r="15" spans="1:6" x14ac:dyDescent="0.25">
      <c r="A15" s="23">
        <v>1.7</v>
      </c>
      <c r="B15">
        <v>7.28</v>
      </c>
      <c r="C15">
        <f t="shared" si="0"/>
        <v>7.1868316832400545</v>
      </c>
      <c r="D15" s="27">
        <f t="shared" si="1"/>
        <v>1.2797845708783768E-2</v>
      </c>
    </row>
    <row r="16" spans="1:6" x14ac:dyDescent="0.25">
      <c r="A16" s="23">
        <v>1.6</v>
      </c>
      <c r="B16">
        <v>7.8</v>
      </c>
      <c r="C16">
        <f t="shared" si="0"/>
        <v>7.7490045215398959</v>
      </c>
      <c r="D16" s="27">
        <f t="shared" si="1"/>
        <v>6.5378818538594889E-3</v>
      </c>
    </row>
    <row r="17" spans="1:4" x14ac:dyDescent="0.25">
      <c r="A17" s="23">
        <v>1.5</v>
      </c>
      <c r="B17">
        <v>8.32</v>
      </c>
      <c r="C17">
        <f t="shared" si="0"/>
        <v>8.3958756488752844</v>
      </c>
      <c r="D17" s="27">
        <f t="shared" si="1"/>
        <v>9.1196693359717074E-3</v>
      </c>
    </row>
    <row r="18" spans="1:4" x14ac:dyDescent="0.25">
      <c r="A18" s="23">
        <v>1.4</v>
      </c>
      <c r="B18">
        <v>8.9600000000000009</v>
      </c>
      <c r="C18">
        <f t="shared" si="0"/>
        <v>9.147223909086069</v>
      </c>
      <c r="D18" s="27">
        <f t="shared" si="1"/>
        <v>2.089552556764147E-2</v>
      </c>
    </row>
    <row r="19" spans="1:4" x14ac:dyDescent="0.25">
      <c r="A19" s="23">
        <v>1.3</v>
      </c>
      <c r="B19">
        <v>9.68</v>
      </c>
      <c r="C19">
        <f t="shared" si="0"/>
        <v>10.029339718465538</v>
      </c>
      <c r="D19" s="27">
        <f t="shared" si="1"/>
        <v>3.6088813891067988E-2</v>
      </c>
    </row>
    <row r="20" spans="1:4" x14ac:dyDescent="0.25">
      <c r="A20" s="23">
        <v>1.2</v>
      </c>
      <c r="B20">
        <v>10.64</v>
      </c>
      <c r="C20">
        <f t="shared" si="0"/>
        <v>11.077896590425372</v>
      </c>
      <c r="D20" s="27">
        <f t="shared" si="1"/>
        <v>4.1155694588850621E-2</v>
      </c>
    </row>
    <row r="21" spans="1:4" x14ac:dyDescent="0.25">
      <c r="A21" s="23">
        <v>1.1000000000000001</v>
      </c>
      <c r="B21">
        <v>12.88</v>
      </c>
      <c r="C21">
        <f t="shared" si="0"/>
        <v>12.3424687410738</v>
      </c>
      <c r="D21" s="27">
        <f t="shared" si="1"/>
        <v>4.1733793394891305E-2</v>
      </c>
    </row>
    <row r="22" spans="1:4" x14ac:dyDescent="0.25">
      <c r="A22" s="23">
        <v>1</v>
      </c>
      <c r="B22">
        <v>14.36</v>
      </c>
      <c r="C22">
        <f t="shared" si="0"/>
        <v>13.8939</v>
      </c>
      <c r="D22" s="27">
        <f t="shared" si="1"/>
        <v>3.2458217270195037E-2</v>
      </c>
    </row>
    <row r="23" spans="1:4" x14ac:dyDescent="0.25">
      <c r="A23" s="23">
        <v>0.9</v>
      </c>
      <c r="B23">
        <v>16.28</v>
      </c>
      <c r="C23">
        <f t="shared" si="0"/>
        <v>15.836846207410774</v>
      </c>
      <c r="D23" s="27">
        <f t="shared" si="1"/>
        <v>2.7220748930542129E-2</v>
      </c>
    </row>
    <row r="24" spans="1:4" x14ac:dyDescent="0.25">
      <c r="A24" s="23">
        <v>0.8</v>
      </c>
      <c r="B24">
        <v>18.88</v>
      </c>
      <c r="C24">
        <f t="shared" si="0"/>
        <v>18.33223762173391</v>
      </c>
      <c r="D24" s="27">
        <f t="shared" si="1"/>
        <v>2.9012837831890296E-2</v>
      </c>
    </row>
    <row r="25" spans="1:4" x14ac:dyDescent="0.25">
      <c r="A25" s="23">
        <v>0.7</v>
      </c>
      <c r="B25">
        <v>22.16</v>
      </c>
      <c r="C25">
        <f t="shared" si="0"/>
        <v>21.640080582537596</v>
      </c>
      <c r="D25" s="27">
        <f t="shared" si="1"/>
        <v>2.3462067575018182E-2</v>
      </c>
    </row>
    <row r="26" spans="1:4" x14ac:dyDescent="0.25">
      <c r="A26" s="23">
        <v>0.6</v>
      </c>
      <c r="B26">
        <v>26.16</v>
      </c>
      <c r="C26">
        <f t="shared" si="0"/>
        <v>26.207576996524558</v>
      </c>
      <c r="D26" s="27">
        <f t="shared" si="1"/>
        <v>1.8186925276971523E-3</v>
      </c>
    </row>
    <row r="27" spans="1:4" x14ac:dyDescent="0.25">
      <c r="A27" s="23">
        <v>0.5</v>
      </c>
      <c r="B27">
        <v>32.72</v>
      </c>
      <c r="C27">
        <f t="shared" si="0"/>
        <v>32.869548028343772</v>
      </c>
      <c r="D27" s="27">
        <f t="shared" si="1"/>
        <v>4.5705387635626947E-3</v>
      </c>
    </row>
    <row r="28" spans="1:4" x14ac:dyDescent="0.25">
      <c r="A28" s="23">
        <v>0.4</v>
      </c>
      <c r="B28">
        <v>40.28</v>
      </c>
      <c r="C28">
        <f t="shared" si="0"/>
        <v>43.369562540006292</v>
      </c>
      <c r="D28" s="27">
        <f t="shared" si="1"/>
        <v>7.6702148460930888E-2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7DA2-D66C-4765-8B42-9B8593C77046}">
  <dimension ref="B2:V23"/>
  <sheetViews>
    <sheetView topLeftCell="C1" workbookViewId="0">
      <selection activeCell="I1" sqref="I1:I1048576"/>
    </sheetView>
  </sheetViews>
  <sheetFormatPr baseColWidth="10" defaultRowHeight="15" x14ac:dyDescent="0.25"/>
  <cols>
    <col min="2" max="3" width="7.85546875" customWidth="1"/>
    <col min="4" max="13" width="8" customWidth="1"/>
    <col min="14" max="14" width="8.85546875" bestFit="1" customWidth="1"/>
    <col min="16" max="19" width="11.42578125" customWidth="1"/>
    <col min="26" max="26" width="21" bestFit="1" customWidth="1"/>
  </cols>
  <sheetData>
    <row r="2" spans="2:22" ht="15.75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33"/>
      <c r="P2" s="34"/>
      <c r="Q2" s="34"/>
      <c r="R2" s="34"/>
      <c r="S2" s="34"/>
      <c r="T2" s="34"/>
      <c r="U2" s="35"/>
      <c r="V2" s="1">
        <f>N2+64</f>
        <v>76</v>
      </c>
    </row>
    <row r="3" spans="2:22" x14ac:dyDescent="0.25">
      <c r="B3" s="4" t="s">
        <v>21</v>
      </c>
      <c r="C3" s="4" t="s">
        <v>22</v>
      </c>
      <c r="D3" s="45" t="s">
        <v>18</v>
      </c>
      <c r="E3" s="45"/>
      <c r="F3" s="36" t="s">
        <v>19</v>
      </c>
      <c r="G3" s="37"/>
      <c r="H3" s="5" t="s">
        <v>20</v>
      </c>
      <c r="I3" s="5" t="s">
        <v>28</v>
      </c>
      <c r="J3" s="62" t="s">
        <v>36</v>
      </c>
      <c r="K3" s="62"/>
      <c r="L3" s="62"/>
      <c r="M3" s="62"/>
      <c r="N3" s="38" t="s">
        <v>17</v>
      </c>
      <c r="O3" s="39"/>
      <c r="P3" s="39"/>
      <c r="Q3" s="39"/>
      <c r="R3" s="39"/>
      <c r="S3" s="39"/>
      <c r="T3" s="39"/>
      <c r="U3" s="39"/>
      <c r="V3" s="40"/>
    </row>
    <row r="4" spans="2:22" x14ac:dyDescent="0.25">
      <c r="B4" s="2"/>
      <c r="C4" s="3"/>
      <c r="D4" s="2"/>
      <c r="E4" s="2"/>
      <c r="F4" s="3"/>
      <c r="G4" s="3"/>
      <c r="H4" s="2"/>
      <c r="I4" s="3"/>
      <c r="J4" s="3"/>
      <c r="K4" s="3"/>
      <c r="L4" s="3"/>
      <c r="M4" s="3"/>
      <c r="N4" s="32" t="s">
        <v>37</v>
      </c>
      <c r="O4" s="32"/>
      <c r="P4" s="32"/>
      <c r="Q4" s="32"/>
      <c r="R4" s="32"/>
      <c r="S4" s="32"/>
      <c r="T4" s="32"/>
      <c r="U4" s="32"/>
      <c r="V4" s="32"/>
    </row>
    <row r="5" spans="2:22" x14ac:dyDescent="0.25">
      <c r="B5" s="2"/>
      <c r="C5" s="3"/>
      <c r="D5" s="2"/>
      <c r="E5" s="2"/>
      <c r="F5" s="3"/>
      <c r="G5" s="3"/>
      <c r="H5" s="2"/>
      <c r="I5" s="2"/>
      <c r="J5" s="2"/>
      <c r="K5" s="2"/>
      <c r="L5" s="2"/>
      <c r="M5" s="2"/>
      <c r="N5" s="63" t="s">
        <v>27</v>
      </c>
      <c r="O5" s="32"/>
      <c r="P5" s="32"/>
      <c r="Q5" s="32"/>
      <c r="R5" s="32"/>
      <c r="S5" s="32"/>
      <c r="T5" s="32"/>
      <c r="U5" s="32"/>
      <c r="V5" s="32"/>
    </row>
    <row r="6" spans="2:22" x14ac:dyDescent="0.25">
      <c r="B6" s="2"/>
      <c r="C6" s="3"/>
      <c r="D6" s="2"/>
      <c r="E6" s="2"/>
      <c r="F6" s="3"/>
      <c r="G6" s="3"/>
      <c r="H6" s="3"/>
      <c r="I6" s="3"/>
      <c r="J6" s="3"/>
      <c r="K6" s="3"/>
      <c r="L6" s="3"/>
      <c r="M6" s="3"/>
      <c r="N6" s="32" t="s">
        <v>23</v>
      </c>
      <c r="O6" s="32"/>
      <c r="P6" s="32"/>
      <c r="Q6" s="32"/>
      <c r="R6" s="32"/>
      <c r="S6" s="32"/>
      <c r="T6" s="32"/>
      <c r="U6" s="32"/>
      <c r="V6" s="32"/>
    </row>
    <row r="7" spans="2:22" x14ac:dyDescent="0.25"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32" t="s">
        <v>24</v>
      </c>
      <c r="O7" s="32"/>
      <c r="P7" s="32"/>
      <c r="Q7" s="32"/>
      <c r="R7" s="32"/>
      <c r="S7" s="32"/>
      <c r="T7" s="32"/>
      <c r="U7" s="32"/>
      <c r="V7" s="32"/>
    </row>
    <row r="8" spans="2:22" x14ac:dyDescent="0.25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2" t="s">
        <v>25</v>
      </c>
      <c r="O8" s="32"/>
      <c r="P8" s="32"/>
      <c r="Q8" s="32"/>
      <c r="R8" s="32"/>
      <c r="S8" s="32"/>
      <c r="T8" s="32"/>
      <c r="U8" s="32"/>
      <c r="V8" s="32"/>
    </row>
    <row r="9" spans="2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2" t="s">
        <v>26</v>
      </c>
      <c r="O9" s="32"/>
      <c r="P9" s="32"/>
      <c r="Q9" s="32"/>
      <c r="R9" s="32"/>
      <c r="S9" s="32"/>
      <c r="T9" s="32"/>
      <c r="U9" s="32"/>
      <c r="V9" s="32"/>
    </row>
    <row r="15" spans="2:22" ht="15.75" x14ac:dyDescent="0.25">
      <c r="F15" s="61" t="s">
        <v>38</v>
      </c>
      <c r="G15" s="61"/>
      <c r="H15" s="61"/>
      <c r="I15" s="11" t="s">
        <v>28</v>
      </c>
      <c r="J15" s="12">
        <v>8</v>
      </c>
      <c r="K15" s="12">
        <v>9</v>
      </c>
      <c r="L15" s="12">
        <v>10</v>
      </c>
      <c r="M15" s="12">
        <v>11</v>
      </c>
      <c r="N15" s="12">
        <v>12</v>
      </c>
      <c r="O15" s="12">
        <v>13</v>
      </c>
      <c r="P15" s="12">
        <v>14</v>
      </c>
      <c r="Q15" s="12">
        <v>15</v>
      </c>
      <c r="R15" s="12">
        <v>16</v>
      </c>
      <c r="S15" s="12">
        <v>17</v>
      </c>
    </row>
    <row r="16" spans="2:22" ht="15.75" thickBot="1" x14ac:dyDescent="0.3">
      <c r="F16" s="55" t="s">
        <v>30</v>
      </c>
      <c r="G16" s="55"/>
      <c r="H16" s="55"/>
      <c r="I16" s="13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6:19" x14ac:dyDescent="0.25">
      <c r="F17" s="44" t="s">
        <v>42</v>
      </c>
      <c r="G17" s="44"/>
      <c r="H17" s="44"/>
      <c r="I17" s="10">
        <v>2</v>
      </c>
      <c r="J17" s="52" t="s">
        <v>29</v>
      </c>
      <c r="K17" s="53"/>
      <c r="L17" s="59" t="s">
        <v>39</v>
      </c>
      <c r="M17" s="60"/>
      <c r="N17" s="60"/>
      <c r="O17" s="60"/>
      <c r="P17" s="60"/>
      <c r="Q17" s="60"/>
      <c r="R17" s="60"/>
      <c r="S17" s="60"/>
    </row>
    <row r="18" spans="6:19" x14ac:dyDescent="0.25">
      <c r="F18" s="32" t="s">
        <v>40</v>
      </c>
      <c r="G18" s="32"/>
      <c r="H18" s="32"/>
      <c r="I18" s="6">
        <v>3</v>
      </c>
      <c r="J18" s="52" t="s">
        <v>29</v>
      </c>
      <c r="K18" s="53"/>
      <c r="L18" s="15"/>
      <c r="M18" s="15"/>
      <c r="N18" s="16"/>
      <c r="O18" s="16"/>
      <c r="P18" s="16"/>
      <c r="Q18" s="16"/>
      <c r="R18" s="16"/>
      <c r="S18" s="16"/>
    </row>
    <row r="19" spans="6:19" ht="15.75" thickBot="1" x14ac:dyDescent="0.3">
      <c r="F19" s="56" t="s">
        <v>41</v>
      </c>
      <c r="G19" s="57"/>
      <c r="H19" s="58"/>
      <c r="I19" s="13">
        <v>4</v>
      </c>
      <c r="J19" s="49" t="s">
        <v>39</v>
      </c>
      <c r="K19" s="50"/>
      <c r="L19" s="50"/>
      <c r="M19" s="50"/>
      <c r="N19" s="50"/>
      <c r="O19" s="50"/>
      <c r="P19" s="50"/>
      <c r="Q19" s="50"/>
      <c r="R19" s="50"/>
      <c r="S19" s="50"/>
    </row>
    <row r="20" spans="6:19" x14ac:dyDescent="0.25">
      <c r="F20" s="44" t="s">
        <v>31</v>
      </c>
      <c r="G20" s="44"/>
      <c r="H20" s="44"/>
      <c r="I20" s="10">
        <v>63</v>
      </c>
      <c r="J20" s="46" t="s">
        <v>32</v>
      </c>
      <c r="K20" s="47"/>
      <c r="L20" s="47"/>
      <c r="M20" s="48"/>
      <c r="N20" s="46" t="s">
        <v>35</v>
      </c>
      <c r="O20" s="47"/>
      <c r="P20" s="47"/>
      <c r="Q20" s="48"/>
      <c r="R20" s="16"/>
      <c r="S20" s="16"/>
    </row>
    <row r="21" spans="6:19" x14ac:dyDescent="0.25">
      <c r="F21" s="54" t="s">
        <v>33</v>
      </c>
      <c r="G21" s="54"/>
      <c r="H21" s="54"/>
      <c r="I21" s="7">
        <v>64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6:19" ht="15.75" thickBot="1" x14ac:dyDescent="0.3">
      <c r="F22" s="55" t="s">
        <v>34</v>
      </c>
      <c r="G22" s="55"/>
      <c r="H22" s="55"/>
      <c r="I22" s="13">
        <v>65</v>
      </c>
      <c r="J22" s="49" t="s">
        <v>32</v>
      </c>
      <c r="K22" s="50"/>
      <c r="L22" s="50"/>
      <c r="M22" s="51"/>
      <c r="N22" s="49" t="s">
        <v>35</v>
      </c>
      <c r="O22" s="50"/>
      <c r="P22" s="50"/>
      <c r="Q22" s="51"/>
      <c r="R22" s="14"/>
      <c r="S22" s="14"/>
    </row>
    <row r="23" spans="6:19" x14ac:dyDescent="0.25">
      <c r="O23" s="9"/>
    </row>
  </sheetData>
  <mergeCells count="27">
    <mergeCell ref="O2:U2"/>
    <mergeCell ref="L17:S17"/>
    <mergeCell ref="J17:K17"/>
    <mergeCell ref="F15:H15"/>
    <mergeCell ref="F16:H16"/>
    <mergeCell ref="N4:V4"/>
    <mergeCell ref="J3:M3"/>
    <mergeCell ref="N3:V3"/>
    <mergeCell ref="N5:V5"/>
    <mergeCell ref="N6:V6"/>
    <mergeCell ref="N7:V7"/>
    <mergeCell ref="N8:V8"/>
    <mergeCell ref="N9:V9"/>
    <mergeCell ref="D3:E3"/>
    <mergeCell ref="F3:G3"/>
    <mergeCell ref="J20:M20"/>
    <mergeCell ref="J22:M22"/>
    <mergeCell ref="N20:Q20"/>
    <mergeCell ref="N22:Q22"/>
    <mergeCell ref="J18:K18"/>
    <mergeCell ref="J19:S19"/>
    <mergeCell ref="F18:H18"/>
    <mergeCell ref="F17:H17"/>
    <mergeCell ref="F20:H20"/>
    <mergeCell ref="F21:H21"/>
    <mergeCell ref="F22:H22"/>
    <mergeCell ref="F19:H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CP2102 DataPacket</vt:lpstr>
      <vt:lpstr>GP2Y</vt:lpstr>
      <vt:lpstr>CC41A DataPacket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2020-03-22T12:33:54Z</dcterms:created>
  <dcterms:modified xsi:type="dcterms:W3CDTF">2020-06-21T15:14:28Z</dcterms:modified>
</cp:coreProperties>
</file>