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defaultThemeVersion="153222"/>
  <mc:AlternateContent xmlns:mc="http://schemas.openxmlformats.org/markup-compatibility/2006">
    <mc:Choice Requires="x15">
      <x15ac:absPath xmlns:x15ac="http://schemas.microsoft.com/office/spreadsheetml/2010/11/ac" url="C:\NoBackup\Dropbox\Studium ITMC Master\50 WS17 Masterarbeit\Gentrification\"/>
    </mc:Choice>
  </mc:AlternateContent>
  <bookViews>
    <workbookView xWindow="0" yWindow="0" windowWidth="24000" windowHeight="9735" activeTab="1"/>
  </bookViews>
  <sheets>
    <sheet name="Tabelle3" sheetId="21" r:id="rId1"/>
    <sheet name="mapping" sheetId="1" r:id="rId2"/>
    <sheet name="quelle" sheetId="2" r:id="rId3"/>
  </sheets>
  <definedNames>
    <definedName name="_xlnm._FilterDatabase" localSheetId="1" hidden="1">mapping!$A$1:$L$194</definedName>
  </definedName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3" i="1" l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K133" i="1"/>
  <c r="K126" i="1"/>
  <c r="K122" i="1"/>
  <c r="K118" i="1"/>
  <c r="K115" i="1"/>
  <c r="K116" i="1"/>
  <c r="K117" i="1"/>
  <c r="K119" i="1"/>
  <c r="K120" i="1"/>
  <c r="K121" i="1"/>
  <c r="K123" i="1"/>
  <c r="K124" i="1"/>
  <c r="K125" i="1"/>
  <c r="K127" i="1"/>
  <c r="K128" i="1"/>
  <c r="K129" i="1"/>
  <c r="K130" i="1"/>
  <c r="K131" i="1"/>
  <c r="K132" i="1"/>
  <c r="K134" i="1"/>
  <c r="K135" i="1"/>
  <c r="K112" i="1"/>
  <c r="K104" i="1"/>
  <c r="K101" i="1"/>
  <c r="K102" i="1"/>
  <c r="K103" i="1"/>
  <c r="K105" i="1"/>
  <c r="K106" i="1"/>
  <c r="K107" i="1"/>
  <c r="K108" i="1"/>
  <c r="K109" i="1"/>
  <c r="K110" i="1"/>
  <c r="K111" i="1"/>
  <c r="K113" i="1"/>
  <c r="K114" i="1"/>
  <c r="K99" i="1"/>
  <c r="K100" i="1"/>
  <c r="E136" i="1"/>
  <c r="E137" i="1"/>
  <c r="A137" i="1" s="1"/>
  <c r="K136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94" i="1"/>
  <c r="K194" i="1"/>
  <c r="K195" i="1"/>
  <c r="K196" i="1"/>
  <c r="K197" i="1"/>
  <c r="K198" i="1"/>
  <c r="K199" i="1"/>
  <c r="K200" i="1"/>
  <c r="K192" i="1"/>
  <c r="A83" i="1"/>
  <c r="A84" i="1"/>
  <c r="A85" i="1"/>
  <c r="A86" i="1"/>
  <c r="A87" i="1"/>
  <c r="A88" i="1"/>
  <c r="A89" i="1"/>
  <c r="A90" i="1"/>
  <c r="A91" i="1"/>
  <c r="A92" i="1"/>
  <c r="K3" i="1"/>
  <c r="K4" i="1"/>
  <c r="K5" i="1"/>
  <c r="K6" i="1"/>
  <c r="K7" i="1"/>
  <c r="K8" i="1"/>
  <c r="K193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2" i="1"/>
  <c r="K137" i="1" l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K98" i="1" l="1"/>
</calcChain>
</file>

<file path=xl/sharedStrings.xml><?xml version="1.0" encoding="utf-8"?>
<sst xmlns="http://schemas.openxmlformats.org/spreadsheetml/2006/main" count="1819" uniqueCount="442">
  <si>
    <t>Key</t>
  </si>
  <si>
    <t>Value</t>
  </si>
  <si>
    <t>tourism</t>
  </si>
  <si>
    <t>sport</t>
  </si>
  <si>
    <t>leisure</t>
  </si>
  <si>
    <t>shop</t>
  </si>
  <si>
    <t>amenity</t>
  </si>
  <si>
    <t>office</t>
  </si>
  <si>
    <t>public_transport</t>
  </si>
  <si>
    <t>Kategorie</t>
  </si>
  <si>
    <t>Hostel</t>
  </si>
  <si>
    <t>Hotel</t>
  </si>
  <si>
    <t>Oberkategorie</t>
  </si>
  <si>
    <t>Übernachtung</t>
  </si>
  <si>
    <t>Sport</t>
  </si>
  <si>
    <t>guest_house</t>
  </si>
  <si>
    <t>apartment</t>
  </si>
  <si>
    <t>Sonstige</t>
  </si>
  <si>
    <t>motel</t>
  </si>
  <si>
    <t>casino</t>
  </si>
  <si>
    <t>sauna</t>
  </si>
  <si>
    <t>arts_centre</t>
  </si>
  <si>
    <t>Kunstwerk</t>
  </si>
  <si>
    <t>artwork</t>
  </si>
  <si>
    <t>hostel</t>
  </si>
  <si>
    <t>hotel</t>
  </si>
  <si>
    <t>heritage</t>
  </si>
  <si>
    <t>Baudenkmal</t>
  </si>
  <si>
    <t>gallery</t>
  </si>
  <si>
    <t>Gallerie</t>
  </si>
  <si>
    <t>Kunstzentrum</t>
  </si>
  <si>
    <t>nach</t>
  </si>
  <si>
    <t>http://openpoimap.org/</t>
  </si>
  <si>
    <t>Unterkategorie</t>
  </si>
  <si>
    <t>information</t>
  </si>
  <si>
    <t>Info</t>
  </si>
  <si>
    <t>museum</t>
  </si>
  <si>
    <t>Museum</t>
  </si>
  <si>
    <t>Kultur</t>
  </si>
  <si>
    <t>viewpoint</t>
  </si>
  <si>
    <t>Aussichtspunkt</t>
  </si>
  <si>
    <t>Tourismus</t>
  </si>
  <si>
    <t>zoo</t>
  </si>
  <si>
    <t>Zoo</t>
  </si>
  <si>
    <t>basketball</t>
  </si>
  <si>
    <t>Basketball</t>
  </si>
  <si>
    <t>soccer</t>
  </si>
  <si>
    <t>Fußball</t>
  </si>
  <si>
    <t>Sport und Erholung</t>
  </si>
  <si>
    <t>sports_centre</t>
  </si>
  <si>
    <t>Sportzentrum</t>
  </si>
  <si>
    <t>swimming</t>
  </si>
  <si>
    <t>tennis</t>
  </si>
  <si>
    <t>Tennis</t>
  </si>
  <si>
    <t>Schwimmen</t>
  </si>
  <si>
    <t>Sauna</t>
  </si>
  <si>
    <t>Erholung</t>
  </si>
  <si>
    <t>table_tennis</t>
  </si>
  <si>
    <t>Tischtennis</t>
  </si>
  <si>
    <t>martial_arts</t>
  </si>
  <si>
    <t>Kampfsport</t>
  </si>
  <si>
    <t>fitness_centre</t>
  </si>
  <si>
    <t>playground</t>
  </si>
  <si>
    <t>Spielplatz</t>
  </si>
  <si>
    <t>marina</t>
  </si>
  <si>
    <t>Wassersport</t>
  </si>
  <si>
    <t>Fitnesszentrum</t>
  </si>
  <si>
    <t>adult_gaming_centre</t>
  </si>
  <si>
    <t>Vergnügung</t>
  </si>
  <si>
    <t>kindergarten</t>
  </si>
  <si>
    <t>Kindergarten</t>
  </si>
  <si>
    <t>Büro</t>
  </si>
  <si>
    <t>fuel</t>
  </si>
  <si>
    <t>Tankstelle</t>
  </si>
  <si>
    <t>Gesamtergebnis</t>
  </si>
  <si>
    <t>coworking_space</t>
  </si>
  <si>
    <t>university</t>
  </si>
  <si>
    <t>gambling</t>
  </si>
  <si>
    <t>Spielothek</t>
  </si>
  <si>
    <t>police</t>
  </si>
  <si>
    <t>fire_station</t>
  </si>
  <si>
    <t>Sicherheit</t>
  </si>
  <si>
    <t>Poilzei</t>
  </si>
  <si>
    <t>Feuerwehr</t>
  </si>
  <si>
    <t>Universität</t>
  </si>
  <si>
    <t>Hipster</t>
  </si>
  <si>
    <t>Coworking-Space</t>
  </si>
  <si>
    <t>childcare</t>
  </si>
  <si>
    <t>KiTa</t>
  </si>
  <si>
    <t>college</t>
  </si>
  <si>
    <t>Höhere Schule</t>
  </si>
  <si>
    <t>Bildung</t>
  </si>
  <si>
    <t>marketplace</t>
  </si>
  <si>
    <t>Wochenmarkt</t>
  </si>
  <si>
    <t>cinema</t>
  </si>
  <si>
    <t>Kino</t>
  </si>
  <si>
    <t>biergarten</t>
  </si>
  <si>
    <t>Biergarten</t>
  </si>
  <si>
    <t>Pub</t>
  </si>
  <si>
    <t>Gastronomie</t>
  </si>
  <si>
    <t>Gaststätten</t>
  </si>
  <si>
    <t>car_rental</t>
  </si>
  <si>
    <t>Autovermietung</t>
  </si>
  <si>
    <t>library</t>
  </si>
  <si>
    <t>Bücherei</t>
  </si>
  <si>
    <t>community_centre</t>
  </si>
  <si>
    <t>Nachbarschaftszentrum</t>
  </si>
  <si>
    <t>theatre</t>
  </si>
  <si>
    <t>Theater</t>
  </si>
  <si>
    <t>ice_cream</t>
  </si>
  <si>
    <t>Eisdiele</t>
  </si>
  <si>
    <t>Restaurant</t>
  </si>
  <si>
    <t>nightclub</t>
  </si>
  <si>
    <t>Nachtclub</t>
  </si>
  <si>
    <t>place_of_worship</t>
  </si>
  <si>
    <t>Religiöse Gebäude</t>
  </si>
  <si>
    <t>religion</t>
  </si>
  <si>
    <t>christian</t>
  </si>
  <si>
    <t>muslim</t>
  </si>
  <si>
    <t>Kirche</t>
  </si>
  <si>
    <t>Moschee</t>
  </si>
  <si>
    <t>Sonstige Tempel</t>
  </si>
  <si>
    <t>school</t>
  </si>
  <si>
    <t>Schule</t>
  </si>
  <si>
    <t>brothel</t>
  </si>
  <si>
    <t>Bordell</t>
  </si>
  <si>
    <t>post_office</t>
  </si>
  <si>
    <t>social_facility</t>
  </si>
  <si>
    <t>Sozialeinrichtung</t>
  </si>
  <si>
    <t>charging_station</t>
  </si>
  <si>
    <t>Ladestation</t>
  </si>
  <si>
    <t>Mobilität</t>
  </si>
  <si>
    <t>Individual</t>
  </si>
  <si>
    <t>dentist</t>
  </si>
  <si>
    <t>Zahnarzt</t>
  </si>
  <si>
    <t>bicycle_rental</t>
  </si>
  <si>
    <t>Fahrradverleih</t>
  </si>
  <si>
    <t>driving_school</t>
  </si>
  <si>
    <t>Fahrschule</t>
  </si>
  <si>
    <t>veterinary</t>
  </si>
  <si>
    <t>Tierarzt</t>
  </si>
  <si>
    <t>embassy</t>
  </si>
  <si>
    <t>Botschaft</t>
  </si>
  <si>
    <t>taxi</t>
  </si>
  <si>
    <t>Taxistand</t>
  </si>
  <si>
    <t>toilets</t>
  </si>
  <si>
    <t>bank</t>
  </si>
  <si>
    <t>Bankfiliale</t>
  </si>
  <si>
    <t>doctors</t>
  </si>
  <si>
    <t>Arzt</t>
  </si>
  <si>
    <t>parking</t>
  </si>
  <si>
    <t>Parkplatz</t>
  </si>
  <si>
    <t>bar</t>
  </si>
  <si>
    <t>Bar</t>
  </si>
  <si>
    <t>pharmacy</t>
  </si>
  <si>
    <t>Gesundheit</t>
  </si>
  <si>
    <t>Apotheke</t>
  </si>
  <si>
    <t>pub</t>
  </si>
  <si>
    <t>telephone</t>
  </si>
  <si>
    <t>fast_food</t>
  </si>
  <si>
    <t>restaurant</t>
  </si>
  <si>
    <t>italian</t>
  </si>
  <si>
    <t>german</t>
  </si>
  <si>
    <t>kebab</t>
  </si>
  <si>
    <t>asian</t>
  </si>
  <si>
    <t>regional</t>
  </si>
  <si>
    <t>pizza</t>
  </si>
  <si>
    <t>burger</t>
  </si>
  <si>
    <t>indian</t>
  </si>
  <si>
    <t>vietnamese</t>
  </si>
  <si>
    <t>turkish</t>
  </si>
  <si>
    <t>chinese</t>
  </si>
  <si>
    <t>coffee_shop</t>
  </si>
  <si>
    <t>greek</t>
  </si>
  <si>
    <t>sushi</t>
  </si>
  <si>
    <t>international</t>
  </si>
  <si>
    <t>thai</t>
  </si>
  <si>
    <t>mexican</t>
  </si>
  <si>
    <t>japanese</t>
  </si>
  <si>
    <t>french</t>
  </si>
  <si>
    <t>korean</t>
  </si>
  <si>
    <t>arab</t>
  </si>
  <si>
    <t>spanish</t>
  </si>
  <si>
    <t>steak_house</t>
  </si>
  <si>
    <t>Fast Food</t>
  </si>
  <si>
    <t>cafe</t>
  </si>
  <si>
    <t>Kaffee</t>
  </si>
  <si>
    <t>bicycle_parking</t>
  </si>
  <si>
    <t>Fahrrad Parkplatz</t>
  </si>
  <si>
    <t>cuisine</t>
  </si>
  <si>
    <t>waste_basket</t>
  </si>
  <si>
    <t>bench</t>
  </si>
  <si>
    <t>Mülleimer</t>
  </si>
  <si>
    <t>Parkbank</t>
  </si>
  <si>
    <t>Öffentlicher Raum</t>
  </si>
  <si>
    <t>vending_machine</t>
  </si>
  <si>
    <t>Automaten</t>
  </si>
  <si>
    <t>Sonstiges</t>
  </si>
  <si>
    <t>hospital</t>
  </si>
  <si>
    <t>Krankenhaus</t>
  </si>
  <si>
    <t>Public Service</t>
  </si>
  <si>
    <t>Ausgehen</t>
  </si>
  <si>
    <t>Zwielicht</t>
  </si>
  <si>
    <t>Sehenswürdigkeit</t>
  </si>
  <si>
    <t>Post</t>
  </si>
  <si>
    <t>Post Filiale</t>
  </si>
  <si>
    <t>Sozial</t>
  </si>
  <si>
    <t>Telefon</t>
  </si>
  <si>
    <t>Bank</t>
  </si>
  <si>
    <t>Religion</t>
  </si>
  <si>
    <t>WC</t>
  </si>
  <si>
    <t>Klinik</t>
  </si>
  <si>
    <t>clinic</t>
  </si>
  <si>
    <t>atm</t>
  </si>
  <si>
    <t>Geldautomat</t>
  </si>
  <si>
    <t>yes</t>
  </si>
  <si>
    <t>post_box</t>
  </si>
  <si>
    <t>landuse</t>
  </si>
  <si>
    <t>cemetery</t>
  </si>
  <si>
    <t>Friedhof</t>
  </si>
  <si>
    <t>music_school</t>
  </si>
  <si>
    <t>Musikschule</t>
  </si>
  <si>
    <t>Briefkasten</t>
  </si>
  <si>
    <t>parcel_pickup;parcel_mail_in</t>
  </si>
  <si>
    <t>vending</t>
  </si>
  <si>
    <t>Paketautomat</t>
  </si>
  <si>
    <t>Briefe und Pakete</t>
  </si>
  <si>
    <t>public_transport_tickets</t>
  </si>
  <si>
    <t>parking_tickets</t>
  </si>
  <si>
    <t>excrement_bags</t>
  </si>
  <si>
    <t>cigarettes</t>
  </si>
  <si>
    <t>sweets</t>
  </si>
  <si>
    <t>stamps</t>
  </si>
  <si>
    <t>condoms</t>
  </si>
  <si>
    <t>drinks;sweets</t>
  </si>
  <si>
    <t>drinks</t>
  </si>
  <si>
    <t>Sonstige Automaten</t>
  </si>
  <si>
    <t>Briefmarkenautomat</t>
  </si>
  <si>
    <t>Süßigkeitenautomat</t>
  </si>
  <si>
    <t>Zigarettenautomat</t>
  </si>
  <si>
    <t>Kotbeutelautomat</t>
  </si>
  <si>
    <t>Parkticketautomat</t>
  </si>
  <si>
    <t>ÖPNV</t>
  </si>
  <si>
    <t>Fahrscheinautomat</t>
  </si>
  <si>
    <t>Kondomautomat</t>
  </si>
  <si>
    <t>Getränke und Süßigkeitenautomat</t>
  </si>
  <si>
    <t>Getränkeautomat</t>
  </si>
  <si>
    <t>bbq</t>
  </si>
  <si>
    <t>Grillplatz</t>
  </si>
  <si>
    <t>recycling</t>
  </si>
  <si>
    <t>Recycling</t>
  </si>
  <si>
    <t>recycling:glass_bottles</t>
  </si>
  <si>
    <t>recycling:glass</t>
  </si>
  <si>
    <t>recycling:clothes</t>
  </si>
  <si>
    <t>quelle</t>
  </si>
  <si>
    <t>osmnodes</t>
  </si>
  <si>
    <t>NOT</t>
  </si>
  <si>
    <t>ALLE</t>
  </si>
  <si>
    <t>REST</t>
  </si>
  <si>
    <t>CASE</t>
  </si>
  <si>
    <t>Sonstige Cafes</t>
  </si>
  <si>
    <t>Cafe</t>
  </si>
  <si>
    <t>WHEN amenity LIKE 'vending_machine' AND vending NOT IN 
('parcel_pickup;parcel_mail_in',
'public_transport_tickets',
'parking_tickets',
'excrement_bags',
'cigarettes',
'sweets',
'stamps',
'condoms',
'drinks;sweets',
'drinks') 
THEN 'Sonstige Automaten'</t>
  </si>
  <si>
    <t>WHEN amenity LIKE 'cafe' AND cuisine NOT IN 
('ice_cream',
'coffee_shop') 
THEN 'Sonstige Cafes'</t>
  </si>
  <si>
    <t>Helper</t>
  </si>
  <si>
    <t>sql</t>
  </si>
  <si>
    <t>Sonstige Sportarten</t>
  </si>
  <si>
    <t>WHEN sport IS NOT NULL AND sport NOT IN 
('swimming',
'basketball',
'soccer',
'table_tennis',
'tennis',
'martial_arts') 
THEN 'Sonstige Sportarten'</t>
  </si>
  <si>
    <t>WHEN amenity LIKE 'place_of_worship' AND religion NOT IN 
('christian',
'muslim') 
THEN 'Sonstige Tempel'</t>
  </si>
  <si>
    <t>Sonstiger Shop</t>
  </si>
  <si>
    <t>Sonstiges Gebäude</t>
  </si>
  <si>
    <t>Sonstiges Gelände</t>
  </si>
  <si>
    <t>Sonstiges Tourismus</t>
  </si>
  <si>
    <t>Sonstiges Sport</t>
  </si>
  <si>
    <t>Sonstiges Erholung</t>
  </si>
  <si>
    <t>Sonstiges Denkmal</t>
  </si>
  <si>
    <t>Dienstleistung</t>
  </si>
  <si>
    <t>Friseur</t>
  </si>
  <si>
    <t>hairdresser</t>
  </si>
  <si>
    <t>Waren</t>
  </si>
  <si>
    <t>Essen &amp; Trinken</t>
  </si>
  <si>
    <t>Bäckerei</t>
  </si>
  <si>
    <t>bakery</t>
  </si>
  <si>
    <t>Kleidung</t>
  </si>
  <si>
    <t>clothes</t>
  </si>
  <si>
    <t>Supermarkt</t>
  </si>
  <si>
    <t>supermarket</t>
  </si>
  <si>
    <t>Kiosk</t>
  </si>
  <si>
    <t>convenience</t>
  </si>
  <si>
    <t>Sonstige Waren</t>
  </si>
  <si>
    <t>Florist</t>
  </si>
  <si>
    <t>florist</t>
  </si>
  <si>
    <t>kiosk</t>
  </si>
  <si>
    <t>Werkstatt</t>
  </si>
  <si>
    <t>Fahrrad</t>
  </si>
  <si>
    <t>bicycle</t>
  </si>
  <si>
    <t>Kosmetik und Beauty</t>
  </si>
  <si>
    <t>beauty</t>
  </si>
  <si>
    <t>Medical</t>
  </si>
  <si>
    <t>Optiker</t>
  </si>
  <si>
    <t>optician</t>
  </si>
  <si>
    <t>Schuhe</t>
  </si>
  <si>
    <t>shoes</t>
  </si>
  <si>
    <t>Print</t>
  </si>
  <si>
    <t>Bücher</t>
  </si>
  <si>
    <t>books</t>
  </si>
  <si>
    <t>Massage</t>
  </si>
  <si>
    <t>massage</t>
  </si>
  <si>
    <t>Schmuck</t>
  </si>
  <si>
    <t>jewelry</t>
  </si>
  <si>
    <t>Autoreperatur</t>
  </si>
  <si>
    <t>car_repair</t>
  </si>
  <si>
    <t>Drogerie</t>
  </si>
  <si>
    <t>chemist</t>
  </si>
  <si>
    <t>Reisen</t>
  </si>
  <si>
    <t>travel_agency</t>
  </si>
  <si>
    <t>Technik</t>
  </si>
  <si>
    <t>Mobilfunk</t>
  </si>
  <si>
    <t>mobile_phone</t>
  </si>
  <si>
    <t>Möbel</t>
  </si>
  <si>
    <t>furniture</t>
  </si>
  <si>
    <t>Getränke</t>
  </si>
  <si>
    <t>beverages</t>
  </si>
  <si>
    <t>Feinkost</t>
  </si>
  <si>
    <t>deli</t>
  </si>
  <si>
    <t>Elektronik</t>
  </si>
  <si>
    <t>electronics</t>
  </si>
  <si>
    <t>Boutique</t>
  </si>
  <si>
    <t>boutique</t>
  </si>
  <si>
    <t>Autohaus</t>
  </si>
  <si>
    <t>car</t>
  </si>
  <si>
    <t>Spirituosen</t>
  </si>
  <si>
    <t>alcohol</t>
  </si>
  <si>
    <t>Spielzeug &amp; Geschenke</t>
  </si>
  <si>
    <t>Geschenke</t>
  </si>
  <si>
    <t>gift</t>
  </si>
  <si>
    <t>Postenmarkt</t>
  </si>
  <si>
    <t>variety_store</t>
  </si>
  <si>
    <t>Schlachter</t>
  </si>
  <si>
    <t>butcher</t>
  </si>
  <si>
    <t>Wäscherei</t>
  </si>
  <si>
    <t>laundry</t>
  </si>
  <si>
    <t>Computer</t>
  </si>
  <si>
    <t>computer</t>
  </si>
  <si>
    <t>Spielzeug</t>
  </si>
  <si>
    <t>toys</t>
  </si>
  <si>
    <t>Copyshop</t>
  </si>
  <si>
    <t>copyshop</t>
  </si>
  <si>
    <t>Schneider</t>
  </si>
  <si>
    <t>tailor</t>
  </si>
  <si>
    <t>Kunst</t>
  </si>
  <si>
    <t>Foto</t>
  </si>
  <si>
    <t>photo</t>
  </si>
  <si>
    <t>art</t>
  </si>
  <si>
    <t>Süßigkeiten</t>
  </si>
  <si>
    <t>confectionery</t>
  </si>
  <si>
    <t>Dekoration</t>
  </si>
  <si>
    <t>interior_decoration</t>
  </si>
  <si>
    <t>Reinigung</t>
  </si>
  <si>
    <t>dry_cleaning</t>
  </si>
  <si>
    <t>greengrocer</t>
  </si>
  <si>
    <t>Beerdigung</t>
  </si>
  <si>
    <t>funeral_directors</t>
  </si>
  <si>
    <t>sports</t>
  </si>
  <si>
    <t>Zoofachgeschäft</t>
  </si>
  <si>
    <t>pet</t>
  </si>
  <si>
    <t>Textilgeschäft</t>
  </si>
  <si>
    <t>fabric</t>
  </si>
  <si>
    <t>Hörgeräte</t>
  </si>
  <si>
    <t>hearing_aids</t>
  </si>
  <si>
    <t>Handwerk</t>
  </si>
  <si>
    <t>Baumarkt</t>
  </si>
  <si>
    <t>doityourself</t>
  </si>
  <si>
    <t>Leerstand</t>
  </si>
  <si>
    <t>vacant</t>
  </si>
  <si>
    <t>medical_supply</t>
  </si>
  <si>
    <t>Second Hand</t>
  </si>
  <si>
    <t>second_hand</t>
  </si>
  <si>
    <t>Zeitung</t>
  </si>
  <si>
    <t>newsagent</t>
  </si>
  <si>
    <t>Eisenwarenhandlung</t>
  </si>
  <si>
    <t>hardware</t>
  </si>
  <si>
    <t>cosmetics</t>
  </si>
  <si>
    <t>department_store</t>
  </si>
  <si>
    <t>tattoo</t>
  </si>
  <si>
    <t>perfumery</t>
  </si>
  <si>
    <t>Haltestelle</t>
  </si>
  <si>
    <t>ELSE 'NOTMATCHED'</t>
  </si>
  <si>
    <t>mediterranean</t>
  </si>
  <si>
    <t>Restaurant Italiener</t>
  </si>
  <si>
    <t>Restaurant Deutsch</t>
  </si>
  <si>
    <t>Restaurant Indisch</t>
  </si>
  <si>
    <t>Restaurant Asiatisch</t>
  </si>
  <si>
    <t>Restaurant Sushi</t>
  </si>
  <si>
    <t>Restaurant Griechisch</t>
  </si>
  <si>
    <t>Restaurant Steakhouse</t>
  </si>
  <si>
    <t>Restaurant International</t>
  </si>
  <si>
    <t>oriental</t>
  </si>
  <si>
    <t>Restaurant Türkisch</t>
  </si>
  <si>
    <t>Fastfood Kebap</t>
  </si>
  <si>
    <t>Fastfood Burger</t>
  </si>
  <si>
    <t>Fastfood Asiatisch</t>
  </si>
  <si>
    <t>Fastfood Pizza</t>
  </si>
  <si>
    <t>sausage</t>
  </si>
  <si>
    <t>Fastfood Pommesbude</t>
  </si>
  <si>
    <t>fast_food Sonstiges</t>
  </si>
  <si>
    <t>restaurant Sonstiges</t>
  </si>
  <si>
    <t>Anzahl von Unterkategorie</t>
  </si>
  <si>
    <t>Ergebnis</t>
  </si>
  <si>
    <t>Kleidungscontainer</t>
  </si>
  <si>
    <t>Glascontainer</t>
  </si>
  <si>
    <t>Sonstige Container</t>
  </si>
  <si>
    <t>Glas- und Kleidungscontainer</t>
  </si>
  <si>
    <t>Buero</t>
  </si>
  <si>
    <t>Vergnuegung</t>
  </si>
  <si>
    <t>Universitaet</t>
  </si>
  <si>
    <t>Buecherei</t>
  </si>
  <si>
    <t>Oeffentlicher Raum</t>
  </si>
  <si>
    <t>Suessigkeitenautomat</t>
  </si>
  <si>
    <t>Suessigkeiten</t>
  </si>
  <si>
    <t>Getraenke und Suessigkeitenautomat</t>
  </si>
  <si>
    <t>Getraenkeautomat</t>
  </si>
  <si>
    <t>Getraenke</t>
  </si>
  <si>
    <t>Restaurant Tuerkisch</t>
  </si>
  <si>
    <t>Baeckerei</t>
  </si>
  <si>
    <t>Buecher</t>
  </si>
  <si>
    <t>Moebel</t>
  </si>
  <si>
    <t>Waescherei</t>
  </si>
  <si>
    <t>Zoofachgeschaeft</t>
  </si>
  <si>
    <t>Textilgeschaeft</t>
  </si>
  <si>
    <t>Hoergeraete</t>
  </si>
  <si>
    <t>Sonstiges Gebaeude</t>
  </si>
  <si>
    <t>Sonstiges Gelaende</t>
  </si>
  <si>
    <t>Sehenswuerdigkeit</t>
  </si>
  <si>
    <t>Hoehere Schule</t>
  </si>
  <si>
    <t>Mobilitaet</t>
  </si>
  <si>
    <t>Muelleimer</t>
  </si>
  <si>
    <t>Fussball</t>
  </si>
  <si>
    <t>Uebernachtung</t>
  </si>
  <si>
    <t>Religioese Gebaeude</t>
  </si>
  <si>
    <t>OEPNV</t>
  </si>
  <si>
    <t>Gaststaetten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</si>
</sst>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1"/>
    <xf numFmtId="0" fontId="0" fillId="2" borderId="0" xfId="0" applyFill="1"/>
    <xf numFmtId="0" fontId="0" fillId="2" borderId="0" xfId="0" applyFill="1" applyAlignment="1">
      <alignment horizontal="left"/>
    </xf>
    <xf numFmtId="0" fontId="0" fillId="0" borderId="0" xfId="0" applyAlignment="1">
      <alignment wrapText="1"/>
    </xf>
    <xf numFmtId="0" fontId="0" fillId="0" borderId="0" xfId="0" applyAlignme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lweg, Dennis" refreshedDate="43180.785030902778" createdVersion="5" refreshedVersion="5" minRefreshableVersion="3" recordCount="203">
  <cacheSource type="worksheet">
    <worksheetSource ref="C1:E1048576" sheet="mapping"/>
  </cacheSource>
  <cacheFields count="3">
    <cacheField name="Oberkategorie" numFmtId="0">
      <sharedItems containsBlank="1" count="14">
        <s v="Tourismus"/>
        <s v="Vergnügung"/>
        <s v="Sport und Erholung"/>
        <s v="Public Service"/>
        <s v="Büro"/>
        <s v="Mobilität"/>
        <s v="Sonstiges"/>
        <s v="Gastronomie"/>
        <s v="Religion"/>
        <s v="Öffentlicher Raum"/>
        <s v="Dienstleistung"/>
        <s v="Waren"/>
        <s v="Leerstand"/>
        <m/>
      </sharedItems>
    </cacheField>
    <cacheField name="Kategorie" numFmtId="0">
      <sharedItems containsBlank="1" count="55">
        <s v="Übernachtung"/>
        <s v="Sehenswürdigkeit"/>
        <s v="Kultur"/>
        <s v="Info"/>
        <s v="Sport"/>
        <s v="Erholung"/>
        <s v="Zwielicht"/>
        <s v="Bildung"/>
        <s v="Büro"/>
        <s v="Individual"/>
        <s v="Hipster"/>
        <s v="Sicherheit"/>
        <s v="Sonstiges"/>
        <s v="Ausgehen"/>
        <s v="Gaststätten"/>
        <s v="Sozial"/>
        <s v="Cafe"/>
        <s v="Religiöse Gebäude"/>
        <s v="Post"/>
        <s v="Gesundheit"/>
        <s v="WC"/>
        <s v="Bank"/>
        <s v="Telefon"/>
        <s v="Recycling"/>
        <s v="Parkbank"/>
        <s v="Briefe und Pakete"/>
        <s v="Friedhof"/>
        <s v="Automaten"/>
        <s v="ÖPNV"/>
        <s v="Restaurant"/>
        <s v="Fast Food"/>
        <s v="Friseur"/>
        <s v="Essen &amp; Trinken"/>
        <s v="Kleidung"/>
        <s v="Sonstige Waren"/>
        <s v="Werkstatt"/>
        <s v="Kosmetik und Beauty"/>
        <s v="Medical"/>
        <s v="Print"/>
        <s v="Massage"/>
        <s v="Drogerie"/>
        <s v="Reisen"/>
        <s v="Technik"/>
        <s v="Spielzeug &amp; Geschenke"/>
        <s v="Wäscherei"/>
        <s v="Kunst"/>
        <s v="Beerdigung"/>
        <s v="Handwerk"/>
        <s v="Leerstand"/>
        <s v="Sonstiger Shop"/>
        <s v="Sonstiges Gebäude"/>
        <s v="Sonstiges Gelände"/>
        <s v="Sonstiges Tourismus"/>
        <m/>
        <s v="Café" u="1"/>
      </sharedItems>
    </cacheField>
    <cacheField name="Unterkategorie" numFmtId="0">
      <sharedItems containsBlank="1" count="169">
        <s v="Hostel"/>
        <s v="Hotel"/>
        <s v="Sonstige"/>
        <s v="Kunstwerk"/>
        <s v="Kunstzentrum"/>
        <s v="Gallerie"/>
        <s v="Info"/>
        <s v="Museum"/>
        <s v="Aussichtspunkt"/>
        <s v="Zoo"/>
        <s v="Schwimmen"/>
        <s v="Basketball"/>
        <s v="Fußball"/>
        <s v="Sportzentrum"/>
        <s v="Tischtennis"/>
        <s v="Sauna"/>
        <s v="Tennis"/>
        <s v="Kampfsport"/>
        <s v="Fitnesszentrum"/>
        <s v="Spielplatz"/>
        <s v="Wassersport"/>
        <s v="Spielothek"/>
        <s v="Sonstige Sportarten"/>
        <s v="Kindergarten"/>
        <s v="Büro"/>
        <s v="Tankstelle"/>
        <s v="Coworking-Space"/>
        <s v="Universität"/>
        <s v="Poilzei"/>
        <s v="Feuerwehr"/>
        <s v="KiTa"/>
        <s v="Höhere Schule"/>
        <s v="Wochenmarkt"/>
        <s v="Kino"/>
        <s v="Biergarten"/>
        <s v="Autovermietung"/>
        <s v="Bücherei"/>
        <s v="Nachbarschaftszentrum"/>
        <s v="Theater"/>
        <s v="Eisdiele"/>
        <s v="Nachtclub"/>
        <s v="Kirche"/>
        <s v="Moschee"/>
        <s v="Sonstige Tempel"/>
        <s v="Schule"/>
        <s v="Bordell"/>
        <s v="Post Filiale"/>
        <s v="Sozialeinrichtung"/>
        <s v="Ladestation"/>
        <s v="Zahnarzt"/>
        <s v="Fahrradverleih"/>
        <s v="Fahrschule"/>
        <s v="Tierarzt"/>
        <s v="Botschaft"/>
        <s v="Taxistand"/>
        <s v="WC"/>
        <s v="Bankfiliale"/>
        <s v="Arzt"/>
        <s v="Parkplatz"/>
        <s v="Bar"/>
        <s v="Apotheke"/>
        <s v="Pub"/>
        <s v="Telefon"/>
        <s v="Kaffee"/>
        <s v="Sonstige Cafes"/>
        <s v="Fahrrad Parkplatz"/>
        <s v="Mülleimer"/>
        <s v="Parkbank"/>
        <s v="Krankenhaus"/>
        <s v="Klinik"/>
        <s v="Geldautomat"/>
        <s v="Briefkasten"/>
        <s v="Friedhof"/>
        <s v="Musikschule"/>
        <s v="Paketautomat"/>
        <s v="Sonstige Automaten"/>
        <s v="Fahrscheinautomat"/>
        <s v="Parkticketautomat"/>
        <s v="Kotbeutelautomat"/>
        <s v="Zigarettenautomat"/>
        <s v="Süßigkeitenautomat"/>
        <s v="Briefmarkenautomat"/>
        <s v="Kondomautomat"/>
        <s v="Getränke und Süßigkeitenautomat"/>
        <s v="Getränkeautomat"/>
        <s v="Grillplatz"/>
        <s v="Glascontainer"/>
        <s v="Glas- und Kleidungscontainer"/>
        <s v="Kleidungscontainer"/>
        <s v="Sonstige Container"/>
        <s v="Restaurant Italiener"/>
        <s v="Restaurant Deutsch"/>
        <s v="Restaurant Indisch"/>
        <s v="Restaurant Asiatisch"/>
        <s v="Restaurant Sushi"/>
        <s v="Restaurant Griechisch"/>
        <s v="Restaurant Steakhouse"/>
        <s v="Restaurant International"/>
        <s v="Restaurant Türkisch"/>
        <s v="Fastfood Kebap"/>
        <s v="Fastfood Burger"/>
        <s v="Fastfood Asiatisch"/>
        <s v="Fastfood Pizza"/>
        <s v="Fastfood Pommesbude"/>
        <s v="fast_food Sonstiges"/>
        <s v="restaurant Sonstiges"/>
        <s v="Friseur"/>
        <s v="Bäckerei"/>
        <s v="Kleidung"/>
        <s v="Supermarkt"/>
        <s v="Kiosk"/>
        <s v="Florist"/>
        <s v="Fahrrad"/>
        <s v="Kosmetik und Beauty"/>
        <s v="Optiker"/>
        <s v="Schuhe"/>
        <s v="Bücher"/>
        <s v="Massage"/>
        <s v="Schmuck"/>
        <s v="Autoreperatur"/>
        <s v="Drogerie"/>
        <s v="Reisen"/>
        <s v="Mobilfunk"/>
        <s v="Möbel"/>
        <s v="Getränke"/>
        <s v="Feinkost"/>
        <s v="Elektronik"/>
        <s v="Boutique"/>
        <s v="Autohaus"/>
        <s v="Spirituosen"/>
        <s v="Geschenke"/>
        <s v="Postenmarkt"/>
        <s v="Schlachter"/>
        <s v="Wäscherei"/>
        <s v="Computer"/>
        <s v="Spielzeug"/>
        <s v="Copyshop"/>
        <s v="Schneider"/>
        <s v="Foto"/>
        <s v="Kunst"/>
        <s v="Süßigkeiten"/>
        <s v="Dekoration"/>
        <s v="Reinigung"/>
        <s v="Beerdigung"/>
        <s v="Sport"/>
        <s v="Zoofachgeschäft"/>
        <s v="Textilgeschäft"/>
        <s v="Hörgeräte"/>
        <s v="Baumarkt"/>
        <s v="Leerstand"/>
        <s v="Medical"/>
        <s v="Second Hand"/>
        <s v="Zeitung"/>
        <s v="Eisenwarenhandlung"/>
        <s v="Sonstiger Shop"/>
        <s v="Baudenkmal"/>
        <s v="Haltestelle"/>
        <s v="Sonstiges Gebäude"/>
        <s v="Sonstiges Gelände"/>
        <s v="Sonstiges Denkmal"/>
        <s v="Sonstiges Tourismus"/>
        <s v="Sonstiges Sport"/>
        <s v="Sonstiges Erholung"/>
        <m/>
        <s v="Restaurant" u="1"/>
        <s v="Kleidungskontainer" u="1"/>
        <s v="fast_food " u="1"/>
        <s v="Sonstige Kontainer" u="1"/>
        <s v="Glaskontainer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3">
  <r>
    <x v="0"/>
    <x v="0"/>
    <x v="0"/>
  </r>
  <r>
    <x v="0"/>
    <x v="0"/>
    <x v="1"/>
  </r>
  <r>
    <x v="0"/>
    <x v="0"/>
    <x v="2"/>
  </r>
  <r>
    <x v="0"/>
    <x v="0"/>
    <x v="2"/>
  </r>
  <r>
    <x v="0"/>
    <x v="0"/>
    <x v="2"/>
  </r>
  <r>
    <x v="0"/>
    <x v="1"/>
    <x v="3"/>
  </r>
  <r>
    <x v="1"/>
    <x v="2"/>
    <x v="4"/>
  </r>
  <r>
    <x v="1"/>
    <x v="2"/>
    <x v="5"/>
  </r>
  <r>
    <x v="0"/>
    <x v="3"/>
    <x v="6"/>
  </r>
  <r>
    <x v="1"/>
    <x v="2"/>
    <x v="7"/>
  </r>
  <r>
    <x v="0"/>
    <x v="1"/>
    <x v="8"/>
  </r>
  <r>
    <x v="1"/>
    <x v="2"/>
    <x v="9"/>
  </r>
  <r>
    <x v="2"/>
    <x v="4"/>
    <x v="10"/>
  </r>
  <r>
    <x v="2"/>
    <x v="4"/>
    <x v="11"/>
  </r>
  <r>
    <x v="2"/>
    <x v="4"/>
    <x v="12"/>
  </r>
  <r>
    <x v="2"/>
    <x v="4"/>
    <x v="13"/>
  </r>
  <r>
    <x v="2"/>
    <x v="4"/>
    <x v="14"/>
  </r>
  <r>
    <x v="2"/>
    <x v="5"/>
    <x v="15"/>
  </r>
  <r>
    <x v="2"/>
    <x v="4"/>
    <x v="16"/>
  </r>
  <r>
    <x v="2"/>
    <x v="4"/>
    <x v="17"/>
  </r>
  <r>
    <x v="2"/>
    <x v="4"/>
    <x v="18"/>
  </r>
  <r>
    <x v="2"/>
    <x v="5"/>
    <x v="19"/>
  </r>
  <r>
    <x v="2"/>
    <x v="5"/>
    <x v="20"/>
  </r>
  <r>
    <x v="1"/>
    <x v="6"/>
    <x v="21"/>
  </r>
  <r>
    <x v="2"/>
    <x v="4"/>
    <x v="22"/>
  </r>
  <r>
    <x v="1"/>
    <x v="6"/>
    <x v="21"/>
  </r>
  <r>
    <x v="3"/>
    <x v="7"/>
    <x v="23"/>
  </r>
  <r>
    <x v="4"/>
    <x v="8"/>
    <x v="24"/>
  </r>
  <r>
    <x v="5"/>
    <x v="9"/>
    <x v="25"/>
  </r>
  <r>
    <x v="6"/>
    <x v="10"/>
    <x v="26"/>
  </r>
  <r>
    <x v="3"/>
    <x v="7"/>
    <x v="27"/>
  </r>
  <r>
    <x v="1"/>
    <x v="6"/>
    <x v="21"/>
  </r>
  <r>
    <x v="3"/>
    <x v="11"/>
    <x v="28"/>
  </r>
  <r>
    <x v="3"/>
    <x v="11"/>
    <x v="29"/>
  </r>
  <r>
    <x v="3"/>
    <x v="7"/>
    <x v="30"/>
  </r>
  <r>
    <x v="3"/>
    <x v="7"/>
    <x v="31"/>
  </r>
  <r>
    <x v="3"/>
    <x v="12"/>
    <x v="32"/>
  </r>
  <r>
    <x v="1"/>
    <x v="13"/>
    <x v="33"/>
  </r>
  <r>
    <x v="1"/>
    <x v="14"/>
    <x v="34"/>
  </r>
  <r>
    <x v="5"/>
    <x v="9"/>
    <x v="35"/>
  </r>
  <r>
    <x v="3"/>
    <x v="7"/>
    <x v="36"/>
  </r>
  <r>
    <x v="3"/>
    <x v="15"/>
    <x v="37"/>
  </r>
  <r>
    <x v="1"/>
    <x v="2"/>
    <x v="38"/>
  </r>
  <r>
    <x v="7"/>
    <x v="16"/>
    <x v="39"/>
  </r>
  <r>
    <x v="1"/>
    <x v="13"/>
    <x v="40"/>
  </r>
  <r>
    <x v="8"/>
    <x v="17"/>
    <x v="41"/>
  </r>
  <r>
    <x v="8"/>
    <x v="17"/>
    <x v="42"/>
  </r>
  <r>
    <x v="8"/>
    <x v="17"/>
    <x v="43"/>
  </r>
  <r>
    <x v="3"/>
    <x v="7"/>
    <x v="44"/>
  </r>
  <r>
    <x v="1"/>
    <x v="6"/>
    <x v="45"/>
  </r>
  <r>
    <x v="9"/>
    <x v="18"/>
    <x v="46"/>
  </r>
  <r>
    <x v="3"/>
    <x v="15"/>
    <x v="47"/>
  </r>
  <r>
    <x v="5"/>
    <x v="9"/>
    <x v="48"/>
  </r>
  <r>
    <x v="3"/>
    <x v="19"/>
    <x v="49"/>
  </r>
  <r>
    <x v="5"/>
    <x v="9"/>
    <x v="50"/>
  </r>
  <r>
    <x v="3"/>
    <x v="12"/>
    <x v="51"/>
  </r>
  <r>
    <x v="3"/>
    <x v="19"/>
    <x v="52"/>
  </r>
  <r>
    <x v="6"/>
    <x v="12"/>
    <x v="53"/>
  </r>
  <r>
    <x v="5"/>
    <x v="9"/>
    <x v="54"/>
  </r>
  <r>
    <x v="9"/>
    <x v="20"/>
    <x v="55"/>
  </r>
  <r>
    <x v="3"/>
    <x v="21"/>
    <x v="56"/>
  </r>
  <r>
    <x v="3"/>
    <x v="19"/>
    <x v="57"/>
  </r>
  <r>
    <x v="5"/>
    <x v="9"/>
    <x v="58"/>
  </r>
  <r>
    <x v="1"/>
    <x v="14"/>
    <x v="59"/>
  </r>
  <r>
    <x v="3"/>
    <x v="19"/>
    <x v="60"/>
  </r>
  <r>
    <x v="1"/>
    <x v="14"/>
    <x v="61"/>
  </r>
  <r>
    <x v="9"/>
    <x v="22"/>
    <x v="62"/>
  </r>
  <r>
    <x v="7"/>
    <x v="16"/>
    <x v="39"/>
  </r>
  <r>
    <x v="7"/>
    <x v="16"/>
    <x v="63"/>
  </r>
  <r>
    <x v="7"/>
    <x v="16"/>
    <x v="64"/>
  </r>
  <r>
    <x v="5"/>
    <x v="9"/>
    <x v="65"/>
  </r>
  <r>
    <x v="9"/>
    <x v="23"/>
    <x v="66"/>
  </r>
  <r>
    <x v="9"/>
    <x v="24"/>
    <x v="67"/>
  </r>
  <r>
    <x v="3"/>
    <x v="19"/>
    <x v="68"/>
  </r>
  <r>
    <x v="3"/>
    <x v="19"/>
    <x v="69"/>
  </r>
  <r>
    <x v="3"/>
    <x v="21"/>
    <x v="70"/>
  </r>
  <r>
    <x v="3"/>
    <x v="21"/>
    <x v="70"/>
  </r>
  <r>
    <x v="9"/>
    <x v="25"/>
    <x v="71"/>
  </r>
  <r>
    <x v="8"/>
    <x v="26"/>
    <x v="72"/>
  </r>
  <r>
    <x v="3"/>
    <x v="12"/>
    <x v="73"/>
  </r>
  <r>
    <x v="9"/>
    <x v="25"/>
    <x v="74"/>
  </r>
  <r>
    <x v="9"/>
    <x v="27"/>
    <x v="75"/>
  </r>
  <r>
    <x v="5"/>
    <x v="28"/>
    <x v="76"/>
  </r>
  <r>
    <x v="5"/>
    <x v="9"/>
    <x v="77"/>
  </r>
  <r>
    <x v="9"/>
    <x v="27"/>
    <x v="78"/>
  </r>
  <r>
    <x v="9"/>
    <x v="27"/>
    <x v="79"/>
  </r>
  <r>
    <x v="9"/>
    <x v="27"/>
    <x v="80"/>
  </r>
  <r>
    <x v="9"/>
    <x v="25"/>
    <x v="81"/>
  </r>
  <r>
    <x v="9"/>
    <x v="27"/>
    <x v="82"/>
  </r>
  <r>
    <x v="9"/>
    <x v="27"/>
    <x v="83"/>
  </r>
  <r>
    <x v="9"/>
    <x v="27"/>
    <x v="84"/>
  </r>
  <r>
    <x v="9"/>
    <x v="12"/>
    <x v="85"/>
  </r>
  <r>
    <x v="9"/>
    <x v="23"/>
    <x v="86"/>
  </r>
  <r>
    <x v="9"/>
    <x v="23"/>
    <x v="87"/>
  </r>
  <r>
    <x v="9"/>
    <x v="23"/>
    <x v="88"/>
  </r>
  <r>
    <x v="9"/>
    <x v="23"/>
    <x v="89"/>
  </r>
  <r>
    <x v="7"/>
    <x v="29"/>
    <x v="90"/>
  </r>
  <r>
    <x v="7"/>
    <x v="29"/>
    <x v="90"/>
  </r>
  <r>
    <x v="7"/>
    <x v="29"/>
    <x v="90"/>
  </r>
  <r>
    <x v="7"/>
    <x v="29"/>
    <x v="91"/>
  </r>
  <r>
    <x v="7"/>
    <x v="29"/>
    <x v="91"/>
  </r>
  <r>
    <x v="7"/>
    <x v="29"/>
    <x v="92"/>
  </r>
  <r>
    <x v="7"/>
    <x v="29"/>
    <x v="93"/>
  </r>
  <r>
    <x v="7"/>
    <x v="29"/>
    <x v="93"/>
  </r>
  <r>
    <x v="7"/>
    <x v="29"/>
    <x v="93"/>
  </r>
  <r>
    <x v="7"/>
    <x v="29"/>
    <x v="93"/>
  </r>
  <r>
    <x v="7"/>
    <x v="29"/>
    <x v="93"/>
  </r>
  <r>
    <x v="7"/>
    <x v="29"/>
    <x v="94"/>
  </r>
  <r>
    <x v="7"/>
    <x v="29"/>
    <x v="94"/>
  </r>
  <r>
    <x v="7"/>
    <x v="29"/>
    <x v="95"/>
  </r>
  <r>
    <x v="7"/>
    <x v="29"/>
    <x v="96"/>
  </r>
  <r>
    <x v="7"/>
    <x v="29"/>
    <x v="96"/>
  </r>
  <r>
    <x v="7"/>
    <x v="29"/>
    <x v="96"/>
  </r>
  <r>
    <x v="7"/>
    <x v="29"/>
    <x v="97"/>
  </r>
  <r>
    <x v="7"/>
    <x v="29"/>
    <x v="97"/>
  </r>
  <r>
    <x v="7"/>
    <x v="29"/>
    <x v="97"/>
  </r>
  <r>
    <x v="7"/>
    <x v="29"/>
    <x v="98"/>
  </r>
  <r>
    <x v="7"/>
    <x v="29"/>
    <x v="98"/>
  </r>
  <r>
    <x v="7"/>
    <x v="29"/>
    <x v="98"/>
  </r>
  <r>
    <x v="7"/>
    <x v="29"/>
    <x v="98"/>
  </r>
  <r>
    <x v="7"/>
    <x v="30"/>
    <x v="99"/>
  </r>
  <r>
    <x v="7"/>
    <x v="30"/>
    <x v="99"/>
  </r>
  <r>
    <x v="7"/>
    <x v="30"/>
    <x v="99"/>
  </r>
  <r>
    <x v="7"/>
    <x v="30"/>
    <x v="100"/>
  </r>
  <r>
    <x v="7"/>
    <x v="30"/>
    <x v="101"/>
  </r>
  <r>
    <x v="7"/>
    <x v="30"/>
    <x v="101"/>
  </r>
  <r>
    <x v="7"/>
    <x v="30"/>
    <x v="101"/>
  </r>
  <r>
    <x v="7"/>
    <x v="30"/>
    <x v="101"/>
  </r>
  <r>
    <x v="7"/>
    <x v="30"/>
    <x v="101"/>
  </r>
  <r>
    <x v="7"/>
    <x v="30"/>
    <x v="102"/>
  </r>
  <r>
    <x v="7"/>
    <x v="30"/>
    <x v="102"/>
  </r>
  <r>
    <x v="7"/>
    <x v="30"/>
    <x v="103"/>
  </r>
  <r>
    <x v="7"/>
    <x v="30"/>
    <x v="103"/>
  </r>
  <r>
    <x v="7"/>
    <x v="30"/>
    <x v="103"/>
  </r>
  <r>
    <x v="7"/>
    <x v="30"/>
    <x v="104"/>
  </r>
  <r>
    <x v="7"/>
    <x v="29"/>
    <x v="105"/>
  </r>
  <r>
    <x v="10"/>
    <x v="31"/>
    <x v="106"/>
  </r>
  <r>
    <x v="11"/>
    <x v="32"/>
    <x v="107"/>
  </r>
  <r>
    <x v="11"/>
    <x v="33"/>
    <x v="108"/>
  </r>
  <r>
    <x v="11"/>
    <x v="32"/>
    <x v="109"/>
  </r>
  <r>
    <x v="11"/>
    <x v="32"/>
    <x v="110"/>
  </r>
  <r>
    <x v="11"/>
    <x v="34"/>
    <x v="111"/>
  </r>
  <r>
    <x v="11"/>
    <x v="32"/>
    <x v="110"/>
  </r>
  <r>
    <x v="11"/>
    <x v="35"/>
    <x v="112"/>
  </r>
  <r>
    <x v="10"/>
    <x v="36"/>
    <x v="113"/>
  </r>
  <r>
    <x v="11"/>
    <x v="37"/>
    <x v="114"/>
  </r>
  <r>
    <x v="11"/>
    <x v="33"/>
    <x v="115"/>
  </r>
  <r>
    <x v="11"/>
    <x v="38"/>
    <x v="116"/>
  </r>
  <r>
    <x v="10"/>
    <x v="39"/>
    <x v="117"/>
  </r>
  <r>
    <x v="11"/>
    <x v="34"/>
    <x v="118"/>
  </r>
  <r>
    <x v="11"/>
    <x v="35"/>
    <x v="119"/>
  </r>
  <r>
    <x v="11"/>
    <x v="40"/>
    <x v="120"/>
  </r>
  <r>
    <x v="10"/>
    <x v="41"/>
    <x v="121"/>
  </r>
  <r>
    <x v="11"/>
    <x v="42"/>
    <x v="122"/>
  </r>
  <r>
    <x v="11"/>
    <x v="34"/>
    <x v="123"/>
  </r>
  <r>
    <x v="11"/>
    <x v="32"/>
    <x v="124"/>
  </r>
  <r>
    <x v="11"/>
    <x v="32"/>
    <x v="125"/>
  </r>
  <r>
    <x v="11"/>
    <x v="42"/>
    <x v="126"/>
  </r>
  <r>
    <x v="11"/>
    <x v="33"/>
    <x v="127"/>
  </r>
  <r>
    <x v="11"/>
    <x v="35"/>
    <x v="128"/>
  </r>
  <r>
    <x v="11"/>
    <x v="32"/>
    <x v="129"/>
  </r>
  <r>
    <x v="11"/>
    <x v="43"/>
    <x v="130"/>
  </r>
  <r>
    <x v="11"/>
    <x v="34"/>
    <x v="131"/>
  </r>
  <r>
    <x v="11"/>
    <x v="32"/>
    <x v="132"/>
  </r>
  <r>
    <x v="10"/>
    <x v="44"/>
    <x v="133"/>
  </r>
  <r>
    <x v="11"/>
    <x v="34"/>
    <x v="134"/>
  </r>
  <r>
    <x v="11"/>
    <x v="43"/>
    <x v="135"/>
  </r>
  <r>
    <x v="11"/>
    <x v="38"/>
    <x v="136"/>
  </r>
  <r>
    <x v="11"/>
    <x v="33"/>
    <x v="137"/>
  </r>
  <r>
    <x v="11"/>
    <x v="45"/>
    <x v="138"/>
  </r>
  <r>
    <x v="11"/>
    <x v="45"/>
    <x v="139"/>
  </r>
  <r>
    <x v="11"/>
    <x v="32"/>
    <x v="140"/>
  </r>
  <r>
    <x v="11"/>
    <x v="34"/>
    <x v="141"/>
  </r>
  <r>
    <x v="10"/>
    <x v="44"/>
    <x v="142"/>
  </r>
  <r>
    <x v="11"/>
    <x v="32"/>
    <x v="125"/>
  </r>
  <r>
    <x v="10"/>
    <x v="46"/>
    <x v="143"/>
  </r>
  <r>
    <x v="11"/>
    <x v="33"/>
    <x v="144"/>
  </r>
  <r>
    <x v="11"/>
    <x v="34"/>
    <x v="145"/>
  </r>
  <r>
    <x v="11"/>
    <x v="34"/>
    <x v="146"/>
  </r>
  <r>
    <x v="11"/>
    <x v="37"/>
    <x v="147"/>
  </r>
  <r>
    <x v="11"/>
    <x v="47"/>
    <x v="148"/>
  </r>
  <r>
    <x v="12"/>
    <x v="48"/>
    <x v="149"/>
  </r>
  <r>
    <x v="11"/>
    <x v="37"/>
    <x v="150"/>
  </r>
  <r>
    <x v="11"/>
    <x v="33"/>
    <x v="151"/>
  </r>
  <r>
    <x v="11"/>
    <x v="38"/>
    <x v="152"/>
  </r>
  <r>
    <x v="11"/>
    <x v="47"/>
    <x v="153"/>
  </r>
  <r>
    <x v="11"/>
    <x v="40"/>
    <x v="120"/>
  </r>
  <r>
    <x v="11"/>
    <x v="32"/>
    <x v="109"/>
  </r>
  <r>
    <x v="10"/>
    <x v="36"/>
    <x v="113"/>
  </r>
  <r>
    <x v="11"/>
    <x v="40"/>
    <x v="120"/>
  </r>
  <r>
    <x v="11"/>
    <x v="49"/>
    <x v="154"/>
  </r>
  <r>
    <x v="0"/>
    <x v="1"/>
    <x v="155"/>
  </r>
  <r>
    <x v="5"/>
    <x v="28"/>
    <x v="156"/>
  </r>
  <r>
    <x v="9"/>
    <x v="50"/>
    <x v="157"/>
  </r>
  <r>
    <x v="9"/>
    <x v="51"/>
    <x v="158"/>
  </r>
  <r>
    <x v="0"/>
    <x v="1"/>
    <x v="159"/>
  </r>
  <r>
    <x v="0"/>
    <x v="52"/>
    <x v="160"/>
  </r>
  <r>
    <x v="2"/>
    <x v="4"/>
    <x v="161"/>
  </r>
  <r>
    <x v="2"/>
    <x v="5"/>
    <x v="162"/>
  </r>
  <r>
    <x v="13"/>
    <x v="53"/>
    <x v="163"/>
  </r>
  <r>
    <x v="13"/>
    <x v="53"/>
    <x v="163"/>
  </r>
  <r>
    <x v="13"/>
    <x v="53"/>
    <x v="163"/>
  </r>
  <r>
    <x v="13"/>
    <x v="53"/>
    <x v="1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Werte" updatedVersion="5" minRefreshableVersion="3" useAutoFormatting="1" itemPrintTitles="1" createdVersion="5" indent="0" compact="0" compactData="0" gridDropZones="1" multipleFieldFilters="0">
  <location ref="A3:D168" firstHeaderRow="2" firstDataRow="2" firstDataCol="3"/>
  <pivotFields count="3">
    <pivotField axis="axisRow" compact="0" outline="0" showAll="0" defaultSubtotal="0">
      <items count="14">
        <item x="4"/>
        <item x="10"/>
        <item x="7"/>
        <item x="12"/>
        <item x="5"/>
        <item x="9"/>
        <item x="3"/>
        <item x="8"/>
        <item x="6"/>
        <item x="2"/>
        <item x="0"/>
        <item x="1"/>
        <item x="11"/>
        <item h="1" x="13"/>
      </items>
    </pivotField>
    <pivotField axis="axisRow" compact="0" outline="0" showAll="0" defaultSubtotal="0">
      <items count="55">
        <item x="13"/>
        <item x="27"/>
        <item x="21"/>
        <item x="46"/>
        <item x="7"/>
        <item x="25"/>
        <item x="8"/>
        <item x="16"/>
        <item m="1" x="54"/>
        <item x="40"/>
        <item x="5"/>
        <item x="32"/>
        <item x="30"/>
        <item x="26"/>
        <item x="31"/>
        <item x="14"/>
        <item x="19"/>
        <item x="47"/>
        <item x="10"/>
        <item x="9"/>
        <item x="3"/>
        <item x="33"/>
        <item x="36"/>
        <item x="2"/>
        <item x="45"/>
        <item x="48"/>
        <item x="39"/>
        <item x="37"/>
        <item x="28"/>
        <item x="24"/>
        <item x="18"/>
        <item x="38"/>
        <item x="23"/>
        <item x="41"/>
        <item x="17"/>
        <item x="29"/>
        <item x="1"/>
        <item x="11"/>
        <item x="34"/>
        <item x="49"/>
        <item x="12"/>
        <item x="50"/>
        <item x="51"/>
        <item x="52"/>
        <item x="15"/>
        <item x="43"/>
        <item x="4"/>
        <item x="42"/>
        <item x="22"/>
        <item x="0"/>
        <item x="44"/>
        <item x="20"/>
        <item x="35"/>
        <item x="6"/>
        <item x="53"/>
      </items>
    </pivotField>
    <pivotField axis="axisRow" dataField="1" compact="0" outline="0" showAll="0" defaultSubtotal="0">
      <items count="169">
        <item x="60"/>
        <item x="57"/>
        <item x="8"/>
        <item x="128"/>
        <item x="119"/>
        <item x="35"/>
        <item x="107"/>
        <item x="56"/>
        <item x="59"/>
        <item x="11"/>
        <item x="155"/>
        <item x="148"/>
        <item x="143"/>
        <item x="34"/>
        <item x="45"/>
        <item x="53"/>
        <item x="127"/>
        <item x="71"/>
        <item x="81"/>
        <item x="116"/>
        <item x="36"/>
        <item x="24"/>
        <item x="134"/>
        <item x="136"/>
        <item x="26"/>
        <item x="141"/>
        <item x="120"/>
        <item x="39"/>
        <item x="153"/>
        <item x="126"/>
        <item x="112"/>
        <item x="65"/>
        <item x="50"/>
        <item x="76"/>
        <item x="51"/>
        <item m="1" x="166"/>
        <item x="104"/>
        <item x="101"/>
        <item x="100"/>
        <item x="99"/>
        <item x="102"/>
        <item x="103"/>
        <item x="125"/>
        <item x="29"/>
        <item x="18"/>
        <item x="111"/>
        <item x="138"/>
        <item x="72"/>
        <item x="106"/>
        <item x="12"/>
        <item x="5"/>
        <item x="70"/>
        <item x="130"/>
        <item x="124"/>
        <item x="83"/>
        <item x="84"/>
        <item m="1" x="168"/>
        <item x="85"/>
        <item x="156"/>
        <item x="31"/>
        <item x="147"/>
        <item x="0"/>
        <item x="1"/>
        <item x="6"/>
        <item x="63"/>
        <item x="17"/>
        <item x="23"/>
        <item x="33"/>
        <item x="110"/>
        <item x="41"/>
        <item x="30"/>
        <item x="108"/>
        <item m="1" x="165"/>
        <item x="69"/>
        <item x="82"/>
        <item x="113"/>
        <item x="78"/>
        <item x="68"/>
        <item x="139"/>
        <item x="3"/>
        <item x="4"/>
        <item x="48"/>
        <item x="149"/>
        <item x="117"/>
        <item x="150"/>
        <item x="123"/>
        <item x="122"/>
        <item x="42"/>
        <item x="66"/>
        <item x="7"/>
        <item x="73"/>
        <item x="37"/>
        <item x="40"/>
        <item x="114"/>
        <item x="74"/>
        <item x="67"/>
        <item x="58"/>
        <item x="77"/>
        <item x="28"/>
        <item x="46"/>
        <item x="131"/>
        <item x="61"/>
        <item x="142"/>
        <item x="121"/>
        <item m="1" x="164"/>
        <item x="93"/>
        <item x="91"/>
        <item x="95"/>
        <item x="92"/>
        <item x="97"/>
        <item x="90"/>
        <item x="105"/>
        <item x="96"/>
        <item x="94"/>
        <item x="98"/>
        <item x="15"/>
        <item x="132"/>
        <item x="118"/>
        <item x="137"/>
        <item x="115"/>
        <item x="44"/>
        <item x="10"/>
        <item x="151"/>
        <item x="2"/>
        <item x="75"/>
        <item x="64"/>
        <item m="1" x="167"/>
        <item x="22"/>
        <item x="43"/>
        <item x="154"/>
        <item x="159"/>
        <item x="162"/>
        <item x="157"/>
        <item x="158"/>
        <item x="161"/>
        <item x="160"/>
        <item x="47"/>
        <item x="21"/>
        <item x="19"/>
        <item x="135"/>
        <item x="129"/>
        <item x="144"/>
        <item x="13"/>
        <item x="109"/>
        <item x="140"/>
        <item x="80"/>
        <item x="25"/>
        <item x="54"/>
        <item x="62"/>
        <item x="16"/>
        <item x="146"/>
        <item x="38"/>
        <item x="52"/>
        <item x="14"/>
        <item x="27"/>
        <item x="133"/>
        <item x="20"/>
        <item x="55"/>
        <item x="32"/>
        <item x="49"/>
        <item x="152"/>
        <item x="79"/>
        <item x="9"/>
        <item x="145"/>
        <item x="163"/>
        <item x="86"/>
        <item x="87"/>
        <item x="88"/>
        <item x="89"/>
      </items>
    </pivotField>
  </pivotFields>
  <rowFields count="3">
    <field x="2"/>
    <field x="1"/>
    <field x="0"/>
  </rowFields>
  <rowItems count="164">
    <i>
      <x/>
      <x v="16"/>
      <x v="6"/>
    </i>
    <i>
      <x v="1"/>
      <x v="16"/>
      <x v="6"/>
    </i>
    <i>
      <x v="2"/>
      <x v="36"/>
      <x v="10"/>
    </i>
    <i>
      <x v="3"/>
      <x v="52"/>
      <x v="12"/>
    </i>
    <i>
      <x v="4"/>
      <x v="52"/>
      <x v="12"/>
    </i>
    <i>
      <x v="5"/>
      <x v="19"/>
      <x v="4"/>
    </i>
    <i>
      <x v="6"/>
      <x v="11"/>
      <x v="12"/>
    </i>
    <i>
      <x v="7"/>
      <x v="2"/>
      <x v="6"/>
    </i>
    <i>
      <x v="8"/>
      <x v="15"/>
      <x v="11"/>
    </i>
    <i>
      <x v="9"/>
      <x v="46"/>
      <x v="9"/>
    </i>
    <i>
      <x v="10"/>
      <x v="36"/>
      <x v="10"/>
    </i>
    <i>
      <x v="11"/>
      <x v="17"/>
      <x v="12"/>
    </i>
    <i>
      <x v="12"/>
      <x v="3"/>
      <x v="1"/>
    </i>
    <i>
      <x v="13"/>
      <x v="15"/>
      <x v="11"/>
    </i>
    <i>
      <x v="14"/>
      <x v="53"/>
      <x v="11"/>
    </i>
    <i>
      <x v="15"/>
      <x v="40"/>
      <x v="8"/>
    </i>
    <i>
      <x v="16"/>
      <x v="21"/>
      <x v="12"/>
    </i>
    <i>
      <x v="17"/>
      <x v="5"/>
      <x v="5"/>
    </i>
    <i>
      <x v="18"/>
      <x v="5"/>
      <x v="5"/>
    </i>
    <i>
      <x v="19"/>
      <x v="31"/>
      <x v="12"/>
    </i>
    <i>
      <x v="20"/>
      <x v="4"/>
      <x v="6"/>
    </i>
    <i>
      <x v="21"/>
      <x v="6"/>
      <x/>
    </i>
    <i>
      <x v="22"/>
      <x v="38"/>
      <x v="12"/>
    </i>
    <i>
      <x v="23"/>
      <x v="31"/>
      <x v="12"/>
    </i>
    <i>
      <x v="24"/>
      <x v="18"/>
      <x v="8"/>
    </i>
    <i>
      <x v="25"/>
      <x v="38"/>
      <x v="12"/>
    </i>
    <i>
      <x v="26"/>
      <x v="9"/>
      <x v="12"/>
    </i>
    <i>
      <x v="27"/>
      <x v="7"/>
      <x v="2"/>
    </i>
    <i>
      <x v="28"/>
      <x v="17"/>
      <x v="12"/>
    </i>
    <i>
      <x v="29"/>
      <x v="47"/>
      <x v="12"/>
    </i>
    <i>
      <x v="30"/>
      <x v="52"/>
      <x v="12"/>
    </i>
    <i>
      <x v="31"/>
      <x v="19"/>
      <x v="4"/>
    </i>
    <i>
      <x v="32"/>
      <x v="19"/>
      <x v="4"/>
    </i>
    <i>
      <x v="33"/>
      <x v="28"/>
      <x v="4"/>
    </i>
    <i>
      <x v="34"/>
      <x v="40"/>
      <x v="6"/>
    </i>
    <i>
      <x v="36"/>
      <x v="12"/>
      <x v="2"/>
    </i>
    <i>
      <x v="37"/>
      <x v="12"/>
      <x v="2"/>
    </i>
    <i>
      <x v="38"/>
      <x v="12"/>
      <x v="2"/>
    </i>
    <i>
      <x v="39"/>
      <x v="12"/>
      <x v="2"/>
    </i>
    <i>
      <x v="40"/>
      <x v="12"/>
      <x v="2"/>
    </i>
    <i>
      <x v="41"/>
      <x v="12"/>
      <x v="2"/>
    </i>
    <i>
      <x v="42"/>
      <x v="11"/>
      <x v="12"/>
    </i>
    <i>
      <x v="43"/>
      <x v="37"/>
      <x v="6"/>
    </i>
    <i>
      <x v="44"/>
      <x v="46"/>
      <x v="9"/>
    </i>
    <i>
      <x v="45"/>
      <x v="38"/>
      <x v="12"/>
    </i>
    <i>
      <x v="46"/>
      <x v="24"/>
      <x v="12"/>
    </i>
    <i>
      <x v="47"/>
      <x v="13"/>
      <x v="7"/>
    </i>
    <i>
      <x v="48"/>
      <x v="14"/>
      <x v="1"/>
    </i>
    <i>
      <x v="49"/>
      <x v="46"/>
      <x v="9"/>
    </i>
    <i>
      <x v="50"/>
      <x v="23"/>
      <x v="11"/>
    </i>
    <i>
      <x v="51"/>
      <x v="2"/>
      <x v="6"/>
    </i>
    <i>
      <x v="52"/>
      <x v="45"/>
      <x v="12"/>
    </i>
    <i>
      <x v="53"/>
      <x v="11"/>
      <x v="12"/>
    </i>
    <i>
      <x v="54"/>
      <x v="1"/>
      <x v="5"/>
    </i>
    <i>
      <x v="55"/>
      <x v="1"/>
      <x v="5"/>
    </i>
    <i>
      <x v="57"/>
      <x v="40"/>
      <x v="5"/>
    </i>
    <i>
      <x v="58"/>
      <x v="28"/>
      <x v="4"/>
    </i>
    <i>
      <x v="59"/>
      <x v="4"/>
      <x v="6"/>
    </i>
    <i>
      <x v="60"/>
      <x v="27"/>
      <x v="12"/>
    </i>
    <i>
      <x v="61"/>
      <x v="49"/>
      <x v="10"/>
    </i>
    <i>
      <x v="62"/>
      <x v="49"/>
      <x v="10"/>
    </i>
    <i>
      <x v="63"/>
      <x v="20"/>
      <x v="10"/>
    </i>
    <i>
      <x v="64"/>
      <x v="7"/>
      <x v="2"/>
    </i>
    <i>
      <x v="65"/>
      <x v="46"/>
      <x v="9"/>
    </i>
    <i>
      <x v="66"/>
      <x v="4"/>
      <x v="6"/>
    </i>
    <i>
      <x v="67"/>
      <x/>
      <x v="11"/>
    </i>
    <i>
      <x v="68"/>
      <x v="11"/>
      <x v="12"/>
    </i>
    <i>
      <x v="69"/>
      <x v="34"/>
      <x v="7"/>
    </i>
    <i>
      <x v="70"/>
      <x v="4"/>
      <x v="6"/>
    </i>
    <i>
      <x v="71"/>
      <x v="21"/>
      <x v="12"/>
    </i>
    <i>
      <x v="73"/>
      <x v="16"/>
      <x v="6"/>
    </i>
    <i>
      <x v="74"/>
      <x v="1"/>
      <x v="5"/>
    </i>
    <i>
      <x v="75"/>
      <x v="22"/>
      <x v="1"/>
    </i>
    <i>
      <x v="76"/>
      <x v="1"/>
      <x v="5"/>
    </i>
    <i>
      <x v="77"/>
      <x v="16"/>
      <x v="6"/>
    </i>
    <i>
      <x v="78"/>
      <x v="24"/>
      <x v="12"/>
    </i>
    <i>
      <x v="79"/>
      <x v="36"/>
      <x v="10"/>
    </i>
    <i>
      <x v="80"/>
      <x v="23"/>
      <x v="11"/>
    </i>
    <i>
      <x v="81"/>
      <x v="19"/>
      <x v="4"/>
    </i>
    <i>
      <x v="82"/>
      <x v="25"/>
      <x v="3"/>
    </i>
    <i>
      <x v="83"/>
      <x v="26"/>
      <x v="1"/>
    </i>
    <i>
      <x v="84"/>
      <x v="27"/>
      <x v="12"/>
    </i>
    <i>
      <x v="85"/>
      <x v="38"/>
      <x v="12"/>
    </i>
    <i>
      <x v="86"/>
      <x v="47"/>
      <x v="12"/>
    </i>
    <i>
      <x v="87"/>
      <x v="34"/>
      <x v="7"/>
    </i>
    <i>
      <x v="88"/>
      <x v="32"/>
      <x v="5"/>
    </i>
    <i>
      <x v="89"/>
      <x v="23"/>
      <x v="11"/>
    </i>
    <i>
      <x v="90"/>
      <x v="40"/>
      <x v="6"/>
    </i>
    <i>
      <x v="91"/>
      <x v="44"/>
      <x v="6"/>
    </i>
    <i>
      <x v="92"/>
      <x/>
      <x v="11"/>
    </i>
    <i>
      <x v="93"/>
      <x v="27"/>
      <x v="12"/>
    </i>
    <i>
      <x v="94"/>
      <x v="5"/>
      <x v="5"/>
    </i>
    <i>
      <x v="95"/>
      <x v="29"/>
      <x v="5"/>
    </i>
    <i>
      <x v="96"/>
      <x v="19"/>
      <x v="4"/>
    </i>
    <i>
      <x v="97"/>
      <x v="19"/>
      <x v="4"/>
    </i>
    <i>
      <x v="98"/>
      <x v="37"/>
      <x v="6"/>
    </i>
    <i>
      <x v="99"/>
      <x v="30"/>
      <x v="5"/>
    </i>
    <i>
      <x v="100"/>
      <x v="38"/>
      <x v="12"/>
    </i>
    <i>
      <x v="101"/>
      <x v="15"/>
      <x v="11"/>
    </i>
    <i>
      <x v="102"/>
      <x v="50"/>
      <x v="1"/>
    </i>
    <i>
      <x v="103"/>
      <x v="33"/>
      <x v="1"/>
    </i>
    <i>
      <x v="105"/>
      <x v="35"/>
      <x v="2"/>
    </i>
    <i>
      <x v="106"/>
      <x v="35"/>
      <x v="2"/>
    </i>
    <i>
      <x v="107"/>
      <x v="35"/>
      <x v="2"/>
    </i>
    <i>
      <x v="108"/>
      <x v="35"/>
      <x v="2"/>
    </i>
    <i>
      <x v="109"/>
      <x v="35"/>
      <x v="2"/>
    </i>
    <i>
      <x v="110"/>
      <x v="35"/>
      <x v="2"/>
    </i>
    <i>
      <x v="111"/>
      <x v="35"/>
      <x v="2"/>
    </i>
    <i>
      <x v="112"/>
      <x v="35"/>
      <x v="2"/>
    </i>
    <i>
      <x v="113"/>
      <x v="35"/>
      <x v="2"/>
    </i>
    <i>
      <x v="114"/>
      <x v="35"/>
      <x v="2"/>
    </i>
    <i>
      <x v="115"/>
      <x v="10"/>
      <x v="9"/>
    </i>
    <i>
      <x v="116"/>
      <x v="11"/>
      <x v="12"/>
    </i>
    <i>
      <x v="117"/>
      <x v="38"/>
      <x v="12"/>
    </i>
    <i>
      <x v="118"/>
      <x v="21"/>
      <x v="12"/>
    </i>
    <i>
      <x v="119"/>
      <x v="21"/>
      <x v="12"/>
    </i>
    <i>
      <x v="120"/>
      <x v="4"/>
      <x v="6"/>
    </i>
    <i>
      <x v="121"/>
      <x v="46"/>
      <x v="9"/>
    </i>
    <i>
      <x v="122"/>
      <x v="21"/>
      <x v="12"/>
    </i>
    <i>
      <x v="123"/>
      <x v="49"/>
      <x v="10"/>
    </i>
    <i>
      <x v="124"/>
      <x v="1"/>
      <x v="5"/>
    </i>
    <i>
      <x v="125"/>
      <x v="7"/>
      <x v="2"/>
    </i>
    <i>
      <x v="127"/>
      <x v="46"/>
      <x v="9"/>
    </i>
    <i>
      <x v="128"/>
      <x v="34"/>
      <x v="7"/>
    </i>
    <i>
      <x v="129"/>
      <x v="39"/>
      <x v="12"/>
    </i>
    <i>
      <x v="130"/>
      <x v="36"/>
      <x v="10"/>
    </i>
    <i>
      <x v="131"/>
      <x v="10"/>
      <x v="9"/>
    </i>
    <i>
      <x v="132"/>
      <x v="41"/>
      <x v="5"/>
    </i>
    <i>
      <x v="133"/>
      <x v="42"/>
      <x v="5"/>
    </i>
    <i>
      <x v="134"/>
      <x v="46"/>
      <x v="9"/>
    </i>
    <i>
      <x v="135"/>
      <x v="43"/>
      <x v="10"/>
    </i>
    <i>
      <x v="136"/>
      <x v="44"/>
      <x v="6"/>
    </i>
    <i>
      <x v="137"/>
      <x v="53"/>
      <x v="11"/>
    </i>
    <i>
      <x v="138"/>
      <x v="10"/>
      <x v="9"/>
    </i>
    <i>
      <x v="139"/>
      <x v="45"/>
      <x v="12"/>
    </i>
    <i>
      <x v="140"/>
      <x v="11"/>
      <x v="12"/>
    </i>
    <i>
      <x v="141"/>
      <x v="21"/>
      <x v="12"/>
    </i>
    <i>
      <x v="142"/>
      <x v="46"/>
      <x v="9"/>
    </i>
    <i>
      <x v="143"/>
      <x v="11"/>
      <x v="12"/>
    </i>
    <i>
      <x v="144"/>
      <x v="11"/>
      <x v="12"/>
    </i>
    <i>
      <x v="145"/>
      <x v="1"/>
      <x v="5"/>
    </i>
    <i>
      <x v="146"/>
      <x v="19"/>
      <x v="4"/>
    </i>
    <i>
      <x v="147"/>
      <x v="19"/>
      <x v="4"/>
    </i>
    <i>
      <x v="148"/>
      <x v="48"/>
      <x v="5"/>
    </i>
    <i>
      <x v="149"/>
      <x v="46"/>
      <x v="9"/>
    </i>
    <i>
      <x v="150"/>
      <x v="38"/>
      <x v="12"/>
    </i>
    <i>
      <x v="151"/>
      <x v="23"/>
      <x v="11"/>
    </i>
    <i>
      <x v="152"/>
      <x v="16"/>
      <x v="6"/>
    </i>
    <i>
      <x v="153"/>
      <x v="46"/>
      <x v="9"/>
    </i>
    <i>
      <x v="154"/>
      <x v="4"/>
      <x v="6"/>
    </i>
    <i>
      <x v="155"/>
      <x v="50"/>
      <x v="1"/>
    </i>
    <i>
      <x v="156"/>
      <x v="10"/>
      <x v="9"/>
    </i>
    <i>
      <x v="157"/>
      <x v="51"/>
      <x v="5"/>
    </i>
    <i>
      <x v="158"/>
      <x v="40"/>
      <x v="6"/>
    </i>
    <i>
      <x v="159"/>
      <x v="16"/>
      <x v="6"/>
    </i>
    <i>
      <x v="160"/>
      <x v="31"/>
      <x v="12"/>
    </i>
    <i>
      <x v="161"/>
      <x v="1"/>
      <x v="5"/>
    </i>
    <i>
      <x v="162"/>
      <x v="23"/>
      <x v="11"/>
    </i>
    <i>
      <x v="163"/>
      <x v="38"/>
      <x v="12"/>
    </i>
    <i>
      <x v="165"/>
      <x v="32"/>
      <x v="5"/>
    </i>
    <i>
      <x v="166"/>
      <x v="32"/>
      <x v="5"/>
    </i>
    <i>
      <x v="167"/>
      <x v="32"/>
      <x v="5"/>
    </i>
    <i>
      <x v="168"/>
      <x v="32"/>
      <x v="5"/>
    </i>
    <i t="grand">
      <x/>
    </i>
  </rowItems>
  <colItems count="1">
    <i/>
  </colItems>
  <dataFields count="1">
    <dataField name="Anzahl von Unterkategori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68"/>
  <sheetViews>
    <sheetView topLeftCell="A147" workbookViewId="0">
      <selection activeCell="A5" sqref="A5:D167"/>
    </sheetView>
  </sheetViews>
  <sheetFormatPr baseColWidth="10" defaultRowHeight="15" x14ac:dyDescent="0.25"/>
  <cols>
    <col min="1" max="1" width="37.5703125" bestFit="1" customWidth="1"/>
    <col min="2" max="2" width="25" bestFit="1" customWidth="1"/>
    <col min="3" max="3" width="18" customWidth="1"/>
    <col min="4" max="4" width="8.5703125" customWidth="1"/>
  </cols>
  <sheetData>
    <row r="3" spans="1:4" x14ac:dyDescent="0.25">
      <c r="A3" s="1" t="s">
        <v>407</v>
      </c>
    </row>
    <row r="4" spans="1:4" x14ac:dyDescent="0.25">
      <c r="A4" s="1" t="s">
        <v>33</v>
      </c>
      <c r="B4" s="1" t="s">
        <v>9</v>
      </c>
      <c r="C4" s="1" t="s">
        <v>12</v>
      </c>
      <c r="D4" t="s">
        <v>408</v>
      </c>
    </row>
    <row r="5" spans="1:4" x14ac:dyDescent="0.25">
      <c r="A5" t="s">
        <v>156</v>
      </c>
      <c r="B5" t="s">
        <v>155</v>
      </c>
      <c r="C5" t="s">
        <v>200</v>
      </c>
      <c r="D5" s="3">
        <v>1</v>
      </c>
    </row>
    <row r="6" spans="1:4" x14ac:dyDescent="0.25">
      <c r="A6" t="s">
        <v>149</v>
      </c>
      <c r="B6" t="s">
        <v>155</v>
      </c>
      <c r="C6" t="s">
        <v>200</v>
      </c>
      <c r="D6" s="3">
        <v>1</v>
      </c>
    </row>
    <row r="7" spans="1:4" x14ac:dyDescent="0.25">
      <c r="A7" t="s">
        <v>40</v>
      </c>
      <c r="B7" t="s">
        <v>203</v>
      </c>
      <c r="C7" t="s">
        <v>41</v>
      </c>
      <c r="D7" s="3">
        <v>1</v>
      </c>
    </row>
    <row r="8" spans="1:4" x14ac:dyDescent="0.25">
      <c r="A8" t="s">
        <v>329</v>
      </c>
      <c r="B8" t="s">
        <v>293</v>
      </c>
      <c r="C8" t="s">
        <v>279</v>
      </c>
      <c r="D8" s="3">
        <v>1</v>
      </c>
    </row>
    <row r="9" spans="1:4" x14ac:dyDescent="0.25">
      <c r="A9" t="s">
        <v>310</v>
      </c>
      <c r="B9" t="s">
        <v>293</v>
      </c>
      <c r="C9" t="s">
        <v>279</v>
      </c>
      <c r="D9" s="3">
        <v>1</v>
      </c>
    </row>
    <row r="10" spans="1:4" x14ac:dyDescent="0.25">
      <c r="A10" t="s">
        <v>102</v>
      </c>
      <c r="B10" t="s">
        <v>132</v>
      </c>
      <c r="C10" t="s">
        <v>131</v>
      </c>
      <c r="D10" s="3">
        <v>1</v>
      </c>
    </row>
    <row r="11" spans="1:4" x14ac:dyDescent="0.25">
      <c r="A11" t="s">
        <v>281</v>
      </c>
      <c r="B11" t="s">
        <v>280</v>
      </c>
      <c r="C11" t="s">
        <v>279</v>
      </c>
      <c r="D11" s="3">
        <v>1</v>
      </c>
    </row>
    <row r="12" spans="1:4" x14ac:dyDescent="0.25">
      <c r="A12" t="s">
        <v>147</v>
      </c>
      <c r="B12" t="s">
        <v>208</v>
      </c>
      <c r="C12" t="s">
        <v>200</v>
      </c>
      <c r="D12" s="3">
        <v>1</v>
      </c>
    </row>
    <row r="13" spans="1:4" x14ac:dyDescent="0.25">
      <c r="A13" t="s">
        <v>153</v>
      </c>
      <c r="B13" t="s">
        <v>100</v>
      </c>
      <c r="C13" t="s">
        <v>68</v>
      </c>
      <c r="D13" s="3">
        <v>1</v>
      </c>
    </row>
    <row r="14" spans="1:4" x14ac:dyDescent="0.25">
      <c r="A14" t="s">
        <v>45</v>
      </c>
      <c r="B14" t="s">
        <v>14</v>
      </c>
      <c r="C14" t="s">
        <v>48</v>
      </c>
      <c r="D14" s="3">
        <v>1</v>
      </c>
    </row>
    <row r="15" spans="1:4" x14ac:dyDescent="0.25">
      <c r="A15" t="s">
        <v>27</v>
      </c>
      <c r="B15" t="s">
        <v>203</v>
      </c>
      <c r="C15" t="s">
        <v>41</v>
      </c>
      <c r="D15" s="3">
        <v>1</v>
      </c>
    </row>
    <row r="16" spans="1:4" x14ac:dyDescent="0.25">
      <c r="A16" t="s">
        <v>371</v>
      </c>
      <c r="B16" t="s">
        <v>370</v>
      </c>
      <c r="C16" t="s">
        <v>279</v>
      </c>
      <c r="D16" s="3">
        <v>1</v>
      </c>
    </row>
    <row r="17" spans="1:4" x14ac:dyDescent="0.25">
      <c r="A17" t="s">
        <v>361</v>
      </c>
      <c r="B17" t="s">
        <v>361</v>
      </c>
      <c r="C17" t="s">
        <v>276</v>
      </c>
      <c r="D17" s="3">
        <v>1</v>
      </c>
    </row>
    <row r="18" spans="1:4" x14ac:dyDescent="0.25">
      <c r="A18" t="s">
        <v>97</v>
      </c>
      <c r="B18" t="s">
        <v>100</v>
      </c>
      <c r="C18" t="s">
        <v>68</v>
      </c>
      <c r="D18" s="3">
        <v>1</v>
      </c>
    </row>
    <row r="19" spans="1:4" x14ac:dyDescent="0.25">
      <c r="A19" t="s">
        <v>125</v>
      </c>
      <c r="B19" t="s">
        <v>202</v>
      </c>
      <c r="C19" t="s">
        <v>68</v>
      </c>
      <c r="D19" s="3">
        <v>1</v>
      </c>
    </row>
    <row r="20" spans="1:4" x14ac:dyDescent="0.25">
      <c r="A20" t="s">
        <v>142</v>
      </c>
      <c r="B20" t="s">
        <v>197</v>
      </c>
      <c r="C20" t="s">
        <v>197</v>
      </c>
      <c r="D20" s="3">
        <v>1</v>
      </c>
    </row>
    <row r="21" spans="1:4" x14ac:dyDescent="0.25">
      <c r="A21" t="s">
        <v>327</v>
      </c>
      <c r="B21" t="s">
        <v>283</v>
      </c>
      <c r="C21" t="s">
        <v>279</v>
      </c>
      <c r="D21" s="3">
        <v>1</v>
      </c>
    </row>
    <row r="22" spans="1:4" x14ac:dyDescent="0.25">
      <c r="A22" t="s">
        <v>222</v>
      </c>
      <c r="B22" t="s">
        <v>226</v>
      </c>
      <c r="C22" t="s">
        <v>194</v>
      </c>
      <c r="D22" s="3">
        <v>1</v>
      </c>
    </row>
    <row r="23" spans="1:4" x14ac:dyDescent="0.25">
      <c r="A23" t="s">
        <v>237</v>
      </c>
      <c r="B23" t="s">
        <v>226</v>
      </c>
      <c r="C23" t="s">
        <v>194</v>
      </c>
      <c r="D23" s="3">
        <v>1</v>
      </c>
    </row>
    <row r="24" spans="1:4" x14ac:dyDescent="0.25">
      <c r="A24" t="s">
        <v>304</v>
      </c>
      <c r="B24" t="s">
        <v>303</v>
      </c>
      <c r="C24" t="s">
        <v>279</v>
      </c>
      <c r="D24" s="3">
        <v>1</v>
      </c>
    </row>
    <row r="25" spans="1:4" x14ac:dyDescent="0.25">
      <c r="A25" t="s">
        <v>104</v>
      </c>
      <c r="B25" t="s">
        <v>91</v>
      </c>
      <c r="C25" t="s">
        <v>200</v>
      </c>
      <c r="D25" s="3">
        <v>1</v>
      </c>
    </row>
    <row r="26" spans="1:4" x14ac:dyDescent="0.25">
      <c r="A26" t="s">
        <v>71</v>
      </c>
      <c r="B26" t="s">
        <v>71</v>
      </c>
      <c r="C26" t="s">
        <v>71</v>
      </c>
      <c r="D26" s="3">
        <v>1</v>
      </c>
    </row>
    <row r="27" spans="1:4" x14ac:dyDescent="0.25">
      <c r="A27" t="s">
        <v>342</v>
      </c>
      <c r="B27" t="s">
        <v>289</v>
      </c>
      <c r="C27" t="s">
        <v>279</v>
      </c>
      <c r="D27" s="3">
        <v>1</v>
      </c>
    </row>
    <row r="28" spans="1:4" x14ac:dyDescent="0.25">
      <c r="A28" t="s">
        <v>346</v>
      </c>
      <c r="B28" t="s">
        <v>303</v>
      </c>
      <c r="C28" t="s">
        <v>279</v>
      </c>
      <c r="D28" s="3">
        <v>1</v>
      </c>
    </row>
    <row r="29" spans="1:4" x14ac:dyDescent="0.25">
      <c r="A29" t="s">
        <v>86</v>
      </c>
      <c r="B29" t="s">
        <v>85</v>
      </c>
      <c r="C29" t="s">
        <v>197</v>
      </c>
      <c r="D29" s="3">
        <v>1</v>
      </c>
    </row>
    <row r="30" spans="1:4" x14ac:dyDescent="0.25">
      <c r="A30" t="s">
        <v>356</v>
      </c>
      <c r="B30" t="s">
        <v>289</v>
      </c>
      <c r="C30" t="s">
        <v>279</v>
      </c>
      <c r="D30" s="3">
        <v>1</v>
      </c>
    </row>
    <row r="31" spans="1:4" x14ac:dyDescent="0.25">
      <c r="A31" t="s">
        <v>312</v>
      </c>
      <c r="B31" t="s">
        <v>312</v>
      </c>
      <c r="C31" t="s">
        <v>279</v>
      </c>
      <c r="D31" s="3">
        <v>3</v>
      </c>
    </row>
    <row r="32" spans="1:4" x14ac:dyDescent="0.25">
      <c r="A32" t="s">
        <v>110</v>
      </c>
      <c r="B32" t="s">
        <v>261</v>
      </c>
      <c r="C32" t="s">
        <v>99</v>
      </c>
      <c r="D32" s="3">
        <v>2</v>
      </c>
    </row>
    <row r="33" spans="1:4" x14ac:dyDescent="0.25">
      <c r="A33" t="s">
        <v>380</v>
      </c>
      <c r="B33" t="s">
        <v>370</v>
      </c>
      <c r="C33" t="s">
        <v>279</v>
      </c>
      <c r="D33" s="3">
        <v>1</v>
      </c>
    </row>
    <row r="34" spans="1:4" x14ac:dyDescent="0.25">
      <c r="A34" t="s">
        <v>325</v>
      </c>
      <c r="B34" t="s">
        <v>316</v>
      </c>
      <c r="C34" t="s">
        <v>279</v>
      </c>
      <c r="D34" s="3">
        <v>1</v>
      </c>
    </row>
    <row r="35" spans="1:4" x14ac:dyDescent="0.25">
      <c r="A35" t="s">
        <v>294</v>
      </c>
      <c r="B35" t="s">
        <v>293</v>
      </c>
      <c r="C35" t="s">
        <v>279</v>
      </c>
      <c r="D35" s="3">
        <v>1</v>
      </c>
    </row>
    <row r="36" spans="1:4" x14ac:dyDescent="0.25">
      <c r="A36" t="s">
        <v>188</v>
      </c>
      <c r="B36" t="s">
        <v>132</v>
      </c>
      <c r="C36" t="s">
        <v>131</v>
      </c>
      <c r="D36" s="3">
        <v>1</v>
      </c>
    </row>
    <row r="37" spans="1:4" x14ac:dyDescent="0.25">
      <c r="A37" t="s">
        <v>136</v>
      </c>
      <c r="B37" t="s">
        <v>132</v>
      </c>
      <c r="C37" t="s">
        <v>131</v>
      </c>
      <c r="D37" s="3">
        <v>1</v>
      </c>
    </row>
    <row r="38" spans="1:4" x14ac:dyDescent="0.25">
      <c r="A38" t="s">
        <v>243</v>
      </c>
      <c r="B38" t="s">
        <v>242</v>
      </c>
      <c r="C38" t="s">
        <v>131</v>
      </c>
      <c r="D38" s="3">
        <v>1</v>
      </c>
    </row>
    <row r="39" spans="1:4" x14ac:dyDescent="0.25">
      <c r="A39" t="s">
        <v>138</v>
      </c>
      <c r="B39" t="s">
        <v>197</v>
      </c>
      <c r="C39" t="s">
        <v>200</v>
      </c>
      <c r="D39" s="3">
        <v>1</v>
      </c>
    </row>
    <row r="40" spans="1:4" x14ac:dyDescent="0.25">
      <c r="A40" t="s">
        <v>405</v>
      </c>
      <c r="B40" t="s">
        <v>184</v>
      </c>
      <c r="C40" t="s">
        <v>99</v>
      </c>
      <c r="D40" s="3">
        <v>1</v>
      </c>
    </row>
    <row r="41" spans="1:4" x14ac:dyDescent="0.25">
      <c r="A41" t="s">
        <v>401</v>
      </c>
      <c r="B41" t="s">
        <v>184</v>
      </c>
      <c r="C41" t="s">
        <v>99</v>
      </c>
      <c r="D41" s="3">
        <v>5</v>
      </c>
    </row>
    <row r="42" spans="1:4" x14ac:dyDescent="0.25">
      <c r="A42" t="s">
        <v>400</v>
      </c>
      <c r="B42" t="s">
        <v>184</v>
      </c>
      <c r="C42" t="s">
        <v>99</v>
      </c>
      <c r="D42" s="3">
        <v>1</v>
      </c>
    </row>
    <row r="43" spans="1:4" x14ac:dyDescent="0.25">
      <c r="A43" t="s">
        <v>399</v>
      </c>
      <c r="B43" t="s">
        <v>184</v>
      </c>
      <c r="C43" t="s">
        <v>99</v>
      </c>
      <c r="D43" s="3">
        <v>3</v>
      </c>
    </row>
    <row r="44" spans="1:4" x14ac:dyDescent="0.25">
      <c r="A44" t="s">
        <v>402</v>
      </c>
      <c r="B44" t="s">
        <v>184</v>
      </c>
      <c r="C44" t="s">
        <v>99</v>
      </c>
      <c r="D44" s="3">
        <v>2</v>
      </c>
    </row>
    <row r="45" spans="1:4" x14ac:dyDescent="0.25">
      <c r="A45" t="s">
        <v>404</v>
      </c>
      <c r="B45" t="s">
        <v>184</v>
      </c>
      <c r="C45" t="s">
        <v>99</v>
      </c>
      <c r="D45" s="3">
        <v>3</v>
      </c>
    </row>
    <row r="46" spans="1:4" x14ac:dyDescent="0.25">
      <c r="A46" t="s">
        <v>323</v>
      </c>
      <c r="B46" t="s">
        <v>280</v>
      </c>
      <c r="C46" t="s">
        <v>279</v>
      </c>
      <c r="D46" s="3">
        <v>2</v>
      </c>
    </row>
    <row r="47" spans="1:4" x14ac:dyDescent="0.25">
      <c r="A47" t="s">
        <v>83</v>
      </c>
      <c r="B47" t="s">
        <v>81</v>
      </c>
      <c r="C47" t="s">
        <v>200</v>
      </c>
      <c r="D47" s="3">
        <v>1</v>
      </c>
    </row>
    <row r="48" spans="1:4" x14ac:dyDescent="0.25">
      <c r="A48" t="s">
        <v>66</v>
      </c>
      <c r="B48" t="s">
        <v>14</v>
      </c>
      <c r="C48" t="s">
        <v>48</v>
      </c>
      <c r="D48" s="3">
        <v>1</v>
      </c>
    </row>
    <row r="49" spans="1:4" x14ac:dyDescent="0.25">
      <c r="A49" t="s">
        <v>290</v>
      </c>
      <c r="B49" t="s">
        <v>289</v>
      </c>
      <c r="C49" t="s">
        <v>279</v>
      </c>
      <c r="D49" s="3">
        <v>1</v>
      </c>
    </row>
    <row r="50" spans="1:4" x14ac:dyDescent="0.25">
      <c r="A50" t="s">
        <v>351</v>
      </c>
      <c r="B50" t="s">
        <v>350</v>
      </c>
      <c r="C50" t="s">
        <v>279</v>
      </c>
      <c r="D50" s="3">
        <v>1</v>
      </c>
    </row>
    <row r="51" spans="1:4" x14ac:dyDescent="0.25">
      <c r="A51" t="s">
        <v>219</v>
      </c>
      <c r="B51" t="s">
        <v>219</v>
      </c>
      <c r="C51" t="s">
        <v>209</v>
      </c>
      <c r="D51" s="3">
        <v>1</v>
      </c>
    </row>
    <row r="52" spans="1:4" x14ac:dyDescent="0.25">
      <c r="A52" t="s">
        <v>277</v>
      </c>
      <c r="B52" t="s">
        <v>277</v>
      </c>
      <c r="C52" t="s">
        <v>276</v>
      </c>
      <c r="D52" s="3">
        <v>1</v>
      </c>
    </row>
    <row r="53" spans="1:4" x14ac:dyDescent="0.25">
      <c r="A53" t="s">
        <v>47</v>
      </c>
      <c r="B53" t="s">
        <v>14</v>
      </c>
      <c r="C53" t="s">
        <v>48</v>
      </c>
      <c r="D53" s="3">
        <v>1</v>
      </c>
    </row>
    <row r="54" spans="1:4" x14ac:dyDescent="0.25">
      <c r="A54" t="s">
        <v>29</v>
      </c>
      <c r="B54" t="s">
        <v>38</v>
      </c>
      <c r="C54" t="s">
        <v>68</v>
      </c>
      <c r="D54" s="3">
        <v>1</v>
      </c>
    </row>
    <row r="55" spans="1:4" x14ac:dyDescent="0.25">
      <c r="A55" t="s">
        <v>214</v>
      </c>
      <c r="B55" t="s">
        <v>208</v>
      </c>
      <c r="C55" t="s">
        <v>200</v>
      </c>
      <c r="D55" s="3">
        <v>2</v>
      </c>
    </row>
    <row r="56" spans="1:4" x14ac:dyDescent="0.25">
      <c r="A56" t="s">
        <v>334</v>
      </c>
      <c r="B56" t="s">
        <v>333</v>
      </c>
      <c r="C56" t="s">
        <v>279</v>
      </c>
      <c r="D56" s="3">
        <v>1</v>
      </c>
    </row>
    <row r="57" spans="1:4" x14ac:dyDescent="0.25">
      <c r="A57" t="s">
        <v>321</v>
      </c>
      <c r="B57" t="s">
        <v>280</v>
      </c>
      <c r="C57" t="s">
        <v>279</v>
      </c>
      <c r="D57" s="3">
        <v>1</v>
      </c>
    </row>
    <row r="58" spans="1:4" x14ac:dyDescent="0.25">
      <c r="A58" t="s">
        <v>245</v>
      </c>
      <c r="B58" t="s">
        <v>196</v>
      </c>
      <c r="C58" t="s">
        <v>194</v>
      </c>
      <c r="D58" s="3">
        <v>1</v>
      </c>
    </row>
    <row r="59" spans="1:4" x14ac:dyDescent="0.25">
      <c r="A59" t="s">
        <v>246</v>
      </c>
      <c r="B59" t="s">
        <v>196</v>
      </c>
      <c r="C59" t="s">
        <v>194</v>
      </c>
      <c r="D59" s="3">
        <v>1</v>
      </c>
    </row>
    <row r="60" spans="1:4" x14ac:dyDescent="0.25">
      <c r="A60" t="s">
        <v>248</v>
      </c>
      <c r="B60" t="s">
        <v>197</v>
      </c>
      <c r="C60" t="s">
        <v>194</v>
      </c>
      <c r="D60" s="3">
        <v>1</v>
      </c>
    </row>
    <row r="61" spans="1:4" x14ac:dyDescent="0.25">
      <c r="A61" t="s">
        <v>386</v>
      </c>
      <c r="B61" t="s">
        <v>242</v>
      </c>
      <c r="C61" t="s">
        <v>131</v>
      </c>
      <c r="D61" s="3">
        <v>1</v>
      </c>
    </row>
    <row r="62" spans="1:4" x14ac:dyDescent="0.25">
      <c r="A62" t="s">
        <v>90</v>
      </c>
      <c r="B62" t="s">
        <v>91</v>
      </c>
      <c r="C62" t="s">
        <v>200</v>
      </c>
      <c r="D62" s="3">
        <v>1</v>
      </c>
    </row>
    <row r="63" spans="1:4" x14ac:dyDescent="0.25">
      <c r="A63" t="s">
        <v>368</v>
      </c>
      <c r="B63" t="s">
        <v>298</v>
      </c>
      <c r="C63" t="s">
        <v>279</v>
      </c>
      <c r="D63" s="3">
        <v>1</v>
      </c>
    </row>
    <row r="64" spans="1:4" x14ac:dyDescent="0.25">
      <c r="A64" t="s">
        <v>10</v>
      </c>
      <c r="B64" t="s">
        <v>13</v>
      </c>
      <c r="C64" t="s">
        <v>41</v>
      </c>
      <c r="D64" s="3">
        <v>1</v>
      </c>
    </row>
    <row r="65" spans="1:4" x14ac:dyDescent="0.25">
      <c r="A65" t="s">
        <v>11</v>
      </c>
      <c r="B65" t="s">
        <v>13</v>
      </c>
      <c r="C65" t="s">
        <v>41</v>
      </c>
      <c r="D65" s="3">
        <v>1</v>
      </c>
    </row>
    <row r="66" spans="1:4" x14ac:dyDescent="0.25">
      <c r="A66" t="s">
        <v>35</v>
      </c>
      <c r="B66" t="s">
        <v>35</v>
      </c>
      <c r="C66" t="s">
        <v>41</v>
      </c>
      <c r="D66" s="3">
        <v>1</v>
      </c>
    </row>
    <row r="67" spans="1:4" x14ac:dyDescent="0.25">
      <c r="A67" t="s">
        <v>186</v>
      </c>
      <c r="B67" t="s">
        <v>261</v>
      </c>
      <c r="C67" t="s">
        <v>99</v>
      </c>
      <c r="D67" s="3">
        <v>1</v>
      </c>
    </row>
    <row r="68" spans="1:4" x14ac:dyDescent="0.25">
      <c r="A68" t="s">
        <v>60</v>
      </c>
      <c r="B68" t="s">
        <v>14</v>
      </c>
      <c r="C68" t="s">
        <v>48</v>
      </c>
      <c r="D68" s="3">
        <v>1</v>
      </c>
    </row>
    <row r="69" spans="1:4" x14ac:dyDescent="0.25">
      <c r="A69" t="s">
        <v>70</v>
      </c>
      <c r="B69" t="s">
        <v>91</v>
      </c>
      <c r="C69" t="s">
        <v>200</v>
      </c>
      <c r="D69" s="3">
        <v>1</v>
      </c>
    </row>
    <row r="70" spans="1:4" x14ac:dyDescent="0.25">
      <c r="A70" t="s">
        <v>95</v>
      </c>
      <c r="B70" t="s">
        <v>201</v>
      </c>
      <c r="C70" t="s">
        <v>68</v>
      </c>
      <c r="D70" s="3">
        <v>1</v>
      </c>
    </row>
    <row r="71" spans="1:4" x14ac:dyDescent="0.25">
      <c r="A71" t="s">
        <v>287</v>
      </c>
      <c r="B71" t="s">
        <v>280</v>
      </c>
      <c r="C71" t="s">
        <v>279</v>
      </c>
      <c r="D71" s="3">
        <v>2</v>
      </c>
    </row>
    <row r="72" spans="1:4" x14ac:dyDescent="0.25">
      <c r="A72" t="s">
        <v>119</v>
      </c>
      <c r="B72" t="s">
        <v>115</v>
      </c>
      <c r="C72" t="s">
        <v>209</v>
      </c>
      <c r="D72" s="3">
        <v>1</v>
      </c>
    </row>
    <row r="73" spans="1:4" x14ac:dyDescent="0.25">
      <c r="A73" t="s">
        <v>88</v>
      </c>
      <c r="B73" t="s">
        <v>91</v>
      </c>
      <c r="C73" t="s">
        <v>200</v>
      </c>
      <c r="D73" s="3">
        <v>1</v>
      </c>
    </row>
    <row r="74" spans="1:4" x14ac:dyDescent="0.25">
      <c r="A74" t="s">
        <v>283</v>
      </c>
      <c r="B74" t="s">
        <v>283</v>
      </c>
      <c r="C74" t="s">
        <v>279</v>
      </c>
      <c r="D74" s="3">
        <v>1</v>
      </c>
    </row>
    <row r="75" spans="1:4" x14ac:dyDescent="0.25">
      <c r="A75" t="s">
        <v>211</v>
      </c>
      <c r="B75" t="s">
        <v>155</v>
      </c>
      <c r="C75" t="s">
        <v>200</v>
      </c>
      <c r="D75" s="3">
        <v>1</v>
      </c>
    </row>
    <row r="76" spans="1:4" x14ac:dyDescent="0.25">
      <c r="A76" t="s">
        <v>244</v>
      </c>
      <c r="B76" t="s">
        <v>196</v>
      </c>
      <c r="C76" t="s">
        <v>194</v>
      </c>
      <c r="D76" s="3">
        <v>1</v>
      </c>
    </row>
    <row r="77" spans="1:4" x14ac:dyDescent="0.25">
      <c r="A77" t="s">
        <v>296</v>
      </c>
      <c r="B77" t="s">
        <v>296</v>
      </c>
      <c r="C77" t="s">
        <v>276</v>
      </c>
      <c r="D77" s="3">
        <v>2</v>
      </c>
    </row>
    <row r="78" spans="1:4" x14ac:dyDescent="0.25">
      <c r="A78" t="s">
        <v>240</v>
      </c>
      <c r="B78" t="s">
        <v>196</v>
      </c>
      <c r="C78" t="s">
        <v>194</v>
      </c>
      <c r="D78" s="3">
        <v>1</v>
      </c>
    </row>
    <row r="79" spans="1:4" x14ac:dyDescent="0.25">
      <c r="A79" t="s">
        <v>199</v>
      </c>
      <c r="B79" t="s">
        <v>155</v>
      </c>
      <c r="C79" t="s">
        <v>200</v>
      </c>
      <c r="D79" s="3">
        <v>1</v>
      </c>
    </row>
    <row r="80" spans="1:4" x14ac:dyDescent="0.25">
      <c r="A80" t="s">
        <v>350</v>
      </c>
      <c r="B80" t="s">
        <v>350</v>
      </c>
      <c r="C80" t="s">
        <v>279</v>
      </c>
      <c r="D80" s="3">
        <v>1</v>
      </c>
    </row>
    <row r="81" spans="1:4" x14ac:dyDescent="0.25">
      <c r="A81" t="s">
        <v>22</v>
      </c>
      <c r="B81" t="s">
        <v>203</v>
      </c>
      <c r="C81" t="s">
        <v>41</v>
      </c>
      <c r="D81" s="3">
        <v>1</v>
      </c>
    </row>
    <row r="82" spans="1:4" x14ac:dyDescent="0.25">
      <c r="A82" t="s">
        <v>30</v>
      </c>
      <c r="B82" t="s">
        <v>38</v>
      </c>
      <c r="C82" t="s">
        <v>68</v>
      </c>
      <c r="D82" s="3">
        <v>1</v>
      </c>
    </row>
    <row r="83" spans="1:4" x14ac:dyDescent="0.25">
      <c r="A83" t="s">
        <v>130</v>
      </c>
      <c r="B83" t="s">
        <v>132</v>
      </c>
      <c r="C83" t="s">
        <v>131</v>
      </c>
      <c r="D83" s="3">
        <v>1</v>
      </c>
    </row>
    <row r="84" spans="1:4" x14ac:dyDescent="0.25">
      <c r="A84" t="s">
        <v>373</v>
      </c>
      <c r="B84" t="s">
        <v>373</v>
      </c>
      <c r="C84" t="s">
        <v>373</v>
      </c>
      <c r="D84" s="3">
        <v>1</v>
      </c>
    </row>
    <row r="85" spans="1:4" x14ac:dyDescent="0.25">
      <c r="A85" t="s">
        <v>306</v>
      </c>
      <c r="B85" t="s">
        <v>306</v>
      </c>
      <c r="C85" t="s">
        <v>276</v>
      </c>
      <c r="D85" s="3">
        <v>1</v>
      </c>
    </row>
    <row r="86" spans="1:4" x14ac:dyDescent="0.25">
      <c r="A86" t="s">
        <v>298</v>
      </c>
      <c r="B86" t="s">
        <v>298</v>
      </c>
      <c r="C86" t="s">
        <v>279</v>
      </c>
      <c r="D86" s="3">
        <v>1</v>
      </c>
    </row>
    <row r="87" spans="1:4" x14ac:dyDescent="0.25">
      <c r="A87" t="s">
        <v>319</v>
      </c>
      <c r="B87" t="s">
        <v>289</v>
      </c>
      <c r="C87" t="s">
        <v>279</v>
      </c>
      <c r="D87" s="3">
        <v>1</v>
      </c>
    </row>
    <row r="88" spans="1:4" x14ac:dyDescent="0.25">
      <c r="A88" t="s">
        <v>317</v>
      </c>
      <c r="B88" t="s">
        <v>316</v>
      </c>
      <c r="C88" t="s">
        <v>279</v>
      </c>
      <c r="D88" s="3">
        <v>1</v>
      </c>
    </row>
    <row r="89" spans="1:4" x14ac:dyDescent="0.25">
      <c r="A89" t="s">
        <v>120</v>
      </c>
      <c r="B89" t="s">
        <v>115</v>
      </c>
      <c r="C89" t="s">
        <v>209</v>
      </c>
      <c r="D89" s="3">
        <v>1</v>
      </c>
    </row>
    <row r="90" spans="1:4" x14ac:dyDescent="0.25">
      <c r="A90" t="s">
        <v>192</v>
      </c>
      <c r="B90" t="s">
        <v>250</v>
      </c>
      <c r="C90" t="s">
        <v>194</v>
      </c>
      <c r="D90" s="3">
        <v>1</v>
      </c>
    </row>
    <row r="91" spans="1:4" x14ac:dyDescent="0.25">
      <c r="A91" t="s">
        <v>37</v>
      </c>
      <c r="B91" t="s">
        <v>38</v>
      </c>
      <c r="C91" t="s">
        <v>68</v>
      </c>
      <c r="D91" s="3">
        <v>1</v>
      </c>
    </row>
    <row r="92" spans="1:4" x14ac:dyDescent="0.25">
      <c r="A92" t="s">
        <v>221</v>
      </c>
      <c r="B92" t="s">
        <v>197</v>
      </c>
      <c r="C92" t="s">
        <v>200</v>
      </c>
      <c r="D92" s="3">
        <v>1</v>
      </c>
    </row>
    <row r="93" spans="1:4" x14ac:dyDescent="0.25">
      <c r="A93" t="s">
        <v>106</v>
      </c>
      <c r="B93" t="s">
        <v>206</v>
      </c>
      <c r="C93" t="s">
        <v>200</v>
      </c>
      <c r="D93" s="3">
        <v>1</v>
      </c>
    </row>
    <row r="94" spans="1:4" x14ac:dyDescent="0.25">
      <c r="A94" t="s">
        <v>113</v>
      </c>
      <c r="B94" t="s">
        <v>201</v>
      </c>
      <c r="C94" t="s">
        <v>68</v>
      </c>
      <c r="D94" s="3">
        <v>1</v>
      </c>
    </row>
    <row r="95" spans="1:4" x14ac:dyDescent="0.25">
      <c r="A95" t="s">
        <v>299</v>
      </c>
      <c r="B95" t="s">
        <v>298</v>
      </c>
      <c r="C95" t="s">
        <v>279</v>
      </c>
      <c r="D95" s="3">
        <v>1</v>
      </c>
    </row>
    <row r="96" spans="1:4" x14ac:dyDescent="0.25">
      <c r="A96" t="s">
        <v>225</v>
      </c>
      <c r="B96" t="s">
        <v>226</v>
      </c>
      <c r="C96" t="s">
        <v>194</v>
      </c>
      <c r="D96" s="3">
        <v>1</v>
      </c>
    </row>
    <row r="97" spans="1:4" x14ac:dyDescent="0.25">
      <c r="A97" t="s">
        <v>193</v>
      </c>
      <c r="B97" t="s">
        <v>193</v>
      </c>
      <c r="C97" t="s">
        <v>194</v>
      </c>
      <c r="D97" s="3">
        <v>1</v>
      </c>
    </row>
    <row r="98" spans="1:4" x14ac:dyDescent="0.25">
      <c r="A98" t="s">
        <v>151</v>
      </c>
      <c r="B98" t="s">
        <v>132</v>
      </c>
      <c r="C98" t="s">
        <v>131</v>
      </c>
      <c r="D98" s="3">
        <v>1</v>
      </c>
    </row>
    <row r="99" spans="1:4" x14ac:dyDescent="0.25">
      <c r="A99" t="s">
        <v>241</v>
      </c>
      <c r="B99" t="s">
        <v>132</v>
      </c>
      <c r="C99" t="s">
        <v>131</v>
      </c>
      <c r="D99" s="3">
        <v>1</v>
      </c>
    </row>
    <row r="100" spans="1:4" x14ac:dyDescent="0.25">
      <c r="A100" t="s">
        <v>82</v>
      </c>
      <c r="B100" t="s">
        <v>81</v>
      </c>
      <c r="C100" t="s">
        <v>200</v>
      </c>
      <c r="D100" s="3">
        <v>1</v>
      </c>
    </row>
    <row r="101" spans="1:4" x14ac:dyDescent="0.25">
      <c r="A101" t="s">
        <v>205</v>
      </c>
      <c r="B101" t="s">
        <v>204</v>
      </c>
      <c r="C101" t="s">
        <v>194</v>
      </c>
      <c r="D101" s="3">
        <v>1</v>
      </c>
    </row>
    <row r="102" spans="1:4" x14ac:dyDescent="0.25">
      <c r="A102" t="s">
        <v>336</v>
      </c>
      <c r="B102" t="s">
        <v>289</v>
      </c>
      <c r="C102" t="s">
        <v>279</v>
      </c>
      <c r="D102" s="3">
        <v>1</v>
      </c>
    </row>
    <row r="103" spans="1:4" x14ac:dyDescent="0.25">
      <c r="A103" t="s">
        <v>98</v>
      </c>
      <c r="B103" t="s">
        <v>100</v>
      </c>
      <c r="C103" t="s">
        <v>68</v>
      </c>
      <c r="D103" s="3">
        <v>1</v>
      </c>
    </row>
    <row r="104" spans="1:4" x14ac:dyDescent="0.25">
      <c r="A104" t="s">
        <v>358</v>
      </c>
      <c r="B104" t="s">
        <v>340</v>
      </c>
      <c r="C104" t="s">
        <v>276</v>
      </c>
      <c r="D104" s="3">
        <v>1</v>
      </c>
    </row>
    <row r="105" spans="1:4" x14ac:dyDescent="0.25">
      <c r="A105" t="s">
        <v>314</v>
      </c>
      <c r="B105" t="s">
        <v>314</v>
      </c>
      <c r="C105" t="s">
        <v>276</v>
      </c>
      <c r="D105" s="3">
        <v>1</v>
      </c>
    </row>
    <row r="106" spans="1:4" x14ac:dyDescent="0.25">
      <c r="A106" t="s">
        <v>392</v>
      </c>
      <c r="B106" t="s">
        <v>111</v>
      </c>
      <c r="C106" t="s">
        <v>99</v>
      </c>
      <c r="D106" s="3">
        <v>5</v>
      </c>
    </row>
    <row r="107" spans="1:4" x14ac:dyDescent="0.25">
      <c r="A107" t="s">
        <v>390</v>
      </c>
      <c r="B107" t="s">
        <v>111</v>
      </c>
      <c r="C107" t="s">
        <v>99</v>
      </c>
      <c r="D107" s="3">
        <v>2</v>
      </c>
    </row>
    <row r="108" spans="1:4" x14ac:dyDescent="0.25">
      <c r="A108" t="s">
        <v>394</v>
      </c>
      <c r="B108" t="s">
        <v>111</v>
      </c>
      <c r="C108" t="s">
        <v>99</v>
      </c>
      <c r="D108" s="3">
        <v>1</v>
      </c>
    </row>
    <row r="109" spans="1:4" x14ac:dyDescent="0.25">
      <c r="A109" t="s">
        <v>391</v>
      </c>
      <c r="B109" t="s">
        <v>111</v>
      </c>
      <c r="C109" t="s">
        <v>99</v>
      </c>
      <c r="D109" s="3">
        <v>1</v>
      </c>
    </row>
    <row r="110" spans="1:4" x14ac:dyDescent="0.25">
      <c r="A110" t="s">
        <v>396</v>
      </c>
      <c r="B110" t="s">
        <v>111</v>
      </c>
      <c r="C110" t="s">
        <v>99</v>
      </c>
      <c r="D110" s="3">
        <v>3</v>
      </c>
    </row>
    <row r="111" spans="1:4" x14ac:dyDescent="0.25">
      <c r="A111" t="s">
        <v>389</v>
      </c>
      <c r="B111" t="s">
        <v>111</v>
      </c>
      <c r="C111" t="s">
        <v>99</v>
      </c>
      <c r="D111" s="3">
        <v>3</v>
      </c>
    </row>
    <row r="112" spans="1:4" x14ac:dyDescent="0.25">
      <c r="A112" t="s">
        <v>406</v>
      </c>
      <c r="B112" t="s">
        <v>111</v>
      </c>
      <c r="C112" t="s">
        <v>99</v>
      </c>
      <c r="D112" s="3">
        <v>1</v>
      </c>
    </row>
    <row r="113" spans="1:4" x14ac:dyDescent="0.25">
      <c r="A113" t="s">
        <v>395</v>
      </c>
      <c r="B113" t="s">
        <v>111</v>
      </c>
      <c r="C113" t="s">
        <v>99</v>
      </c>
      <c r="D113" s="3">
        <v>3</v>
      </c>
    </row>
    <row r="114" spans="1:4" x14ac:dyDescent="0.25">
      <c r="A114" t="s">
        <v>393</v>
      </c>
      <c r="B114" t="s">
        <v>111</v>
      </c>
      <c r="C114" t="s">
        <v>99</v>
      </c>
      <c r="D114" s="3">
        <v>2</v>
      </c>
    </row>
    <row r="115" spans="1:4" x14ac:dyDescent="0.25">
      <c r="A115" t="s">
        <v>398</v>
      </c>
      <c r="B115" t="s">
        <v>111</v>
      </c>
      <c r="C115" t="s">
        <v>99</v>
      </c>
      <c r="D115" s="3">
        <v>4</v>
      </c>
    </row>
    <row r="116" spans="1:4" x14ac:dyDescent="0.25">
      <c r="A116" t="s">
        <v>55</v>
      </c>
      <c r="B116" t="s">
        <v>56</v>
      </c>
      <c r="C116" t="s">
        <v>48</v>
      </c>
      <c r="D116" s="3">
        <v>1</v>
      </c>
    </row>
    <row r="117" spans="1:4" x14ac:dyDescent="0.25">
      <c r="A117" t="s">
        <v>338</v>
      </c>
      <c r="B117" t="s">
        <v>280</v>
      </c>
      <c r="C117" t="s">
        <v>279</v>
      </c>
      <c r="D117" s="3">
        <v>1</v>
      </c>
    </row>
    <row r="118" spans="1:4" x14ac:dyDescent="0.25">
      <c r="A118" t="s">
        <v>308</v>
      </c>
      <c r="B118" t="s">
        <v>289</v>
      </c>
      <c r="C118" t="s">
        <v>279</v>
      </c>
      <c r="D118" s="3">
        <v>1</v>
      </c>
    </row>
    <row r="119" spans="1:4" x14ac:dyDescent="0.25">
      <c r="A119" t="s">
        <v>348</v>
      </c>
      <c r="B119" t="s">
        <v>283</v>
      </c>
      <c r="C119" t="s">
        <v>279</v>
      </c>
      <c r="D119" s="3">
        <v>1</v>
      </c>
    </row>
    <row r="120" spans="1:4" x14ac:dyDescent="0.25">
      <c r="A120" t="s">
        <v>301</v>
      </c>
      <c r="B120" t="s">
        <v>283</v>
      </c>
      <c r="C120" t="s">
        <v>279</v>
      </c>
      <c r="D120" s="3">
        <v>1</v>
      </c>
    </row>
    <row r="121" spans="1:4" x14ac:dyDescent="0.25">
      <c r="A121" t="s">
        <v>123</v>
      </c>
      <c r="B121" t="s">
        <v>91</v>
      </c>
      <c r="C121" t="s">
        <v>200</v>
      </c>
      <c r="D121" s="3">
        <v>1</v>
      </c>
    </row>
    <row r="122" spans="1:4" x14ac:dyDescent="0.25">
      <c r="A122" t="s">
        <v>54</v>
      </c>
      <c r="B122" t="s">
        <v>14</v>
      </c>
      <c r="C122" t="s">
        <v>48</v>
      </c>
      <c r="D122" s="3">
        <v>1</v>
      </c>
    </row>
    <row r="123" spans="1:4" x14ac:dyDescent="0.25">
      <c r="A123" t="s">
        <v>376</v>
      </c>
      <c r="B123" t="s">
        <v>283</v>
      </c>
      <c r="C123" t="s">
        <v>279</v>
      </c>
      <c r="D123" s="3">
        <v>1</v>
      </c>
    </row>
    <row r="124" spans="1:4" x14ac:dyDescent="0.25">
      <c r="A124" t="s">
        <v>17</v>
      </c>
      <c r="B124" t="s">
        <v>13</v>
      </c>
      <c r="C124" t="s">
        <v>41</v>
      </c>
      <c r="D124" s="3">
        <v>3</v>
      </c>
    </row>
    <row r="125" spans="1:4" x14ac:dyDescent="0.25">
      <c r="A125" t="s">
        <v>236</v>
      </c>
      <c r="B125" t="s">
        <v>196</v>
      </c>
      <c r="C125" t="s">
        <v>194</v>
      </c>
      <c r="D125" s="3">
        <v>1</v>
      </c>
    </row>
    <row r="126" spans="1:4" x14ac:dyDescent="0.25">
      <c r="A126" t="s">
        <v>260</v>
      </c>
      <c r="B126" t="s">
        <v>261</v>
      </c>
      <c r="C126" t="s">
        <v>99</v>
      </c>
      <c r="D126" s="3">
        <v>1</v>
      </c>
    </row>
    <row r="127" spans="1:4" x14ac:dyDescent="0.25">
      <c r="A127" t="s">
        <v>266</v>
      </c>
      <c r="B127" t="s">
        <v>14</v>
      </c>
      <c r="C127" t="s">
        <v>48</v>
      </c>
      <c r="D127" s="3">
        <v>1</v>
      </c>
    </row>
    <row r="128" spans="1:4" x14ac:dyDescent="0.25">
      <c r="A128" t="s">
        <v>121</v>
      </c>
      <c r="B128" t="s">
        <v>115</v>
      </c>
      <c r="C128" t="s">
        <v>209</v>
      </c>
      <c r="D128" s="3">
        <v>1</v>
      </c>
    </row>
    <row r="129" spans="1:4" x14ac:dyDescent="0.25">
      <c r="A129" t="s">
        <v>269</v>
      </c>
      <c r="B129" t="s">
        <v>269</v>
      </c>
      <c r="C129" t="s">
        <v>279</v>
      </c>
      <c r="D129" s="3">
        <v>1</v>
      </c>
    </row>
    <row r="130" spans="1:4" x14ac:dyDescent="0.25">
      <c r="A130" t="s">
        <v>275</v>
      </c>
      <c r="B130" t="s">
        <v>203</v>
      </c>
      <c r="C130" t="s">
        <v>41</v>
      </c>
      <c r="D130" s="3">
        <v>1</v>
      </c>
    </row>
    <row r="131" spans="1:4" x14ac:dyDescent="0.25">
      <c r="A131" t="s">
        <v>274</v>
      </c>
      <c r="B131" t="s">
        <v>56</v>
      </c>
      <c r="C131" t="s">
        <v>48</v>
      </c>
      <c r="D131" s="3">
        <v>1</v>
      </c>
    </row>
    <row r="132" spans="1:4" x14ac:dyDescent="0.25">
      <c r="A132" t="s">
        <v>270</v>
      </c>
      <c r="B132" t="s">
        <v>270</v>
      </c>
      <c r="C132" t="s">
        <v>194</v>
      </c>
      <c r="D132" s="3">
        <v>1</v>
      </c>
    </row>
    <row r="133" spans="1:4" x14ac:dyDescent="0.25">
      <c r="A133" t="s">
        <v>271</v>
      </c>
      <c r="B133" t="s">
        <v>271</v>
      </c>
      <c r="C133" t="s">
        <v>194</v>
      </c>
      <c r="D133" s="3">
        <v>1</v>
      </c>
    </row>
    <row r="134" spans="1:4" x14ac:dyDescent="0.25">
      <c r="A134" t="s">
        <v>273</v>
      </c>
      <c r="B134" t="s">
        <v>14</v>
      </c>
      <c r="C134" t="s">
        <v>48</v>
      </c>
      <c r="D134" s="3">
        <v>1</v>
      </c>
    </row>
    <row r="135" spans="1:4" x14ac:dyDescent="0.25">
      <c r="A135" t="s">
        <v>272</v>
      </c>
      <c r="B135" t="s">
        <v>272</v>
      </c>
      <c r="C135" t="s">
        <v>41</v>
      </c>
      <c r="D135" s="3">
        <v>1</v>
      </c>
    </row>
    <row r="136" spans="1:4" x14ac:dyDescent="0.25">
      <c r="A136" t="s">
        <v>128</v>
      </c>
      <c r="B136" t="s">
        <v>206</v>
      </c>
      <c r="C136" t="s">
        <v>200</v>
      </c>
      <c r="D136" s="3">
        <v>1</v>
      </c>
    </row>
    <row r="137" spans="1:4" x14ac:dyDescent="0.25">
      <c r="A137" t="s">
        <v>78</v>
      </c>
      <c r="B137" t="s">
        <v>202</v>
      </c>
      <c r="C137" t="s">
        <v>68</v>
      </c>
      <c r="D137" s="3">
        <v>3</v>
      </c>
    </row>
    <row r="138" spans="1:4" x14ac:dyDescent="0.25">
      <c r="A138" t="s">
        <v>63</v>
      </c>
      <c r="B138" t="s">
        <v>56</v>
      </c>
      <c r="C138" t="s">
        <v>48</v>
      </c>
      <c r="D138" s="3">
        <v>1</v>
      </c>
    </row>
    <row r="139" spans="1:4" x14ac:dyDescent="0.25">
      <c r="A139" t="s">
        <v>344</v>
      </c>
      <c r="B139" t="s">
        <v>333</v>
      </c>
      <c r="C139" t="s">
        <v>279</v>
      </c>
      <c r="D139" s="3">
        <v>1</v>
      </c>
    </row>
    <row r="140" spans="1:4" x14ac:dyDescent="0.25">
      <c r="A140" t="s">
        <v>331</v>
      </c>
      <c r="B140" t="s">
        <v>280</v>
      </c>
      <c r="C140" t="s">
        <v>279</v>
      </c>
      <c r="D140" s="3">
        <v>1</v>
      </c>
    </row>
    <row r="141" spans="1:4" x14ac:dyDescent="0.25">
      <c r="A141" t="s">
        <v>14</v>
      </c>
      <c r="B141" t="s">
        <v>283</v>
      </c>
      <c r="C141" t="s">
        <v>279</v>
      </c>
      <c r="D141" s="3">
        <v>1</v>
      </c>
    </row>
    <row r="142" spans="1:4" x14ac:dyDescent="0.25">
      <c r="A142" t="s">
        <v>50</v>
      </c>
      <c r="B142" t="s">
        <v>14</v>
      </c>
      <c r="C142" t="s">
        <v>48</v>
      </c>
      <c r="D142" s="3">
        <v>1</v>
      </c>
    </row>
    <row r="143" spans="1:4" x14ac:dyDescent="0.25">
      <c r="A143" t="s">
        <v>285</v>
      </c>
      <c r="B143" t="s">
        <v>280</v>
      </c>
      <c r="C143" t="s">
        <v>279</v>
      </c>
      <c r="D143" s="3">
        <v>2</v>
      </c>
    </row>
    <row r="144" spans="1:4" x14ac:dyDescent="0.25">
      <c r="A144" t="s">
        <v>354</v>
      </c>
      <c r="B144" t="s">
        <v>280</v>
      </c>
      <c r="C144" t="s">
        <v>279</v>
      </c>
      <c r="D144" s="3">
        <v>1</v>
      </c>
    </row>
    <row r="145" spans="1:4" x14ac:dyDescent="0.25">
      <c r="A145" t="s">
        <v>238</v>
      </c>
      <c r="B145" t="s">
        <v>196</v>
      </c>
      <c r="C145" t="s">
        <v>194</v>
      </c>
      <c r="D145" s="3">
        <v>1</v>
      </c>
    </row>
    <row r="146" spans="1:4" x14ac:dyDescent="0.25">
      <c r="A146" t="s">
        <v>73</v>
      </c>
      <c r="B146" t="s">
        <v>132</v>
      </c>
      <c r="C146" t="s">
        <v>131</v>
      </c>
      <c r="D146" s="3">
        <v>1</v>
      </c>
    </row>
    <row r="147" spans="1:4" x14ac:dyDescent="0.25">
      <c r="A147" t="s">
        <v>144</v>
      </c>
      <c r="B147" t="s">
        <v>132</v>
      </c>
      <c r="C147" t="s">
        <v>131</v>
      </c>
      <c r="D147" s="3">
        <v>1</v>
      </c>
    </row>
    <row r="148" spans="1:4" x14ac:dyDescent="0.25">
      <c r="A148" t="s">
        <v>207</v>
      </c>
      <c r="B148" t="s">
        <v>207</v>
      </c>
      <c r="C148" t="s">
        <v>194</v>
      </c>
      <c r="D148" s="3">
        <v>1</v>
      </c>
    </row>
    <row r="149" spans="1:4" x14ac:dyDescent="0.25">
      <c r="A149" t="s">
        <v>53</v>
      </c>
      <c r="B149" t="s">
        <v>14</v>
      </c>
      <c r="C149" t="s">
        <v>48</v>
      </c>
      <c r="D149" s="3">
        <v>1</v>
      </c>
    </row>
    <row r="150" spans="1:4" x14ac:dyDescent="0.25">
      <c r="A150" t="s">
        <v>366</v>
      </c>
      <c r="B150" t="s">
        <v>289</v>
      </c>
      <c r="C150" t="s">
        <v>279</v>
      </c>
      <c r="D150" s="3">
        <v>1</v>
      </c>
    </row>
    <row r="151" spans="1:4" x14ac:dyDescent="0.25">
      <c r="A151" t="s">
        <v>108</v>
      </c>
      <c r="B151" t="s">
        <v>38</v>
      </c>
      <c r="C151" t="s">
        <v>68</v>
      </c>
      <c r="D151" s="3">
        <v>1</v>
      </c>
    </row>
    <row r="152" spans="1:4" x14ac:dyDescent="0.25">
      <c r="A152" t="s">
        <v>140</v>
      </c>
      <c r="B152" t="s">
        <v>155</v>
      </c>
      <c r="C152" t="s">
        <v>200</v>
      </c>
      <c r="D152" s="3">
        <v>1</v>
      </c>
    </row>
    <row r="153" spans="1:4" x14ac:dyDescent="0.25">
      <c r="A153" t="s">
        <v>58</v>
      </c>
      <c r="B153" t="s">
        <v>14</v>
      </c>
      <c r="C153" t="s">
        <v>48</v>
      </c>
      <c r="D153" s="3">
        <v>1</v>
      </c>
    </row>
    <row r="154" spans="1:4" x14ac:dyDescent="0.25">
      <c r="A154" t="s">
        <v>84</v>
      </c>
      <c r="B154" t="s">
        <v>91</v>
      </c>
      <c r="C154" t="s">
        <v>200</v>
      </c>
      <c r="D154" s="3">
        <v>1</v>
      </c>
    </row>
    <row r="155" spans="1:4" x14ac:dyDescent="0.25">
      <c r="A155" t="s">
        <v>340</v>
      </c>
      <c r="B155" t="s">
        <v>340</v>
      </c>
      <c r="C155" t="s">
        <v>276</v>
      </c>
      <c r="D155" s="3">
        <v>1</v>
      </c>
    </row>
    <row r="156" spans="1:4" x14ac:dyDescent="0.25">
      <c r="A156" t="s">
        <v>65</v>
      </c>
      <c r="B156" t="s">
        <v>56</v>
      </c>
      <c r="C156" t="s">
        <v>48</v>
      </c>
      <c r="D156" s="3">
        <v>1</v>
      </c>
    </row>
    <row r="157" spans="1:4" x14ac:dyDescent="0.25">
      <c r="A157" t="s">
        <v>210</v>
      </c>
      <c r="B157" t="s">
        <v>210</v>
      </c>
      <c r="C157" t="s">
        <v>194</v>
      </c>
      <c r="D157" s="3">
        <v>1</v>
      </c>
    </row>
    <row r="158" spans="1:4" x14ac:dyDescent="0.25">
      <c r="A158" t="s">
        <v>93</v>
      </c>
      <c r="B158" t="s">
        <v>197</v>
      </c>
      <c r="C158" t="s">
        <v>200</v>
      </c>
      <c r="D158" s="3">
        <v>1</v>
      </c>
    </row>
    <row r="159" spans="1:4" x14ac:dyDescent="0.25">
      <c r="A159" t="s">
        <v>134</v>
      </c>
      <c r="B159" t="s">
        <v>155</v>
      </c>
      <c r="C159" t="s">
        <v>200</v>
      </c>
      <c r="D159" s="3">
        <v>1</v>
      </c>
    </row>
    <row r="160" spans="1:4" x14ac:dyDescent="0.25">
      <c r="A160" t="s">
        <v>378</v>
      </c>
      <c r="B160" t="s">
        <v>303</v>
      </c>
      <c r="C160" t="s">
        <v>279</v>
      </c>
      <c r="D160" s="3">
        <v>1</v>
      </c>
    </row>
    <row r="161" spans="1:4" x14ac:dyDescent="0.25">
      <c r="A161" t="s">
        <v>239</v>
      </c>
      <c r="B161" t="s">
        <v>196</v>
      </c>
      <c r="C161" t="s">
        <v>194</v>
      </c>
      <c r="D161" s="3">
        <v>1</v>
      </c>
    </row>
    <row r="162" spans="1:4" x14ac:dyDescent="0.25">
      <c r="A162" t="s">
        <v>43</v>
      </c>
      <c r="B162" t="s">
        <v>38</v>
      </c>
      <c r="C162" t="s">
        <v>68</v>
      </c>
      <c r="D162" s="3">
        <v>1</v>
      </c>
    </row>
    <row r="163" spans="1:4" x14ac:dyDescent="0.25">
      <c r="A163" t="s">
        <v>364</v>
      </c>
      <c r="B163" t="s">
        <v>289</v>
      </c>
      <c r="C163" t="s">
        <v>279</v>
      </c>
      <c r="D163" s="3">
        <v>1</v>
      </c>
    </row>
    <row r="164" spans="1:4" x14ac:dyDescent="0.25">
      <c r="A164" t="s">
        <v>410</v>
      </c>
      <c r="B164" t="s">
        <v>250</v>
      </c>
      <c r="C164" t="s">
        <v>194</v>
      </c>
      <c r="D164" s="3">
        <v>1</v>
      </c>
    </row>
    <row r="165" spans="1:4" x14ac:dyDescent="0.25">
      <c r="A165" t="s">
        <v>412</v>
      </c>
      <c r="B165" t="s">
        <v>250</v>
      </c>
      <c r="C165" t="s">
        <v>194</v>
      </c>
      <c r="D165" s="3">
        <v>1</v>
      </c>
    </row>
    <row r="166" spans="1:4" x14ac:dyDescent="0.25">
      <c r="A166" t="s">
        <v>409</v>
      </c>
      <c r="B166" t="s">
        <v>250</v>
      </c>
      <c r="C166" t="s">
        <v>194</v>
      </c>
      <c r="D166" s="3">
        <v>1</v>
      </c>
    </row>
    <row r="167" spans="1:4" x14ac:dyDescent="0.25">
      <c r="A167" t="s">
        <v>411</v>
      </c>
      <c r="B167" t="s">
        <v>250</v>
      </c>
      <c r="C167" t="s">
        <v>194</v>
      </c>
      <c r="D167" s="3">
        <v>1</v>
      </c>
    </row>
    <row r="168" spans="1:4" x14ac:dyDescent="0.25">
      <c r="A168" t="s">
        <v>74</v>
      </c>
      <c r="D168" s="3">
        <v>199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1"/>
  <sheetViews>
    <sheetView tabSelected="1" zoomScale="70" zoomScaleNormal="70" workbookViewId="0">
      <selection activeCell="B1" sqref="B1"/>
    </sheetView>
  </sheetViews>
  <sheetFormatPr baseColWidth="10" defaultRowHeight="15" x14ac:dyDescent="0.25"/>
  <cols>
    <col min="1" max="1" width="186.85546875" bestFit="1" customWidth="1"/>
    <col min="2" max="2" width="20.7109375" customWidth="1"/>
    <col min="3" max="3" width="18" bestFit="1" customWidth="1"/>
    <col min="4" max="4" width="35.28515625" customWidth="1"/>
    <col min="5" max="5" width="27" customWidth="1"/>
    <col min="6" max="6" width="15.5703125" bestFit="1" customWidth="1"/>
    <col min="7" max="7" width="19.85546875" bestFit="1" customWidth="1"/>
    <col min="8" max="8" width="23.140625" bestFit="1" customWidth="1"/>
    <col min="9" max="9" width="27.28515625" bestFit="1" customWidth="1"/>
    <col min="12" max="12" width="54.5703125" customWidth="1"/>
  </cols>
  <sheetData>
    <row r="1" spans="1:12" x14ac:dyDescent="0.25">
      <c r="A1" t="s">
        <v>265</v>
      </c>
      <c r="B1" t="s">
        <v>254</v>
      </c>
      <c r="C1" t="s">
        <v>12</v>
      </c>
      <c r="D1" t="s">
        <v>9</v>
      </c>
      <c r="E1" t="s">
        <v>33</v>
      </c>
      <c r="F1" t="s">
        <v>0</v>
      </c>
      <c r="G1" t="s">
        <v>1</v>
      </c>
      <c r="H1" t="s">
        <v>0</v>
      </c>
      <c r="I1" t="s">
        <v>1</v>
      </c>
      <c r="J1" t="s">
        <v>264</v>
      </c>
      <c r="K1" t="s">
        <v>259</v>
      </c>
      <c r="L1" t="s">
        <v>264</v>
      </c>
    </row>
    <row r="2" spans="1:12" x14ac:dyDescent="0.25">
      <c r="A2" t="str">
        <f>"SELECT """&amp;C2&amp;""" as "&amp;C$1&amp;", """ &amp;D2&amp;""" as "&amp;D$1&amp;", """ &amp;E2&amp;""" as "&amp;E$1&amp;" , id, userid, `timestamp`, isvisible, version, changesetid, latitude, longitude, tags FROM "&amp;B2&amp;" where tags["""&amp;F2&amp;"""] = """&amp;G2&amp;""";"</f>
        <v>SELECT "Tourismus" as Oberkategorie, "Uebernachtung" as Kategorie, "Hostel" as Unterkategorie , id, userid, `timestamp`, isvisible, version, changesetid, latitude, longitude, tags FROM osmnodes where tags["tourism"] = "hostel";</v>
      </c>
      <c r="B2" t="s">
        <v>255</v>
      </c>
      <c r="C2" t="s">
        <v>41</v>
      </c>
      <c r="D2" t="s">
        <v>438</v>
      </c>
      <c r="E2" t="s">
        <v>10</v>
      </c>
      <c r="F2" t="s">
        <v>2</v>
      </c>
      <c r="G2" t="s">
        <v>24</v>
      </c>
      <c r="K2" t="str">
        <f t="shared" ref="K2:K64" si="0">IF(J2="ALLE","WHEN "&amp;F2&amp;" IS NOT NULL THEN '"&amp;E2&amp;"'",IF(J2="REST",L2,IF(H2="","WHEN "&amp;F2&amp;" LIKE '"&amp;G2&amp; "' THEN '"&amp;E2&amp;"'","WHEN "&amp;F2&amp;" = '"&amp;G2&amp; "' AND "&amp;H2&amp;" "&amp;J2&amp;" like '"&amp;I2&amp; "' THEN '"&amp;E2&amp;"'")))</f>
        <v>WHEN tourism LIKE 'hostel' THEN 'Hostel'</v>
      </c>
    </row>
    <row r="3" spans="1:12" x14ac:dyDescent="0.25">
      <c r="A3" t="str">
        <f t="shared" ref="A3:A65" si="1">"SELECT """&amp;C3&amp;""" as "&amp;C$1&amp;", """ &amp;D3&amp;""" as "&amp;D$1&amp;", """ &amp;E3&amp;""" as "&amp;E$1&amp;" , id, userid, `timestamp`, isvisible, version, changesetid, tags FROM "&amp;B3&amp;" where tags["""&amp;F3&amp;"""] = """&amp;G3&amp;""";"</f>
        <v>SELECT "Tourismus" as Oberkategorie, "Uebernachtung" as Kategorie, "Hotel" as Unterkategorie , id, userid, `timestamp`, isvisible, version, changesetid, tags FROM osmnodes where tags["tourism"] = "hotel";</v>
      </c>
      <c r="B3" t="s">
        <v>255</v>
      </c>
      <c r="C3" t="s">
        <v>41</v>
      </c>
      <c r="D3" t="s">
        <v>438</v>
      </c>
      <c r="E3" t="s">
        <v>11</v>
      </c>
      <c r="F3" t="s">
        <v>2</v>
      </c>
      <c r="G3" t="s">
        <v>25</v>
      </c>
      <c r="K3" t="str">
        <f t="shared" si="0"/>
        <v>WHEN tourism LIKE 'hotel' THEN 'Hotel'</v>
      </c>
    </row>
    <row r="4" spans="1:12" x14ac:dyDescent="0.25">
      <c r="A4" t="str">
        <f t="shared" si="1"/>
        <v>SELECT "Tourismus" as Oberkategorie, "Uebernachtung" as Kategorie, "Sonstige" as Unterkategorie , id, userid, `timestamp`, isvisible, version, changesetid, tags FROM osmnodes where tags["tourism"] = "guest_house";</v>
      </c>
      <c r="B4" t="s">
        <v>255</v>
      </c>
      <c r="C4" t="s">
        <v>41</v>
      </c>
      <c r="D4" t="s">
        <v>438</v>
      </c>
      <c r="E4" t="s">
        <v>17</v>
      </c>
      <c r="F4" t="s">
        <v>2</v>
      </c>
      <c r="G4" t="s">
        <v>15</v>
      </c>
      <c r="K4" t="str">
        <f t="shared" si="0"/>
        <v>WHEN tourism LIKE 'guest_house' THEN 'Sonstige'</v>
      </c>
    </row>
    <row r="5" spans="1:12" x14ac:dyDescent="0.25">
      <c r="A5" t="str">
        <f t="shared" si="1"/>
        <v>SELECT "Tourismus" as Oberkategorie, "Uebernachtung" as Kategorie, "Sonstige" as Unterkategorie , id, userid, `timestamp`, isvisible, version, changesetid, tags FROM osmnodes where tags["tourism"] = "apartment";</v>
      </c>
      <c r="B5" t="s">
        <v>255</v>
      </c>
      <c r="C5" t="s">
        <v>41</v>
      </c>
      <c r="D5" t="s">
        <v>438</v>
      </c>
      <c r="E5" t="s">
        <v>17</v>
      </c>
      <c r="F5" t="s">
        <v>2</v>
      </c>
      <c r="G5" t="s">
        <v>16</v>
      </c>
      <c r="K5" t="str">
        <f t="shared" si="0"/>
        <v>WHEN tourism LIKE 'apartment' THEN 'Sonstige'</v>
      </c>
    </row>
    <row r="6" spans="1:12" x14ac:dyDescent="0.25">
      <c r="A6" t="str">
        <f t="shared" si="1"/>
        <v>SELECT "Tourismus" as Oberkategorie, "Uebernachtung" as Kategorie, "Sonstige" as Unterkategorie , id, userid, `timestamp`, isvisible, version, changesetid, tags FROM osmnodes where tags["tourism"] = "motel";</v>
      </c>
      <c r="B6" t="s">
        <v>255</v>
      </c>
      <c r="C6" t="s">
        <v>41</v>
      </c>
      <c r="D6" t="s">
        <v>438</v>
      </c>
      <c r="E6" t="s">
        <v>17</v>
      </c>
      <c r="F6" t="s">
        <v>2</v>
      </c>
      <c r="G6" t="s">
        <v>18</v>
      </c>
      <c r="K6" t="str">
        <f t="shared" si="0"/>
        <v>WHEN tourism LIKE 'motel' THEN 'Sonstige'</v>
      </c>
    </row>
    <row r="7" spans="1:12" x14ac:dyDescent="0.25">
      <c r="A7" t="str">
        <f t="shared" si="1"/>
        <v>SELECT "Tourismus" as Oberkategorie, "Sehenswuerdigkeit" as Kategorie, "Kunstwerk" as Unterkategorie , id, userid, `timestamp`, isvisible, version, changesetid, tags FROM osmnodes where tags["tourism"] = "artwork";</v>
      </c>
      <c r="B7" t="s">
        <v>255</v>
      </c>
      <c r="C7" t="s">
        <v>41</v>
      </c>
      <c r="D7" t="s">
        <v>433</v>
      </c>
      <c r="E7" t="s">
        <v>22</v>
      </c>
      <c r="F7" t="s">
        <v>2</v>
      </c>
      <c r="G7" t="s">
        <v>23</v>
      </c>
      <c r="K7" t="str">
        <f t="shared" si="0"/>
        <v>WHEN tourism LIKE 'artwork' THEN 'Kunstwerk'</v>
      </c>
    </row>
    <row r="8" spans="1:12" x14ac:dyDescent="0.25">
      <c r="A8" t="str">
        <f t="shared" si="1"/>
        <v>SELECT "Vergnuegung" as Oberkategorie, "Kultur" as Kategorie, "Kunstzentrum" as Unterkategorie , id, userid, `timestamp`, isvisible, version, changesetid, tags FROM osmnodes where tags["amenity"] = "arts_centre";</v>
      </c>
      <c r="B8" t="s">
        <v>255</v>
      </c>
      <c r="C8" t="s">
        <v>414</v>
      </c>
      <c r="D8" t="s">
        <v>38</v>
      </c>
      <c r="E8" t="s">
        <v>30</v>
      </c>
      <c r="F8" t="s">
        <v>6</v>
      </c>
      <c r="G8" t="s">
        <v>21</v>
      </c>
      <c r="K8" t="str">
        <f t="shared" si="0"/>
        <v>WHEN amenity LIKE 'arts_centre' THEN 'Kunstzentrum'</v>
      </c>
    </row>
    <row r="9" spans="1:12" x14ac:dyDescent="0.25">
      <c r="A9" t="str">
        <f t="shared" si="1"/>
        <v>SELECT "Vergnuegung" as Oberkategorie, "Kultur" as Kategorie, "Gallerie" as Unterkategorie , id, userid, `timestamp`, isvisible, version, changesetid, tags FROM osmnodes where tags["tourism"] = "gallery";</v>
      </c>
      <c r="B9" t="s">
        <v>255</v>
      </c>
      <c r="C9" t="s">
        <v>414</v>
      </c>
      <c r="D9" t="s">
        <v>38</v>
      </c>
      <c r="E9" t="s">
        <v>29</v>
      </c>
      <c r="F9" t="s">
        <v>2</v>
      </c>
      <c r="G9" t="s">
        <v>28</v>
      </c>
      <c r="K9" t="str">
        <f t="shared" si="0"/>
        <v>WHEN tourism LIKE 'gallery' THEN 'Gallerie'</v>
      </c>
    </row>
    <row r="10" spans="1:12" x14ac:dyDescent="0.25">
      <c r="A10" t="str">
        <f t="shared" si="1"/>
        <v>SELECT "Tourismus" as Oberkategorie, "Info" as Kategorie, "Info" as Unterkategorie , id, userid, `timestamp`, isvisible, version, changesetid, tags FROM osmnodes where tags["tourism"] = "information";</v>
      </c>
      <c r="B10" t="s">
        <v>255</v>
      </c>
      <c r="C10" t="s">
        <v>41</v>
      </c>
      <c r="D10" t="s">
        <v>35</v>
      </c>
      <c r="E10" t="s">
        <v>35</v>
      </c>
      <c r="F10" t="s">
        <v>2</v>
      </c>
      <c r="G10" t="s">
        <v>34</v>
      </c>
      <c r="K10" t="str">
        <f t="shared" si="0"/>
        <v>WHEN tourism LIKE 'information' THEN 'Info'</v>
      </c>
    </row>
    <row r="11" spans="1:12" x14ac:dyDescent="0.25">
      <c r="A11" t="str">
        <f t="shared" si="1"/>
        <v>SELECT "Vergnuegung" as Oberkategorie, "Kultur" as Kategorie, "Museum" as Unterkategorie , id, userid, `timestamp`, isvisible, version, changesetid, tags FROM osmnodes where tags["tourism"] = "museum";</v>
      </c>
      <c r="B11" t="s">
        <v>255</v>
      </c>
      <c r="C11" t="s">
        <v>414</v>
      </c>
      <c r="D11" t="s">
        <v>38</v>
      </c>
      <c r="E11" t="s">
        <v>37</v>
      </c>
      <c r="F11" t="s">
        <v>2</v>
      </c>
      <c r="G11" t="s">
        <v>36</v>
      </c>
      <c r="K11" t="str">
        <f t="shared" si="0"/>
        <v>WHEN tourism LIKE 'museum' THEN 'Museum'</v>
      </c>
    </row>
    <row r="12" spans="1:12" x14ac:dyDescent="0.25">
      <c r="A12" t="str">
        <f t="shared" si="1"/>
        <v>SELECT "Tourismus" as Oberkategorie, "Sehenswuerdigkeit" as Kategorie, "Aussichtspunkt" as Unterkategorie , id, userid, `timestamp`, isvisible, version, changesetid, tags FROM osmnodes where tags["tourism"] = "viewpoint";</v>
      </c>
      <c r="B12" t="s">
        <v>255</v>
      </c>
      <c r="C12" t="s">
        <v>41</v>
      </c>
      <c r="D12" t="s">
        <v>433</v>
      </c>
      <c r="E12" t="s">
        <v>40</v>
      </c>
      <c r="F12" t="s">
        <v>2</v>
      </c>
      <c r="G12" t="s">
        <v>39</v>
      </c>
      <c r="K12" t="str">
        <f t="shared" si="0"/>
        <v>WHEN tourism LIKE 'viewpoint' THEN 'Aussichtspunkt'</v>
      </c>
    </row>
    <row r="13" spans="1:12" x14ac:dyDescent="0.25">
      <c r="A13" t="str">
        <f t="shared" si="1"/>
        <v>SELECT "Vergnuegung" as Oberkategorie, "Kultur" as Kategorie, "Zoo" as Unterkategorie , id, userid, `timestamp`, isvisible, version, changesetid, tags FROM osmnodes where tags["tourism"] = "zoo";</v>
      </c>
      <c r="B13" t="s">
        <v>255</v>
      </c>
      <c r="C13" t="s">
        <v>414</v>
      </c>
      <c r="D13" t="s">
        <v>38</v>
      </c>
      <c r="E13" t="s">
        <v>43</v>
      </c>
      <c r="F13" t="s">
        <v>2</v>
      </c>
      <c r="G13" t="s">
        <v>42</v>
      </c>
      <c r="K13" t="str">
        <f t="shared" si="0"/>
        <v>WHEN tourism LIKE 'zoo' THEN 'Zoo'</v>
      </c>
    </row>
    <row r="14" spans="1:12" x14ac:dyDescent="0.25">
      <c r="A14" t="str">
        <f t="shared" si="1"/>
        <v>SELECT "Sport und Erholung" as Oberkategorie, "Sport" as Kategorie, "Schwimmen" as Unterkategorie , id, userid, `timestamp`, isvisible, version, changesetid, tags FROM osmnodes where tags["sport"] = "swimming";</v>
      </c>
      <c r="B14" t="s">
        <v>255</v>
      </c>
      <c r="C14" t="s">
        <v>48</v>
      </c>
      <c r="D14" t="s">
        <v>14</v>
      </c>
      <c r="E14" t="s">
        <v>54</v>
      </c>
      <c r="F14" t="s">
        <v>3</v>
      </c>
      <c r="G14" t="s">
        <v>51</v>
      </c>
      <c r="K14" t="str">
        <f t="shared" si="0"/>
        <v>WHEN sport LIKE 'swimming' THEN 'Schwimmen'</v>
      </c>
    </row>
    <row r="15" spans="1:12" x14ac:dyDescent="0.25">
      <c r="A15" t="str">
        <f t="shared" si="1"/>
        <v>SELECT "Sport und Erholung" as Oberkategorie, "Sport" as Kategorie, "Basketball" as Unterkategorie , id, userid, `timestamp`, isvisible, version, changesetid, tags FROM osmnodes where tags["sport"] = "basketball";</v>
      </c>
      <c r="B15" t="s">
        <v>255</v>
      </c>
      <c r="C15" t="s">
        <v>48</v>
      </c>
      <c r="D15" t="s">
        <v>14</v>
      </c>
      <c r="E15" t="s">
        <v>45</v>
      </c>
      <c r="F15" t="s">
        <v>3</v>
      </c>
      <c r="G15" t="s">
        <v>44</v>
      </c>
      <c r="K15" t="str">
        <f t="shared" si="0"/>
        <v>WHEN sport LIKE 'basketball' THEN 'Basketball'</v>
      </c>
    </row>
    <row r="16" spans="1:12" x14ac:dyDescent="0.25">
      <c r="A16" t="str">
        <f t="shared" si="1"/>
        <v>SELECT "Sport und Erholung" as Oberkategorie, "Sport" as Kategorie, "Fussball" as Unterkategorie , id, userid, `timestamp`, isvisible, version, changesetid, tags FROM osmnodes where tags["sport"] = "soccer";</v>
      </c>
      <c r="B16" t="s">
        <v>255</v>
      </c>
      <c r="C16" t="s">
        <v>48</v>
      </c>
      <c r="D16" t="s">
        <v>14</v>
      </c>
      <c r="E16" t="s">
        <v>437</v>
      </c>
      <c r="F16" t="s">
        <v>3</v>
      </c>
      <c r="G16" t="s">
        <v>46</v>
      </c>
      <c r="K16" t="str">
        <f t="shared" si="0"/>
        <v>WHEN sport LIKE 'soccer' THEN 'Fussball'</v>
      </c>
    </row>
    <row r="17" spans="1:12" x14ac:dyDescent="0.25">
      <c r="A17" t="str">
        <f t="shared" si="1"/>
        <v>SELECT "Sport und Erholung" as Oberkategorie, "Sport" as Kategorie, "Sportzentrum" as Unterkategorie , id, userid, `timestamp`, isvisible, version, changesetid, tags FROM osmnodes where tags["leisure"] = "sports_centre";</v>
      </c>
      <c r="B17" t="s">
        <v>255</v>
      </c>
      <c r="C17" t="s">
        <v>48</v>
      </c>
      <c r="D17" t="s">
        <v>14</v>
      </c>
      <c r="E17" t="s">
        <v>50</v>
      </c>
      <c r="F17" t="s">
        <v>4</v>
      </c>
      <c r="G17" t="s">
        <v>49</v>
      </c>
      <c r="H17" t="s">
        <v>3</v>
      </c>
      <c r="I17" t="s">
        <v>59</v>
      </c>
      <c r="J17" t="s">
        <v>256</v>
      </c>
      <c r="K17" t="str">
        <f t="shared" si="0"/>
        <v>WHEN leisure = 'sports_centre' AND sport NOT like 'martial_arts' THEN 'Sportzentrum'</v>
      </c>
    </row>
    <row r="18" spans="1:12" x14ac:dyDescent="0.25">
      <c r="A18" t="str">
        <f t="shared" si="1"/>
        <v>SELECT "Sport und Erholung" as Oberkategorie, "Sport" as Kategorie, "Tischtennis" as Unterkategorie , id, userid, `timestamp`, isvisible, version, changesetid, tags FROM osmnodes where tags["sport"] = "table_tennis";</v>
      </c>
      <c r="B18" t="s">
        <v>255</v>
      </c>
      <c r="C18" t="s">
        <v>48</v>
      </c>
      <c r="D18" t="s">
        <v>14</v>
      </c>
      <c r="E18" t="s">
        <v>58</v>
      </c>
      <c r="F18" t="s">
        <v>3</v>
      </c>
      <c r="G18" t="s">
        <v>57</v>
      </c>
      <c r="K18" t="str">
        <f t="shared" si="0"/>
        <v>WHEN sport LIKE 'table_tennis' THEN 'Tischtennis'</v>
      </c>
    </row>
    <row r="19" spans="1:12" x14ac:dyDescent="0.25">
      <c r="A19" t="str">
        <f t="shared" si="1"/>
        <v>SELECT "Sport und Erholung" as Oberkategorie, "Erholung" as Kategorie, "Sauna" as Unterkategorie , id, userid, `timestamp`, isvisible, version, changesetid, tags FROM osmnodes where tags["leisure"] = "sauna";</v>
      </c>
      <c r="B19" t="s">
        <v>255</v>
      </c>
      <c r="C19" t="s">
        <v>48</v>
      </c>
      <c r="D19" t="s">
        <v>56</v>
      </c>
      <c r="E19" t="s">
        <v>55</v>
      </c>
      <c r="F19" t="s">
        <v>4</v>
      </c>
      <c r="G19" t="s">
        <v>20</v>
      </c>
      <c r="K19" t="str">
        <f t="shared" si="0"/>
        <v>WHEN leisure LIKE 'sauna' THEN 'Sauna'</v>
      </c>
    </row>
    <row r="20" spans="1:12" x14ac:dyDescent="0.25">
      <c r="A20" t="str">
        <f t="shared" si="1"/>
        <v>SELECT "Sport und Erholung" as Oberkategorie, "Sport" as Kategorie, "Tennis" as Unterkategorie , id, userid, `timestamp`, isvisible, version, changesetid, tags FROM osmnodes where tags["sport"] = "tennis";</v>
      </c>
      <c r="B20" t="s">
        <v>255</v>
      </c>
      <c r="C20" t="s">
        <v>48</v>
      </c>
      <c r="D20" t="s">
        <v>14</v>
      </c>
      <c r="E20" t="s">
        <v>53</v>
      </c>
      <c r="F20" t="s">
        <v>3</v>
      </c>
      <c r="G20" t="s">
        <v>52</v>
      </c>
      <c r="K20" t="str">
        <f t="shared" si="0"/>
        <v>WHEN sport LIKE 'tennis' THEN 'Tennis'</v>
      </c>
    </row>
    <row r="21" spans="1:12" x14ac:dyDescent="0.25">
      <c r="A21" t="str">
        <f t="shared" si="1"/>
        <v>SELECT "Sport und Erholung" as Oberkategorie, "Sport" as Kategorie, "Kampfsport" as Unterkategorie , id, userid, `timestamp`, isvisible, version, changesetid, tags FROM osmnodes where tags["sport"] = "martial_arts";</v>
      </c>
      <c r="B21" t="s">
        <v>255</v>
      </c>
      <c r="C21" t="s">
        <v>48</v>
      </c>
      <c r="D21" t="s">
        <v>14</v>
      </c>
      <c r="E21" t="s">
        <v>60</v>
      </c>
      <c r="F21" t="s">
        <v>3</v>
      </c>
      <c r="G21" t="s">
        <v>59</v>
      </c>
      <c r="K21" t="str">
        <f t="shared" si="0"/>
        <v>WHEN sport LIKE 'martial_arts' THEN 'Kampfsport'</v>
      </c>
    </row>
    <row r="22" spans="1:12" x14ac:dyDescent="0.25">
      <c r="A22" t="str">
        <f t="shared" si="1"/>
        <v>SELECT "Sport und Erholung" as Oberkategorie, "Sport" as Kategorie, "Fitnesszentrum" as Unterkategorie , id, userid, `timestamp`, isvisible, version, changesetid, tags FROM osmnodes where tags["leisure"] = "fitness_centre";</v>
      </c>
      <c r="B22" t="s">
        <v>255</v>
      </c>
      <c r="C22" t="s">
        <v>48</v>
      </c>
      <c r="D22" t="s">
        <v>14</v>
      </c>
      <c r="E22" t="s">
        <v>66</v>
      </c>
      <c r="F22" t="s">
        <v>4</v>
      </c>
      <c r="G22" t="s">
        <v>61</v>
      </c>
      <c r="K22" t="str">
        <f t="shared" si="0"/>
        <v>WHEN leisure LIKE 'fitness_centre' THEN 'Fitnesszentrum'</v>
      </c>
    </row>
    <row r="23" spans="1:12" x14ac:dyDescent="0.25">
      <c r="A23" t="str">
        <f t="shared" si="1"/>
        <v>SELECT "Sport und Erholung" as Oberkategorie, "Erholung" as Kategorie, "Spielplatz" as Unterkategorie , id, userid, `timestamp`, isvisible, version, changesetid, tags FROM osmnodes where tags["leisure"] = "playground";</v>
      </c>
      <c r="B23" t="s">
        <v>255</v>
      </c>
      <c r="C23" t="s">
        <v>48</v>
      </c>
      <c r="D23" t="s">
        <v>56</v>
      </c>
      <c r="E23" t="s">
        <v>63</v>
      </c>
      <c r="F23" t="s">
        <v>4</v>
      </c>
      <c r="G23" t="s">
        <v>62</v>
      </c>
      <c r="K23" t="str">
        <f t="shared" si="0"/>
        <v>WHEN leisure LIKE 'playground' THEN 'Spielplatz'</v>
      </c>
    </row>
    <row r="24" spans="1:12" x14ac:dyDescent="0.25">
      <c r="A24" t="str">
        <f t="shared" si="1"/>
        <v>SELECT "Sport und Erholung" as Oberkategorie, "Erholung" as Kategorie, "Wassersport" as Unterkategorie , id, userid, `timestamp`, isvisible, version, changesetid, tags FROM osmnodes where tags["leisure"] = "marina";</v>
      </c>
      <c r="B24" t="s">
        <v>255</v>
      </c>
      <c r="C24" t="s">
        <v>48</v>
      </c>
      <c r="D24" t="s">
        <v>56</v>
      </c>
      <c r="E24" t="s">
        <v>65</v>
      </c>
      <c r="F24" t="s">
        <v>4</v>
      </c>
      <c r="G24" t="s">
        <v>64</v>
      </c>
      <c r="K24" t="str">
        <f t="shared" si="0"/>
        <v>WHEN leisure LIKE 'marina' THEN 'Wassersport'</v>
      </c>
    </row>
    <row r="25" spans="1:12" x14ac:dyDescent="0.25">
      <c r="A25" t="str">
        <f t="shared" si="1"/>
        <v>SELECT "Vergnuegung" as Oberkategorie, "Zwielicht" as Kategorie, "Spielothek" as Unterkategorie , id, userid, `timestamp`, isvisible, version, changesetid, tags FROM osmnodes where tags["leisure"] = "adult_gaming_centre";</v>
      </c>
      <c r="B25" t="s">
        <v>255</v>
      </c>
      <c r="C25" t="s">
        <v>414</v>
      </c>
      <c r="D25" t="s">
        <v>202</v>
      </c>
      <c r="E25" t="s">
        <v>78</v>
      </c>
      <c r="F25" t="s">
        <v>4</v>
      </c>
      <c r="G25" t="s">
        <v>67</v>
      </c>
      <c r="K25" t="str">
        <f t="shared" si="0"/>
        <v>WHEN leisure LIKE 'adult_gaming_centre' THEN 'Spielothek'</v>
      </c>
    </row>
    <row r="26" spans="1:12" x14ac:dyDescent="0.25">
      <c r="A26" t="str">
        <f t="shared" si="1"/>
        <v>SELECT "Sport und Erholung" as Oberkategorie, "Sport" as Kategorie, "Sonstige Sportarten" as Unterkategorie , id, userid, `timestamp`, isvisible, version, changesetid, tags FROM osmnodes where tags["sport"] = "";</v>
      </c>
      <c r="B26" t="s">
        <v>255</v>
      </c>
      <c r="C26" t="s">
        <v>48</v>
      </c>
      <c r="D26" t="s">
        <v>14</v>
      </c>
      <c r="E26" t="s">
        <v>266</v>
      </c>
      <c r="F26" t="s">
        <v>3</v>
      </c>
      <c r="J26" t="s">
        <v>258</v>
      </c>
      <c r="K26" t="str">
        <f t="shared" si="0"/>
        <v>WHEN sport IS NOT NULL AND sport NOT IN 
('swimming',
'basketball',
'soccer',
'table_tennis',
'tennis',
'martial_arts') 
THEN 'Sonstige Sportarten'</v>
      </c>
      <c r="L26" s="8" t="s">
        <v>267</v>
      </c>
    </row>
    <row r="27" spans="1:12" x14ac:dyDescent="0.25">
      <c r="A27" t="str">
        <f t="shared" si="1"/>
        <v>SELECT "Vergnuegung" as Oberkategorie, "Zwielicht" as Kategorie, "Spielothek" as Unterkategorie , id, userid, `timestamp`, isvisible, version, changesetid, tags FROM osmnodes where tags["amenity"] = "casino";</v>
      </c>
      <c r="B27" t="s">
        <v>255</v>
      </c>
      <c r="C27" t="s">
        <v>414</v>
      </c>
      <c r="D27" t="s">
        <v>202</v>
      </c>
      <c r="E27" t="s">
        <v>78</v>
      </c>
      <c r="F27" t="s">
        <v>6</v>
      </c>
      <c r="G27" t="s">
        <v>19</v>
      </c>
      <c r="K27" t="str">
        <f t="shared" si="0"/>
        <v>WHEN amenity LIKE 'casino' THEN 'Spielothek'</v>
      </c>
    </row>
    <row r="28" spans="1:12" x14ac:dyDescent="0.25">
      <c r="A28" t="str">
        <f t="shared" si="1"/>
        <v>SELECT "Public Service" as Oberkategorie, "Bildung" as Kategorie, "Kindergarten" as Unterkategorie , id, userid, `timestamp`, isvisible, version, changesetid, tags FROM osmnodes where tags["amenity"] = "kindergarten";</v>
      </c>
      <c r="B28" t="s">
        <v>255</v>
      </c>
      <c r="C28" t="s">
        <v>200</v>
      </c>
      <c r="D28" t="s">
        <v>91</v>
      </c>
      <c r="E28" t="s">
        <v>70</v>
      </c>
      <c r="F28" t="s">
        <v>6</v>
      </c>
      <c r="G28" t="s">
        <v>69</v>
      </c>
      <c r="K28" t="str">
        <f t="shared" si="0"/>
        <v>WHEN amenity LIKE 'kindergarten' THEN 'Kindergarten'</v>
      </c>
    </row>
    <row r="29" spans="1:12" x14ac:dyDescent="0.25">
      <c r="A29" t="str">
        <f t="shared" si="1"/>
        <v>SELECT "Buero" as Oberkategorie, "Buero" as Kategorie, "Buero" as Unterkategorie , id, userid, `timestamp`, isvisible, version, changesetid, tags FROM osmnodes where tags["office"] = "";</v>
      </c>
      <c r="B29" t="s">
        <v>255</v>
      </c>
      <c r="C29" t="s">
        <v>413</v>
      </c>
      <c r="D29" t="s">
        <v>413</v>
      </c>
      <c r="E29" t="s">
        <v>413</v>
      </c>
      <c r="F29" t="s">
        <v>7</v>
      </c>
      <c r="J29" t="s">
        <v>257</v>
      </c>
      <c r="K29" t="str">
        <f t="shared" si="0"/>
        <v>WHEN office IS NOT NULL THEN 'Buero'</v>
      </c>
    </row>
    <row r="30" spans="1:12" x14ac:dyDescent="0.25">
      <c r="A30" t="str">
        <f t="shared" si="1"/>
        <v>SELECT "Mobilitaet" as Oberkategorie, "Individual" as Kategorie, "Tankstelle" as Unterkategorie , id, userid, `timestamp`, isvisible, version, changesetid, tags FROM osmnodes where tags["amenity"] = "fuel";</v>
      </c>
      <c r="B30" t="s">
        <v>255</v>
      </c>
      <c r="C30" t="s">
        <v>435</v>
      </c>
      <c r="D30" t="s">
        <v>132</v>
      </c>
      <c r="E30" t="s">
        <v>73</v>
      </c>
      <c r="F30" t="s">
        <v>6</v>
      </c>
      <c r="G30" t="s">
        <v>72</v>
      </c>
      <c r="K30" t="str">
        <f t="shared" si="0"/>
        <v>WHEN amenity LIKE 'fuel' THEN 'Tankstelle'</v>
      </c>
    </row>
    <row r="31" spans="1:12" x14ac:dyDescent="0.25">
      <c r="A31" t="str">
        <f t="shared" si="1"/>
        <v>SELECT "Sonstiges" as Oberkategorie, "Hipster" as Kategorie, "Coworking-Space" as Unterkategorie , id, userid, `timestamp`, isvisible, version, changesetid, tags FROM osmnodes where tags["amenity"] = "coworking_space";</v>
      </c>
      <c r="B31" t="s">
        <v>255</v>
      </c>
      <c r="C31" t="s">
        <v>197</v>
      </c>
      <c r="D31" t="s">
        <v>85</v>
      </c>
      <c r="E31" t="s">
        <v>86</v>
      </c>
      <c r="F31" t="s">
        <v>6</v>
      </c>
      <c r="G31" t="s">
        <v>75</v>
      </c>
      <c r="K31" t="str">
        <f t="shared" si="0"/>
        <v>WHEN amenity LIKE 'coworking_space' THEN 'Coworking-Space'</v>
      </c>
    </row>
    <row r="32" spans="1:12" x14ac:dyDescent="0.25">
      <c r="A32" t="str">
        <f t="shared" si="1"/>
        <v>SELECT "Public Service" as Oberkategorie, "Bildung" as Kategorie, "Universitaet" as Unterkategorie , id, userid, `timestamp`, isvisible, version, changesetid, tags FROM osmnodes where tags["amenity"] = "university";</v>
      </c>
      <c r="B32" t="s">
        <v>255</v>
      </c>
      <c r="C32" t="s">
        <v>200</v>
      </c>
      <c r="D32" t="s">
        <v>91</v>
      </c>
      <c r="E32" t="s">
        <v>415</v>
      </c>
      <c r="F32" t="s">
        <v>6</v>
      </c>
      <c r="G32" t="s">
        <v>76</v>
      </c>
      <c r="K32" t="str">
        <f t="shared" si="0"/>
        <v>WHEN amenity LIKE 'university' THEN 'Universitaet'</v>
      </c>
    </row>
    <row r="33" spans="1:11" x14ac:dyDescent="0.25">
      <c r="A33" t="str">
        <f t="shared" si="1"/>
        <v>SELECT "Vergnuegung" as Oberkategorie, "Zwielicht" as Kategorie, "Spielothek" as Unterkategorie , id, userid, `timestamp`, isvisible, version, changesetid, tags FROM osmnodes where tags["amenity"] = "gambling";</v>
      </c>
      <c r="B33" t="s">
        <v>255</v>
      </c>
      <c r="C33" t="s">
        <v>414</v>
      </c>
      <c r="D33" t="s">
        <v>202</v>
      </c>
      <c r="E33" t="s">
        <v>78</v>
      </c>
      <c r="F33" t="s">
        <v>6</v>
      </c>
      <c r="G33" t="s">
        <v>77</v>
      </c>
      <c r="K33" t="str">
        <f t="shared" si="0"/>
        <v>WHEN amenity LIKE 'gambling' THEN 'Spielothek'</v>
      </c>
    </row>
    <row r="34" spans="1:11" x14ac:dyDescent="0.25">
      <c r="A34" t="str">
        <f t="shared" si="1"/>
        <v>SELECT "Public Service" as Oberkategorie, "Sicherheit" as Kategorie, "Poilzei" as Unterkategorie , id, userid, `timestamp`, isvisible, version, changesetid, tags FROM osmnodes where tags["amenity"] = "police";</v>
      </c>
      <c r="B34" t="s">
        <v>255</v>
      </c>
      <c r="C34" t="s">
        <v>200</v>
      </c>
      <c r="D34" t="s">
        <v>81</v>
      </c>
      <c r="E34" t="s">
        <v>82</v>
      </c>
      <c r="F34" t="s">
        <v>6</v>
      </c>
      <c r="G34" t="s">
        <v>79</v>
      </c>
      <c r="K34" t="str">
        <f t="shared" si="0"/>
        <v>WHEN amenity LIKE 'police' THEN 'Poilzei'</v>
      </c>
    </row>
    <row r="35" spans="1:11" x14ac:dyDescent="0.25">
      <c r="A35" t="str">
        <f t="shared" si="1"/>
        <v>SELECT "Public Service" as Oberkategorie, "Sicherheit" as Kategorie, "Feuerwehr" as Unterkategorie , id, userid, `timestamp`, isvisible, version, changesetid, tags FROM osmnodes where tags["amenity"] = "fire_station";</v>
      </c>
      <c r="B35" t="s">
        <v>255</v>
      </c>
      <c r="C35" t="s">
        <v>200</v>
      </c>
      <c r="D35" t="s">
        <v>81</v>
      </c>
      <c r="E35" t="s">
        <v>83</v>
      </c>
      <c r="F35" t="s">
        <v>6</v>
      </c>
      <c r="G35" t="s">
        <v>80</v>
      </c>
      <c r="K35" t="str">
        <f t="shared" si="0"/>
        <v>WHEN amenity LIKE 'fire_station' THEN 'Feuerwehr'</v>
      </c>
    </row>
    <row r="36" spans="1:11" x14ac:dyDescent="0.25">
      <c r="A36" t="str">
        <f t="shared" si="1"/>
        <v>SELECT "Public Service" as Oberkategorie, "Bildung" as Kategorie, "KiTa" as Unterkategorie , id, userid, `timestamp`, isvisible, version, changesetid, tags FROM osmnodes where tags["amenity"] = "childcare";</v>
      </c>
      <c r="B36" t="s">
        <v>255</v>
      </c>
      <c r="C36" t="s">
        <v>200</v>
      </c>
      <c r="D36" t="s">
        <v>91</v>
      </c>
      <c r="E36" t="s">
        <v>88</v>
      </c>
      <c r="F36" t="s">
        <v>6</v>
      </c>
      <c r="G36" t="s">
        <v>87</v>
      </c>
      <c r="K36" t="str">
        <f t="shared" si="0"/>
        <v>WHEN amenity LIKE 'childcare' THEN 'KiTa'</v>
      </c>
    </row>
    <row r="37" spans="1:11" x14ac:dyDescent="0.25">
      <c r="A37" t="str">
        <f t="shared" si="1"/>
        <v>SELECT "Public Service" as Oberkategorie, "Bildung" as Kategorie, "Hoehere Schule" as Unterkategorie , id, userid, `timestamp`, isvisible, version, changesetid, tags FROM osmnodes where tags["amenity"] = "college";</v>
      </c>
      <c r="B37" t="s">
        <v>255</v>
      </c>
      <c r="C37" t="s">
        <v>200</v>
      </c>
      <c r="D37" t="s">
        <v>91</v>
      </c>
      <c r="E37" t="s">
        <v>434</v>
      </c>
      <c r="F37" t="s">
        <v>6</v>
      </c>
      <c r="G37" t="s">
        <v>89</v>
      </c>
      <c r="K37" t="str">
        <f t="shared" si="0"/>
        <v>WHEN amenity LIKE 'college' THEN 'Hoehere Schule'</v>
      </c>
    </row>
    <row r="38" spans="1:11" x14ac:dyDescent="0.25">
      <c r="A38" t="str">
        <f t="shared" si="1"/>
        <v>SELECT "Public Service" as Oberkategorie, "Sonstiges" as Kategorie, "Wochenmarkt" as Unterkategorie , id, userid, `timestamp`, isvisible, version, changesetid, tags FROM osmnodes where tags["amenity"] = "marketplace";</v>
      </c>
      <c r="B38" t="s">
        <v>255</v>
      </c>
      <c r="C38" t="s">
        <v>200</v>
      </c>
      <c r="D38" t="s">
        <v>197</v>
      </c>
      <c r="E38" t="s">
        <v>93</v>
      </c>
      <c r="F38" t="s">
        <v>6</v>
      </c>
      <c r="G38" t="s">
        <v>92</v>
      </c>
      <c r="K38" t="str">
        <f t="shared" si="0"/>
        <v>WHEN amenity LIKE 'marketplace' THEN 'Wochenmarkt'</v>
      </c>
    </row>
    <row r="39" spans="1:11" x14ac:dyDescent="0.25">
      <c r="A39" t="str">
        <f t="shared" si="1"/>
        <v>SELECT "Vergnuegung" as Oberkategorie, "Ausgehen" as Kategorie, "Kino" as Unterkategorie , id, userid, `timestamp`, isvisible, version, changesetid, tags FROM osmnodes where tags["amenity"] = "cinema";</v>
      </c>
      <c r="B39" t="s">
        <v>255</v>
      </c>
      <c r="C39" t="s">
        <v>414</v>
      </c>
      <c r="D39" t="s">
        <v>201</v>
      </c>
      <c r="E39" t="s">
        <v>95</v>
      </c>
      <c r="F39" t="s">
        <v>6</v>
      </c>
      <c r="G39" t="s">
        <v>94</v>
      </c>
      <c r="K39" t="str">
        <f t="shared" si="0"/>
        <v>WHEN amenity LIKE 'cinema' THEN 'Kino'</v>
      </c>
    </row>
    <row r="40" spans="1:11" x14ac:dyDescent="0.25">
      <c r="A40" t="str">
        <f t="shared" si="1"/>
        <v>SELECT "Vergnuegung" as Oberkategorie, "Gaststaetten" as Kategorie, "Biergarten" as Unterkategorie , id, userid, `timestamp`, isvisible, version, changesetid, tags FROM osmnodes where tags["amenity"] = "biergarten";</v>
      </c>
      <c r="B40" t="s">
        <v>255</v>
      </c>
      <c r="C40" t="s">
        <v>414</v>
      </c>
      <c r="D40" t="s">
        <v>441</v>
      </c>
      <c r="E40" t="s">
        <v>97</v>
      </c>
      <c r="F40" t="s">
        <v>6</v>
      </c>
      <c r="G40" t="s">
        <v>96</v>
      </c>
      <c r="K40" t="str">
        <f t="shared" si="0"/>
        <v>WHEN amenity LIKE 'biergarten' THEN 'Biergarten'</v>
      </c>
    </row>
    <row r="41" spans="1:11" x14ac:dyDescent="0.25">
      <c r="A41" t="str">
        <f t="shared" si="1"/>
        <v>SELECT "Mobilitaet" as Oberkategorie, "Individual" as Kategorie, "Autovermietung" as Unterkategorie , id, userid, `timestamp`, isvisible, version, changesetid, tags FROM osmnodes where tags["amenity"] = "car_rental";</v>
      </c>
      <c r="B41" t="s">
        <v>255</v>
      </c>
      <c r="C41" t="s">
        <v>435</v>
      </c>
      <c r="D41" t="s">
        <v>132</v>
      </c>
      <c r="E41" t="s">
        <v>102</v>
      </c>
      <c r="F41" t="s">
        <v>6</v>
      </c>
      <c r="G41" t="s">
        <v>101</v>
      </c>
      <c r="K41" t="str">
        <f t="shared" si="0"/>
        <v>WHEN amenity LIKE 'car_rental' THEN 'Autovermietung'</v>
      </c>
    </row>
    <row r="42" spans="1:11" x14ac:dyDescent="0.25">
      <c r="A42" t="str">
        <f t="shared" si="1"/>
        <v>SELECT "Public Service" as Oberkategorie, "Bildung" as Kategorie, "Buecherei" as Unterkategorie , id, userid, `timestamp`, isvisible, version, changesetid, tags FROM osmnodes where tags["amenity"] = "library";</v>
      </c>
      <c r="B42" t="s">
        <v>255</v>
      </c>
      <c r="C42" t="s">
        <v>200</v>
      </c>
      <c r="D42" t="s">
        <v>91</v>
      </c>
      <c r="E42" t="s">
        <v>416</v>
      </c>
      <c r="F42" t="s">
        <v>6</v>
      </c>
      <c r="G42" t="s">
        <v>103</v>
      </c>
      <c r="K42" t="str">
        <f t="shared" si="0"/>
        <v>WHEN amenity LIKE 'library' THEN 'Buecherei'</v>
      </c>
    </row>
    <row r="43" spans="1:11" x14ac:dyDescent="0.25">
      <c r="A43" t="str">
        <f t="shared" si="1"/>
        <v>SELECT "Public Service" as Oberkategorie, "Sozial" as Kategorie, "Nachbarschaftszentrum" as Unterkategorie , id, userid, `timestamp`, isvisible, version, changesetid, tags FROM osmnodes where tags["amenity"] = "community_centre";</v>
      </c>
      <c r="B43" t="s">
        <v>255</v>
      </c>
      <c r="C43" t="s">
        <v>200</v>
      </c>
      <c r="D43" t="s">
        <v>206</v>
      </c>
      <c r="E43" t="s">
        <v>106</v>
      </c>
      <c r="F43" t="s">
        <v>6</v>
      </c>
      <c r="G43" t="s">
        <v>105</v>
      </c>
      <c r="K43" t="str">
        <f t="shared" si="0"/>
        <v>WHEN amenity LIKE 'community_centre' THEN 'Nachbarschaftszentrum'</v>
      </c>
    </row>
    <row r="44" spans="1:11" x14ac:dyDescent="0.25">
      <c r="A44" t="str">
        <f t="shared" si="1"/>
        <v>SELECT "Vergnuegung" as Oberkategorie, "Kultur" as Kategorie, "Theater" as Unterkategorie , id, userid, `timestamp`, isvisible, version, changesetid, tags FROM osmnodes where tags["amenity"] = "theatre";</v>
      </c>
      <c r="B44" t="s">
        <v>255</v>
      </c>
      <c r="C44" t="s">
        <v>414</v>
      </c>
      <c r="D44" t="s">
        <v>38</v>
      </c>
      <c r="E44" t="s">
        <v>108</v>
      </c>
      <c r="F44" t="s">
        <v>6</v>
      </c>
      <c r="G44" t="s">
        <v>107</v>
      </c>
      <c r="K44" t="str">
        <f t="shared" si="0"/>
        <v>WHEN amenity LIKE 'theatre' THEN 'Theater'</v>
      </c>
    </row>
    <row r="45" spans="1:11" x14ac:dyDescent="0.25">
      <c r="A45" t="str">
        <f t="shared" si="1"/>
        <v>SELECT "Gastronomie" as Oberkategorie, "Cafe" as Kategorie, "Eisdiele" as Unterkategorie , id, userid, `timestamp`, isvisible, version, changesetid, tags FROM osmnodes where tags["amenity"] = "ice_cream";</v>
      </c>
      <c r="B45" t="s">
        <v>255</v>
      </c>
      <c r="C45" t="s">
        <v>99</v>
      </c>
      <c r="D45" t="s">
        <v>261</v>
      </c>
      <c r="E45" t="s">
        <v>110</v>
      </c>
      <c r="F45" t="s">
        <v>6</v>
      </c>
      <c r="G45" t="s">
        <v>109</v>
      </c>
      <c r="K45" t="str">
        <f t="shared" si="0"/>
        <v>WHEN amenity LIKE 'ice_cream' THEN 'Eisdiele'</v>
      </c>
    </row>
    <row r="46" spans="1:11" x14ac:dyDescent="0.25">
      <c r="A46" t="str">
        <f t="shared" si="1"/>
        <v>SELECT "Vergnuegung" as Oberkategorie, "Ausgehen" as Kategorie, "Nachtclub" as Unterkategorie , id, userid, `timestamp`, isvisible, version, changesetid, tags FROM osmnodes where tags["amenity"] = "nightclub";</v>
      </c>
      <c r="B46" t="s">
        <v>255</v>
      </c>
      <c r="C46" t="s">
        <v>414</v>
      </c>
      <c r="D46" t="s">
        <v>201</v>
      </c>
      <c r="E46" t="s">
        <v>113</v>
      </c>
      <c r="F46" t="s">
        <v>6</v>
      </c>
      <c r="G46" t="s">
        <v>112</v>
      </c>
      <c r="K46" t="str">
        <f t="shared" si="0"/>
        <v>WHEN amenity LIKE 'nightclub' THEN 'Nachtclub'</v>
      </c>
    </row>
    <row r="47" spans="1:11" x14ac:dyDescent="0.25">
      <c r="A47" t="str">
        <f t="shared" si="1"/>
        <v>SELECT "Religion" as Oberkategorie, "Religioese Gebaeude" as Kategorie, "Kirche" as Unterkategorie , id, userid, `timestamp`, isvisible, version, changesetid, tags FROM osmnodes where tags["amenity"] = "place_of_worship";</v>
      </c>
      <c r="B47" t="s">
        <v>255</v>
      </c>
      <c r="C47" t="s">
        <v>209</v>
      </c>
      <c r="D47" t="s">
        <v>439</v>
      </c>
      <c r="E47" t="s">
        <v>119</v>
      </c>
      <c r="F47" t="s">
        <v>6</v>
      </c>
      <c r="G47" t="s">
        <v>114</v>
      </c>
      <c r="H47" t="s">
        <v>116</v>
      </c>
      <c r="I47" t="s">
        <v>117</v>
      </c>
      <c r="K47" t="str">
        <f t="shared" si="0"/>
        <v>WHEN amenity = 'place_of_worship' AND religion  like 'christian' THEN 'Kirche'</v>
      </c>
    </row>
    <row r="48" spans="1:11" x14ac:dyDescent="0.25">
      <c r="A48" t="str">
        <f t="shared" si="1"/>
        <v>SELECT "Religion" as Oberkategorie, "Religioese Gebaeude" as Kategorie, "Moschee" as Unterkategorie , id, userid, `timestamp`, isvisible, version, changesetid, tags FROM osmnodes where tags["amenity"] = "place_of_worship";</v>
      </c>
      <c r="B48" t="s">
        <v>255</v>
      </c>
      <c r="C48" t="s">
        <v>209</v>
      </c>
      <c r="D48" t="s">
        <v>439</v>
      </c>
      <c r="E48" t="s">
        <v>120</v>
      </c>
      <c r="F48" t="s">
        <v>6</v>
      </c>
      <c r="G48" t="s">
        <v>114</v>
      </c>
      <c r="H48" t="s">
        <v>116</v>
      </c>
      <c r="I48" t="s">
        <v>118</v>
      </c>
      <c r="K48" t="str">
        <f t="shared" si="0"/>
        <v>WHEN amenity = 'place_of_worship' AND religion  like 'muslim' THEN 'Moschee'</v>
      </c>
    </row>
    <row r="49" spans="1:12" x14ac:dyDescent="0.25">
      <c r="A49" t="str">
        <f t="shared" si="1"/>
        <v>SELECT "Religion" as Oberkategorie, "Religioese Gebaeude" as Kategorie, "Sonstige Tempel" as Unterkategorie , id, userid, `timestamp`, isvisible, version, changesetid, tags FROM osmnodes where tags["amenity"] = "place_of_worship";</v>
      </c>
      <c r="B49" t="s">
        <v>255</v>
      </c>
      <c r="C49" t="s">
        <v>209</v>
      </c>
      <c r="D49" t="s">
        <v>439</v>
      </c>
      <c r="E49" t="s">
        <v>121</v>
      </c>
      <c r="F49" t="s">
        <v>6</v>
      </c>
      <c r="G49" t="s">
        <v>114</v>
      </c>
      <c r="H49" t="s">
        <v>116</v>
      </c>
      <c r="J49" t="s">
        <v>258</v>
      </c>
      <c r="K49" t="str">
        <f t="shared" si="0"/>
        <v>WHEN amenity LIKE 'place_of_worship' AND religion NOT IN 
('christian',
'muslim') 
THEN 'Sonstige Tempel'</v>
      </c>
      <c r="L49" s="8" t="s">
        <v>268</v>
      </c>
    </row>
    <row r="50" spans="1:12" x14ac:dyDescent="0.25">
      <c r="A50" t="str">
        <f t="shared" si="1"/>
        <v>SELECT "Public Service" as Oberkategorie, "Bildung" as Kategorie, "Schule" as Unterkategorie , id, userid, `timestamp`, isvisible, version, changesetid, tags FROM osmnodes where tags["amenity"] = "school";</v>
      </c>
      <c r="B50" t="s">
        <v>255</v>
      </c>
      <c r="C50" t="s">
        <v>200</v>
      </c>
      <c r="D50" t="s">
        <v>91</v>
      </c>
      <c r="E50" t="s">
        <v>123</v>
      </c>
      <c r="F50" t="s">
        <v>6</v>
      </c>
      <c r="G50" t="s">
        <v>122</v>
      </c>
      <c r="K50" t="str">
        <f t="shared" si="0"/>
        <v>WHEN amenity LIKE 'school' THEN 'Schule'</v>
      </c>
    </row>
    <row r="51" spans="1:12" x14ac:dyDescent="0.25">
      <c r="A51" t="str">
        <f t="shared" si="1"/>
        <v>SELECT "Vergnuegung" as Oberkategorie, "Zwielicht" as Kategorie, "Bordell" as Unterkategorie , id, userid, `timestamp`, isvisible, version, changesetid, tags FROM osmnodes where tags["amenity"] = "brothel";</v>
      </c>
      <c r="B51" t="s">
        <v>255</v>
      </c>
      <c r="C51" t="s">
        <v>414</v>
      </c>
      <c r="D51" t="s">
        <v>202</v>
      </c>
      <c r="E51" t="s">
        <v>125</v>
      </c>
      <c r="F51" t="s">
        <v>6</v>
      </c>
      <c r="G51" t="s">
        <v>124</v>
      </c>
      <c r="K51" t="str">
        <f t="shared" si="0"/>
        <v>WHEN amenity LIKE 'brothel' THEN 'Bordell'</v>
      </c>
    </row>
    <row r="52" spans="1:12" x14ac:dyDescent="0.25">
      <c r="A52" t="str">
        <f t="shared" si="1"/>
        <v>SELECT "Oeffentlicher Raum" as Oberkategorie, "Post" as Kategorie, "Post Filiale" as Unterkategorie , id, userid, `timestamp`, isvisible, version, changesetid, tags FROM osmnodes where tags["amenity"] = "post_office";</v>
      </c>
      <c r="B52" t="s">
        <v>255</v>
      </c>
      <c r="C52" t="s">
        <v>417</v>
      </c>
      <c r="D52" t="s">
        <v>204</v>
      </c>
      <c r="E52" t="s">
        <v>205</v>
      </c>
      <c r="F52" t="s">
        <v>6</v>
      </c>
      <c r="G52" t="s">
        <v>126</v>
      </c>
      <c r="K52" t="str">
        <f t="shared" si="0"/>
        <v>WHEN amenity LIKE 'post_office' THEN 'Post Filiale'</v>
      </c>
    </row>
    <row r="53" spans="1:12" x14ac:dyDescent="0.25">
      <c r="A53" t="str">
        <f t="shared" si="1"/>
        <v>SELECT "Public Service" as Oberkategorie, "Sozial" as Kategorie, "Sozialeinrichtung" as Unterkategorie , id, userid, `timestamp`, isvisible, version, changesetid, tags FROM osmnodes where tags["amenity"] = "social_facility";</v>
      </c>
      <c r="B53" t="s">
        <v>255</v>
      </c>
      <c r="C53" t="s">
        <v>200</v>
      </c>
      <c r="D53" t="s">
        <v>206</v>
      </c>
      <c r="E53" t="s">
        <v>128</v>
      </c>
      <c r="F53" t="s">
        <v>6</v>
      </c>
      <c r="G53" t="s">
        <v>127</v>
      </c>
      <c r="K53" t="str">
        <f t="shared" si="0"/>
        <v>WHEN amenity LIKE 'social_facility' THEN 'Sozialeinrichtung'</v>
      </c>
    </row>
    <row r="54" spans="1:12" x14ac:dyDescent="0.25">
      <c r="A54" t="str">
        <f t="shared" si="1"/>
        <v>SELECT "Mobilitaet" as Oberkategorie, "Individual" as Kategorie, "Ladestation" as Unterkategorie , id, userid, `timestamp`, isvisible, version, changesetid, tags FROM osmnodes where tags["amenity"] = "charging_station";</v>
      </c>
      <c r="B54" t="s">
        <v>255</v>
      </c>
      <c r="C54" t="s">
        <v>435</v>
      </c>
      <c r="D54" t="s">
        <v>132</v>
      </c>
      <c r="E54" t="s">
        <v>130</v>
      </c>
      <c r="F54" t="s">
        <v>6</v>
      </c>
      <c r="G54" t="s">
        <v>129</v>
      </c>
      <c r="K54" t="str">
        <f t="shared" si="0"/>
        <v>WHEN amenity LIKE 'charging_station' THEN 'Ladestation'</v>
      </c>
    </row>
    <row r="55" spans="1:12" x14ac:dyDescent="0.25">
      <c r="A55" t="str">
        <f t="shared" si="1"/>
        <v>SELECT "Public Service" as Oberkategorie, "Gesundheit" as Kategorie, "Zahnarzt" as Unterkategorie , id, userid, `timestamp`, isvisible, version, changesetid, tags FROM osmnodes where tags["amenity"] = "dentist";</v>
      </c>
      <c r="B55" t="s">
        <v>255</v>
      </c>
      <c r="C55" t="s">
        <v>200</v>
      </c>
      <c r="D55" t="s">
        <v>155</v>
      </c>
      <c r="E55" t="s">
        <v>134</v>
      </c>
      <c r="F55" t="s">
        <v>6</v>
      </c>
      <c r="G55" t="s">
        <v>133</v>
      </c>
      <c r="K55" t="str">
        <f t="shared" si="0"/>
        <v>WHEN amenity LIKE 'dentist' THEN 'Zahnarzt'</v>
      </c>
    </row>
    <row r="56" spans="1:12" x14ac:dyDescent="0.25">
      <c r="A56" t="str">
        <f t="shared" si="1"/>
        <v>SELECT "Mobilitaet" as Oberkategorie, "Individual" as Kategorie, "Fahrradverleih" as Unterkategorie , id, userid, `timestamp`, isvisible, version, changesetid, tags FROM osmnodes where tags["amenity"] = "bicycle_rental";</v>
      </c>
      <c r="B56" t="s">
        <v>255</v>
      </c>
      <c r="C56" t="s">
        <v>435</v>
      </c>
      <c r="D56" t="s">
        <v>132</v>
      </c>
      <c r="E56" t="s">
        <v>136</v>
      </c>
      <c r="F56" t="s">
        <v>6</v>
      </c>
      <c r="G56" t="s">
        <v>135</v>
      </c>
      <c r="K56" t="str">
        <f t="shared" si="0"/>
        <v>WHEN amenity LIKE 'bicycle_rental' THEN 'Fahrradverleih'</v>
      </c>
    </row>
    <row r="57" spans="1:12" x14ac:dyDescent="0.25">
      <c r="A57" t="str">
        <f t="shared" si="1"/>
        <v>SELECT "Public Service" as Oberkategorie, "Sonstiges" as Kategorie, "Fahrschule" as Unterkategorie , id, userid, `timestamp`, isvisible, version, changesetid, tags FROM osmnodes where tags["amenity"] = "driving_school";</v>
      </c>
      <c r="B57" t="s">
        <v>255</v>
      </c>
      <c r="C57" t="s">
        <v>200</v>
      </c>
      <c r="D57" t="s">
        <v>197</v>
      </c>
      <c r="E57" t="s">
        <v>138</v>
      </c>
      <c r="F57" t="s">
        <v>6</v>
      </c>
      <c r="G57" t="s">
        <v>137</v>
      </c>
      <c r="K57" t="str">
        <f t="shared" si="0"/>
        <v>WHEN amenity LIKE 'driving_school' THEN 'Fahrschule'</v>
      </c>
    </row>
    <row r="58" spans="1:12" x14ac:dyDescent="0.25">
      <c r="A58" t="str">
        <f t="shared" si="1"/>
        <v>SELECT "Public Service" as Oberkategorie, "Gesundheit" as Kategorie, "Tierarzt" as Unterkategorie , id, userid, `timestamp`, isvisible, version, changesetid, tags FROM osmnodes where tags["amenity"] = "veterinary";</v>
      </c>
      <c r="B58" t="s">
        <v>255</v>
      </c>
      <c r="C58" t="s">
        <v>200</v>
      </c>
      <c r="D58" t="s">
        <v>155</v>
      </c>
      <c r="E58" t="s">
        <v>140</v>
      </c>
      <c r="F58" t="s">
        <v>6</v>
      </c>
      <c r="G58" t="s">
        <v>139</v>
      </c>
      <c r="K58" t="str">
        <f t="shared" si="0"/>
        <v>WHEN amenity LIKE 'veterinary' THEN 'Tierarzt'</v>
      </c>
    </row>
    <row r="59" spans="1:12" x14ac:dyDescent="0.25">
      <c r="A59" t="str">
        <f t="shared" si="1"/>
        <v>SELECT "Sonstiges" as Oberkategorie, "Sonstiges" as Kategorie, "Botschaft" as Unterkategorie , id, userid, `timestamp`, isvisible, version, changesetid, tags FROM osmnodes where tags["amenity"] = "embassy";</v>
      </c>
      <c r="B59" t="s">
        <v>255</v>
      </c>
      <c r="C59" t="s">
        <v>197</v>
      </c>
      <c r="D59" t="s">
        <v>197</v>
      </c>
      <c r="E59" t="s">
        <v>142</v>
      </c>
      <c r="F59" t="s">
        <v>6</v>
      </c>
      <c r="G59" t="s">
        <v>141</v>
      </c>
      <c r="K59" t="str">
        <f t="shared" si="0"/>
        <v>WHEN amenity LIKE 'embassy' THEN 'Botschaft'</v>
      </c>
    </row>
    <row r="60" spans="1:12" x14ac:dyDescent="0.25">
      <c r="A60" t="str">
        <f t="shared" si="1"/>
        <v>SELECT "Mobilitaet" as Oberkategorie, "Individual" as Kategorie, "Taxistand" as Unterkategorie , id, userid, `timestamp`, isvisible, version, changesetid, tags FROM osmnodes where tags["amenity"] = "taxi";</v>
      </c>
      <c r="B60" t="s">
        <v>255</v>
      </c>
      <c r="C60" t="s">
        <v>435</v>
      </c>
      <c r="D60" t="s">
        <v>132</v>
      </c>
      <c r="E60" t="s">
        <v>144</v>
      </c>
      <c r="F60" t="s">
        <v>6</v>
      </c>
      <c r="G60" t="s">
        <v>143</v>
      </c>
      <c r="K60" t="str">
        <f t="shared" si="0"/>
        <v>WHEN amenity LIKE 'taxi' THEN 'Taxistand'</v>
      </c>
    </row>
    <row r="61" spans="1:12" x14ac:dyDescent="0.25">
      <c r="A61" t="str">
        <f t="shared" si="1"/>
        <v>SELECT "Oeffentlicher Raum" as Oberkategorie, "WC" as Kategorie, "WC" as Unterkategorie , id, userid, `timestamp`, isvisible, version, changesetid, tags FROM osmnodes where tags["amenity"] = "toilets";</v>
      </c>
      <c r="B61" t="s">
        <v>255</v>
      </c>
      <c r="C61" t="s">
        <v>417</v>
      </c>
      <c r="D61" t="s">
        <v>210</v>
      </c>
      <c r="E61" t="s">
        <v>210</v>
      </c>
      <c r="F61" t="s">
        <v>6</v>
      </c>
      <c r="G61" t="s">
        <v>145</v>
      </c>
      <c r="K61" t="str">
        <f t="shared" si="0"/>
        <v>WHEN amenity LIKE 'toilets' THEN 'WC'</v>
      </c>
    </row>
    <row r="62" spans="1:12" x14ac:dyDescent="0.25">
      <c r="A62" t="str">
        <f t="shared" si="1"/>
        <v>SELECT "Public Service" as Oberkategorie, "Bank" as Kategorie, "Bankfiliale" as Unterkategorie , id, userid, `timestamp`, isvisible, version, changesetid, tags FROM osmnodes where tags["amenity"] = "bank";</v>
      </c>
      <c r="B62" t="s">
        <v>255</v>
      </c>
      <c r="C62" t="s">
        <v>200</v>
      </c>
      <c r="D62" t="s">
        <v>208</v>
      </c>
      <c r="E62" t="s">
        <v>147</v>
      </c>
      <c r="F62" t="s">
        <v>6</v>
      </c>
      <c r="G62" t="s">
        <v>146</v>
      </c>
      <c r="K62" t="str">
        <f t="shared" si="0"/>
        <v>WHEN amenity LIKE 'bank' THEN 'Bankfiliale'</v>
      </c>
    </row>
    <row r="63" spans="1:12" x14ac:dyDescent="0.25">
      <c r="A63" t="str">
        <f t="shared" si="1"/>
        <v>SELECT "Public Service" as Oberkategorie, "Gesundheit" as Kategorie, "Arzt" as Unterkategorie , id, userid, `timestamp`, isvisible, version, changesetid, tags FROM osmnodes where tags["amenity"] = "doctors";</v>
      </c>
      <c r="B63" t="s">
        <v>255</v>
      </c>
      <c r="C63" t="s">
        <v>200</v>
      </c>
      <c r="D63" t="s">
        <v>155</v>
      </c>
      <c r="E63" t="s">
        <v>149</v>
      </c>
      <c r="F63" t="s">
        <v>6</v>
      </c>
      <c r="G63" t="s">
        <v>148</v>
      </c>
      <c r="K63" t="str">
        <f t="shared" si="0"/>
        <v>WHEN amenity LIKE 'doctors' THEN 'Arzt'</v>
      </c>
    </row>
    <row r="64" spans="1:12" x14ac:dyDescent="0.25">
      <c r="A64" t="str">
        <f t="shared" si="1"/>
        <v>SELECT "Mobilitaet" as Oberkategorie, "Individual" as Kategorie, "Parkplatz" as Unterkategorie , id, userid, `timestamp`, isvisible, version, changesetid, tags FROM osmnodes where tags["amenity"] = "parking";</v>
      </c>
      <c r="B64" t="s">
        <v>255</v>
      </c>
      <c r="C64" t="s">
        <v>435</v>
      </c>
      <c r="D64" t="s">
        <v>132</v>
      </c>
      <c r="E64" t="s">
        <v>151</v>
      </c>
      <c r="F64" t="s">
        <v>6</v>
      </c>
      <c r="G64" t="s">
        <v>150</v>
      </c>
      <c r="K64" t="str">
        <f t="shared" si="0"/>
        <v>WHEN amenity LIKE 'parking' THEN 'Parkplatz'</v>
      </c>
    </row>
    <row r="65" spans="1:12" x14ac:dyDescent="0.25">
      <c r="A65" t="str">
        <f t="shared" si="1"/>
        <v>SELECT "Vergnuegung" as Oberkategorie, "Gaststaetten" as Kategorie, "Bar" as Unterkategorie , id, userid, `timestamp`, isvisible, version, changesetid, tags FROM osmnodes where tags["amenity"] = "bar";</v>
      </c>
      <c r="B65" t="s">
        <v>255</v>
      </c>
      <c r="C65" t="s">
        <v>414</v>
      </c>
      <c r="D65" t="s">
        <v>441</v>
      </c>
      <c r="E65" t="s">
        <v>153</v>
      </c>
      <c r="F65" t="s">
        <v>6</v>
      </c>
      <c r="G65" t="s">
        <v>152</v>
      </c>
      <c r="K65" t="str">
        <f t="shared" ref="K65:K114" si="2">IF(J65="ALLE","WHEN "&amp;F65&amp;" IS NOT NULL THEN '"&amp;E65&amp;"'",IF(J65="REST",L65,IF(H65="","WHEN "&amp;F65&amp;" LIKE '"&amp;G65&amp; "' THEN '"&amp;E65&amp;"'","WHEN "&amp;F65&amp;" = '"&amp;G65&amp; "' AND "&amp;H65&amp;" "&amp;J65&amp;" like '"&amp;I65&amp; "' THEN '"&amp;E65&amp;"'")))</f>
        <v>WHEN amenity LIKE 'bar' THEN 'Bar'</v>
      </c>
    </row>
    <row r="66" spans="1:12" x14ac:dyDescent="0.25">
      <c r="A66" t="str">
        <f t="shared" ref="A66:A127" si="3">"SELECT """&amp;C66&amp;""" as "&amp;C$1&amp;", """ &amp;D66&amp;""" as "&amp;D$1&amp;", """ &amp;E66&amp;""" as "&amp;E$1&amp;" , id, userid, `timestamp`, isvisible, version, changesetid, tags FROM "&amp;B66&amp;" where tags["""&amp;F66&amp;"""] = """&amp;G66&amp;""";"</f>
        <v>SELECT "Public Service" as Oberkategorie, "Gesundheit" as Kategorie, "Apotheke" as Unterkategorie , id, userid, `timestamp`, isvisible, version, changesetid, tags FROM osmnodes where tags["amenity"] = "pharmacy";</v>
      </c>
      <c r="B66" t="s">
        <v>255</v>
      </c>
      <c r="C66" t="s">
        <v>200</v>
      </c>
      <c r="D66" t="s">
        <v>155</v>
      </c>
      <c r="E66" t="s">
        <v>156</v>
      </c>
      <c r="F66" t="s">
        <v>6</v>
      </c>
      <c r="G66" t="s">
        <v>154</v>
      </c>
      <c r="K66" t="str">
        <f t="shared" si="2"/>
        <v>WHEN amenity LIKE 'pharmacy' THEN 'Apotheke'</v>
      </c>
    </row>
    <row r="67" spans="1:12" x14ac:dyDescent="0.25">
      <c r="A67" t="str">
        <f t="shared" si="3"/>
        <v>SELECT "Vergnuegung" as Oberkategorie, "Gaststaetten" as Kategorie, "Pub" as Unterkategorie , id, userid, `timestamp`, isvisible, version, changesetid, tags FROM osmnodes where tags["amenity"] = "pub";</v>
      </c>
      <c r="B67" t="s">
        <v>255</v>
      </c>
      <c r="C67" t="s">
        <v>414</v>
      </c>
      <c r="D67" t="s">
        <v>441</v>
      </c>
      <c r="E67" t="s">
        <v>98</v>
      </c>
      <c r="F67" t="s">
        <v>6</v>
      </c>
      <c r="G67" t="s">
        <v>157</v>
      </c>
      <c r="K67" t="str">
        <f t="shared" si="2"/>
        <v>WHEN amenity LIKE 'pub' THEN 'Pub'</v>
      </c>
    </row>
    <row r="68" spans="1:12" x14ac:dyDescent="0.25">
      <c r="A68" t="str">
        <f t="shared" si="3"/>
        <v>SELECT "Oeffentlicher Raum" as Oberkategorie, "Telefon" as Kategorie, "Telefon" as Unterkategorie , id, userid, `timestamp`, isvisible, version, changesetid, tags FROM osmnodes where tags["amenity"] = "telephone";</v>
      </c>
      <c r="B68" t="s">
        <v>255</v>
      </c>
      <c r="C68" t="s">
        <v>417</v>
      </c>
      <c r="D68" t="s">
        <v>207</v>
      </c>
      <c r="E68" t="s">
        <v>207</v>
      </c>
      <c r="F68" t="s">
        <v>6</v>
      </c>
      <c r="G68" t="s">
        <v>158</v>
      </c>
      <c r="K68" t="str">
        <f t="shared" si="2"/>
        <v>WHEN amenity LIKE 'telephone' THEN 'Telefon'</v>
      </c>
    </row>
    <row r="69" spans="1:12" x14ac:dyDescent="0.25">
      <c r="A69" t="str">
        <f t="shared" si="3"/>
        <v>SELECT "Gastronomie" as Oberkategorie, "Cafe" as Kategorie, "Eisdiele" as Unterkategorie , id, userid, `timestamp`, isvisible, version, changesetid, tags FROM osmnodes where tags["amenity"] = "cafe";</v>
      </c>
      <c r="B69" t="s">
        <v>255</v>
      </c>
      <c r="C69" t="s">
        <v>99</v>
      </c>
      <c r="D69" t="s">
        <v>261</v>
      </c>
      <c r="E69" t="s">
        <v>110</v>
      </c>
      <c r="F69" t="s">
        <v>6</v>
      </c>
      <c r="G69" t="s">
        <v>185</v>
      </c>
      <c r="H69" t="s">
        <v>189</v>
      </c>
      <c r="I69" t="s">
        <v>109</v>
      </c>
      <c r="K69" t="str">
        <f t="shared" si="2"/>
        <v>WHEN amenity = 'cafe' AND cuisine  like 'ice_cream' THEN 'Eisdiele'</v>
      </c>
    </row>
    <row r="70" spans="1:12" x14ac:dyDescent="0.25">
      <c r="A70" t="str">
        <f t="shared" si="3"/>
        <v>SELECT "Gastronomie" as Oberkategorie, "Cafe" as Kategorie, "Kaffee" as Unterkategorie , id, userid, `timestamp`, isvisible, version, changesetid, tags FROM osmnodes where tags["amenity"] = "cafe";</v>
      </c>
      <c r="B70" t="s">
        <v>255</v>
      </c>
      <c r="C70" t="s">
        <v>99</v>
      </c>
      <c r="D70" t="s">
        <v>261</v>
      </c>
      <c r="E70" t="s">
        <v>186</v>
      </c>
      <c r="F70" t="s">
        <v>6</v>
      </c>
      <c r="G70" t="s">
        <v>185</v>
      </c>
      <c r="H70" t="s">
        <v>189</v>
      </c>
      <c r="I70" t="s">
        <v>172</v>
      </c>
      <c r="K70" t="str">
        <f t="shared" si="2"/>
        <v>WHEN amenity = 'cafe' AND cuisine  like 'coffee_shop' THEN 'Kaffee'</v>
      </c>
    </row>
    <row r="71" spans="1:12" ht="60" x14ac:dyDescent="0.25">
      <c r="A71" t="str">
        <f t="shared" si="3"/>
        <v>SELECT "Gastronomie" as Oberkategorie, "Cafe" as Kategorie, "Sonstige Cafes" as Unterkategorie , id, userid, `timestamp`, isvisible, version, changesetid, tags FROM osmnodes where tags["amenity"] = "cafe";</v>
      </c>
      <c r="B71" t="s">
        <v>255</v>
      </c>
      <c r="C71" t="s">
        <v>99</v>
      </c>
      <c r="D71" t="s">
        <v>261</v>
      </c>
      <c r="E71" t="s">
        <v>260</v>
      </c>
      <c r="F71" t="s">
        <v>6</v>
      </c>
      <c r="G71" t="s">
        <v>185</v>
      </c>
      <c r="H71" t="s">
        <v>189</v>
      </c>
      <c r="J71" t="s">
        <v>258</v>
      </c>
      <c r="K71" t="str">
        <f t="shared" si="2"/>
        <v>WHEN amenity LIKE 'cafe' AND cuisine NOT IN 
('ice_cream',
'coffee_shop') 
THEN 'Sonstige Cafes'</v>
      </c>
      <c r="L71" s="7" t="s">
        <v>263</v>
      </c>
    </row>
    <row r="72" spans="1:12" x14ac:dyDescent="0.25">
      <c r="A72" t="str">
        <f t="shared" si="3"/>
        <v>SELECT "Mobilitaet" as Oberkategorie, "Individual" as Kategorie, "Fahrrad Parkplatz" as Unterkategorie , id, userid, `timestamp`, isvisible, version, changesetid, tags FROM osmnodes where tags["amenity"] = "bicycle_parking";</v>
      </c>
      <c r="B72" t="s">
        <v>255</v>
      </c>
      <c r="C72" t="s">
        <v>435</v>
      </c>
      <c r="D72" t="s">
        <v>132</v>
      </c>
      <c r="E72" t="s">
        <v>188</v>
      </c>
      <c r="F72" t="s">
        <v>6</v>
      </c>
      <c r="G72" t="s">
        <v>187</v>
      </c>
      <c r="K72" t="str">
        <f t="shared" si="2"/>
        <v>WHEN amenity LIKE 'bicycle_parking' THEN 'Fahrrad Parkplatz'</v>
      </c>
    </row>
    <row r="73" spans="1:12" x14ac:dyDescent="0.25">
      <c r="A73" t="str">
        <f t="shared" si="3"/>
        <v>SELECT "Oeffentlicher Raum" as Oberkategorie, "Recycling" as Kategorie, "Muelleimer" as Unterkategorie , id, userid, `timestamp`, isvisible, version, changesetid, tags FROM osmnodes where tags["amenity"] = "waste_basket";</v>
      </c>
      <c r="B73" t="s">
        <v>255</v>
      </c>
      <c r="C73" t="s">
        <v>417</v>
      </c>
      <c r="D73" t="s">
        <v>250</v>
      </c>
      <c r="E73" t="s">
        <v>436</v>
      </c>
      <c r="F73" t="s">
        <v>6</v>
      </c>
      <c r="G73" t="s">
        <v>190</v>
      </c>
      <c r="K73" t="str">
        <f t="shared" si="2"/>
        <v>WHEN amenity LIKE 'waste_basket' THEN 'Muelleimer'</v>
      </c>
    </row>
    <row r="74" spans="1:12" x14ac:dyDescent="0.25">
      <c r="A74" t="str">
        <f t="shared" si="3"/>
        <v>SELECT "Oeffentlicher Raum" as Oberkategorie, "Parkbank" as Kategorie, "Parkbank" as Unterkategorie , id, userid, `timestamp`, isvisible, version, changesetid, tags FROM osmnodes where tags["amenity"] = "bench";</v>
      </c>
      <c r="B74" t="s">
        <v>255</v>
      </c>
      <c r="C74" t="s">
        <v>417</v>
      </c>
      <c r="D74" t="s">
        <v>193</v>
      </c>
      <c r="E74" t="s">
        <v>193</v>
      </c>
      <c r="F74" t="s">
        <v>6</v>
      </c>
      <c r="G74" t="s">
        <v>191</v>
      </c>
      <c r="K74" t="str">
        <f t="shared" si="2"/>
        <v>WHEN amenity LIKE 'bench' THEN 'Parkbank'</v>
      </c>
    </row>
    <row r="75" spans="1:12" x14ac:dyDescent="0.25">
      <c r="A75" t="str">
        <f t="shared" si="3"/>
        <v>SELECT "Public Service" as Oberkategorie, "Gesundheit" as Kategorie, "Krankenhaus" as Unterkategorie , id, userid, `timestamp`, isvisible, version, changesetid, tags FROM osmnodes where tags["amenity"] = "hospital";</v>
      </c>
      <c r="B75" t="s">
        <v>255</v>
      </c>
      <c r="C75" t="s">
        <v>200</v>
      </c>
      <c r="D75" t="s">
        <v>155</v>
      </c>
      <c r="E75" t="s">
        <v>199</v>
      </c>
      <c r="F75" t="s">
        <v>6</v>
      </c>
      <c r="G75" t="s">
        <v>198</v>
      </c>
      <c r="K75" t="str">
        <f t="shared" si="2"/>
        <v>WHEN amenity LIKE 'hospital' THEN 'Krankenhaus'</v>
      </c>
    </row>
    <row r="76" spans="1:12" x14ac:dyDescent="0.25">
      <c r="A76" t="str">
        <f t="shared" si="3"/>
        <v>SELECT "Public Service" as Oberkategorie, "Gesundheit" as Kategorie, "Klinik" as Unterkategorie , id, userid, `timestamp`, isvisible, version, changesetid, tags FROM osmnodes where tags["amenity"] = "clinic";</v>
      </c>
      <c r="B76" t="s">
        <v>255</v>
      </c>
      <c r="C76" t="s">
        <v>200</v>
      </c>
      <c r="D76" t="s">
        <v>155</v>
      </c>
      <c r="E76" t="s">
        <v>211</v>
      </c>
      <c r="F76" t="s">
        <v>6</v>
      </c>
      <c r="G76" t="s">
        <v>212</v>
      </c>
      <c r="K76" t="str">
        <f t="shared" si="2"/>
        <v>WHEN amenity LIKE 'clinic' THEN 'Klinik'</v>
      </c>
    </row>
    <row r="77" spans="1:12" x14ac:dyDescent="0.25">
      <c r="A77" t="str">
        <f t="shared" si="3"/>
        <v>SELECT "Public Service" as Oberkategorie, "Bank" as Kategorie, "Geldautomat" as Unterkategorie , id, userid, `timestamp`, isvisible, version, changesetid, tags FROM osmnodes where tags["amenity"] = "atm";</v>
      </c>
      <c r="B77" t="s">
        <v>255</v>
      </c>
      <c r="C77" t="s">
        <v>200</v>
      </c>
      <c r="D77" t="s">
        <v>208</v>
      </c>
      <c r="E77" t="s">
        <v>214</v>
      </c>
      <c r="F77" t="s">
        <v>6</v>
      </c>
      <c r="G77" t="s">
        <v>213</v>
      </c>
      <c r="K77" t="str">
        <f t="shared" si="2"/>
        <v>WHEN amenity LIKE 'atm' THEN 'Geldautomat'</v>
      </c>
    </row>
    <row r="78" spans="1:12" x14ac:dyDescent="0.25">
      <c r="A78" t="str">
        <f t="shared" si="3"/>
        <v>SELECT "Public Service" as Oberkategorie, "Bank" as Kategorie, "Geldautomat" as Unterkategorie , id, userid, `timestamp`, isvisible, version, changesetid, tags FROM osmnodes where tags["atm"] = "yes";</v>
      </c>
      <c r="B78" t="s">
        <v>255</v>
      </c>
      <c r="C78" t="s">
        <v>200</v>
      </c>
      <c r="D78" t="s">
        <v>208</v>
      </c>
      <c r="E78" t="s">
        <v>214</v>
      </c>
      <c r="F78" t="s">
        <v>213</v>
      </c>
      <c r="G78" t="s">
        <v>215</v>
      </c>
      <c r="K78" t="str">
        <f t="shared" si="2"/>
        <v>WHEN atm LIKE 'yes' THEN 'Geldautomat'</v>
      </c>
    </row>
    <row r="79" spans="1:12" x14ac:dyDescent="0.25">
      <c r="A79" t="str">
        <f t="shared" si="3"/>
        <v>SELECT "Oeffentlicher Raum" as Oberkategorie, "Briefe und Pakete" as Kategorie, "Briefkasten" as Unterkategorie , id, userid, `timestamp`, isvisible, version, changesetid, tags FROM osmnodes where tags["amenity"] = "post_box";</v>
      </c>
      <c r="B79" t="s">
        <v>255</v>
      </c>
      <c r="C79" t="s">
        <v>417</v>
      </c>
      <c r="D79" t="s">
        <v>226</v>
      </c>
      <c r="E79" t="s">
        <v>222</v>
      </c>
      <c r="F79" t="s">
        <v>6</v>
      </c>
      <c r="G79" t="s">
        <v>216</v>
      </c>
      <c r="K79" t="str">
        <f t="shared" si="2"/>
        <v>WHEN amenity LIKE 'post_box' THEN 'Briefkasten'</v>
      </c>
    </row>
    <row r="80" spans="1:12" x14ac:dyDescent="0.25">
      <c r="A80" t="str">
        <f t="shared" si="3"/>
        <v>SELECT "Religion" as Oberkategorie, "Friedhof" as Kategorie, "Friedhof" as Unterkategorie , id, userid, `timestamp`, isvisible, version, changesetid, tags FROM osmnodes where tags["landuse"] = "cemetery";</v>
      </c>
      <c r="B80" t="s">
        <v>255</v>
      </c>
      <c r="C80" t="s">
        <v>209</v>
      </c>
      <c r="D80" t="s">
        <v>219</v>
      </c>
      <c r="E80" t="s">
        <v>219</v>
      </c>
      <c r="F80" t="s">
        <v>217</v>
      </c>
      <c r="G80" t="s">
        <v>218</v>
      </c>
      <c r="K80" t="str">
        <f t="shared" si="2"/>
        <v>WHEN landuse LIKE 'cemetery' THEN 'Friedhof'</v>
      </c>
    </row>
    <row r="81" spans="1:14" x14ac:dyDescent="0.25">
      <c r="A81" t="str">
        <f t="shared" si="3"/>
        <v>SELECT "Public Service" as Oberkategorie, "Sonstiges" as Kategorie, "Musikschule" as Unterkategorie , id, userid, `timestamp`, isvisible, version, changesetid, tags FROM osmnodes where tags["amenity"] = "music_school";</v>
      </c>
      <c r="B81" t="s">
        <v>255</v>
      </c>
      <c r="C81" t="s">
        <v>200</v>
      </c>
      <c r="D81" t="s">
        <v>197</v>
      </c>
      <c r="E81" t="s">
        <v>221</v>
      </c>
      <c r="F81" t="s">
        <v>6</v>
      </c>
      <c r="G81" t="s">
        <v>220</v>
      </c>
      <c r="K81" t="str">
        <f t="shared" si="2"/>
        <v>WHEN amenity LIKE 'music_school' THEN 'Musikschule'</v>
      </c>
      <c r="N81" s="2"/>
    </row>
    <row r="82" spans="1:14" x14ac:dyDescent="0.25">
      <c r="A82" t="str">
        <f t="shared" si="3"/>
        <v>SELECT "Oeffentlicher Raum" as Oberkategorie, "Briefe und Pakete" as Kategorie, "Paketautomat" as Unterkategorie , id, userid, `timestamp`, isvisible, version, changesetid, tags FROM osmnodes where tags["amenity"] = "vending_machine";</v>
      </c>
      <c r="B82" t="s">
        <v>255</v>
      </c>
      <c r="C82" t="s">
        <v>417</v>
      </c>
      <c r="D82" t="s">
        <v>226</v>
      </c>
      <c r="E82" t="s">
        <v>225</v>
      </c>
      <c r="F82" t="s">
        <v>6</v>
      </c>
      <c r="G82" t="s">
        <v>195</v>
      </c>
      <c r="H82" t="s">
        <v>224</v>
      </c>
      <c r="I82" t="s">
        <v>223</v>
      </c>
      <c r="K82" t="str">
        <f t="shared" si="2"/>
        <v>WHEN amenity = 'vending_machine' AND vending  like 'parcel_pickup;parcel_mail_in' THEN 'Paketautomat'</v>
      </c>
      <c r="N82" s="2"/>
    </row>
    <row r="83" spans="1:14" x14ac:dyDescent="0.25">
      <c r="A83" t="str">
        <f t="shared" si="3"/>
        <v>SELECT "Oeffentlicher Raum" as Oberkategorie, "Automaten" as Kategorie, "Sonstige Automaten" as Unterkategorie , id, userid, `timestamp`, isvisible, version, changesetid, tags FROM osmnodes where tags["amenity"] = "vending_machine";</v>
      </c>
      <c r="B83" t="s">
        <v>255</v>
      </c>
      <c r="C83" t="s">
        <v>417</v>
      </c>
      <c r="D83" t="s">
        <v>196</v>
      </c>
      <c r="E83" t="s">
        <v>236</v>
      </c>
      <c r="F83" t="s">
        <v>6</v>
      </c>
      <c r="G83" t="s">
        <v>195</v>
      </c>
      <c r="H83" t="s">
        <v>224</v>
      </c>
      <c r="J83" t="s">
        <v>258</v>
      </c>
      <c r="K83" t="str">
        <f t="shared" si="2"/>
        <v>WHEN amenity LIKE 'vending_machine' AND vending NOT IN 
('parcel_pickup;parcel_mail_in',
'public_transport_tickets',
'parking_tickets',
'excrement_bags',
'cigarettes',
'sweets',
'stamps',
'condoms',
'drinks;sweets',
'drinks') 
THEN 'Sonstige Automaten'</v>
      </c>
      <c r="L83" s="8" t="s">
        <v>262</v>
      </c>
      <c r="N83" s="2"/>
    </row>
    <row r="84" spans="1:14" x14ac:dyDescent="0.25">
      <c r="A84" t="str">
        <f t="shared" si="3"/>
        <v>SELECT "Mobilitaet" as Oberkategorie, "OEPNV" as Kategorie, "Fahrscheinautomat" as Unterkategorie , id, userid, `timestamp`, isvisible, version, changesetid, tags FROM osmnodes where tags["amenity"] = "vending_machine";</v>
      </c>
      <c r="B84" t="s">
        <v>255</v>
      </c>
      <c r="C84" t="s">
        <v>435</v>
      </c>
      <c r="D84" t="s">
        <v>440</v>
      </c>
      <c r="E84" t="s">
        <v>243</v>
      </c>
      <c r="F84" t="s">
        <v>6</v>
      </c>
      <c r="G84" t="s">
        <v>195</v>
      </c>
      <c r="H84" t="s">
        <v>224</v>
      </c>
      <c r="I84" t="s">
        <v>227</v>
      </c>
      <c r="K84" t="str">
        <f t="shared" si="2"/>
        <v>WHEN amenity = 'vending_machine' AND vending  like 'public_transport_tickets' THEN 'Fahrscheinautomat'</v>
      </c>
      <c r="N84" s="2"/>
    </row>
    <row r="85" spans="1:14" x14ac:dyDescent="0.25">
      <c r="A85" t="str">
        <f t="shared" si="3"/>
        <v>SELECT "Mobilitaet" as Oberkategorie, "Individual" as Kategorie, "Parkticketautomat" as Unterkategorie , id, userid, `timestamp`, isvisible, version, changesetid, tags FROM osmnodes where tags["amenity"] = "vending_machine";</v>
      </c>
      <c r="B85" t="s">
        <v>255</v>
      </c>
      <c r="C85" t="s">
        <v>435</v>
      </c>
      <c r="D85" t="s">
        <v>132</v>
      </c>
      <c r="E85" t="s">
        <v>241</v>
      </c>
      <c r="F85" t="s">
        <v>6</v>
      </c>
      <c r="G85" t="s">
        <v>195</v>
      </c>
      <c r="H85" t="s">
        <v>224</v>
      </c>
      <c r="I85" t="s">
        <v>228</v>
      </c>
      <c r="K85" t="str">
        <f t="shared" si="2"/>
        <v>WHEN amenity = 'vending_machine' AND vending  like 'parking_tickets' THEN 'Parkticketautomat'</v>
      </c>
      <c r="N85" s="2"/>
    </row>
    <row r="86" spans="1:14" x14ac:dyDescent="0.25">
      <c r="A86" t="str">
        <f t="shared" si="3"/>
        <v>SELECT "Oeffentlicher Raum" as Oberkategorie, "Automaten" as Kategorie, "Kotbeutelautomat" as Unterkategorie , id, userid, `timestamp`, isvisible, version, changesetid, tags FROM osmnodes where tags["amenity"] = "vending_machine";</v>
      </c>
      <c r="B86" t="s">
        <v>255</v>
      </c>
      <c r="C86" t="s">
        <v>417</v>
      </c>
      <c r="D86" t="s">
        <v>196</v>
      </c>
      <c r="E86" t="s">
        <v>240</v>
      </c>
      <c r="F86" t="s">
        <v>6</v>
      </c>
      <c r="G86" t="s">
        <v>195</v>
      </c>
      <c r="H86" t="s">
        <v>224</v>
      </c>
      <c r="I86" t="s">
        <v>229</v>
      </c>
      <c r="K86" t="str">
        <f t="shared" si="2"/>
        <v>WHEN amenity = 'vending_machine' AND vending  like 'excrement_bags' THEN 'Kotbeutelautomat'</v>
      </c>
      <c r="N86" s="2"/>
    </row>
    <row r="87" spans="1:14" x14ac:dyDescent="0.25">
      <c r="A87" t="str">
        <f t="shared" si="3"/>
        <v>SELECT "Oeffentlicher Raum" as Oberkategorie, "Automaten" as Kategorie, "Zigarettenautomat" as Unterkategorie , id, userid, `timestamp`, isvisible, version, changesetid, tags FROM osmnodes where tags["amenity"] = "vending_machine";</v>
      </c>
      <c r="B87" t="s">
        <v>255</v>
      </c>
      <c r="C87" t="s">
        <v>417</v>
      </c>
      <c r="D87" t="s">
        <v>196</v>
      </c>
      <c r="E87" t="s">
        <v>239</v>
      </c>
      <c r="F87" t="s">
        <v>6</v>
      </c>
      <c r="G87" t="s">
        <v>195</v>
      </c>
      <c r="H87" t="s">
        <v>224</v>
      </c>
      <c r="I87" t="s">
        <v>230</v>
      </c>
      <c r="K87" t="str">
        <f t="shared" si="2"/>
        <v>WHEN amenity = 'vending_machine' AND vending  like 'cigarettes' THEN 'Zigarettenautomat'</v>
      </c>
      <c r="N87" s="2"/>
    </row>
    <row r="88" spans="1:14" x14ac:dyDescent="0.25">
      <c r="A88" t="str">
        <f t="shared" si="3"/>
        <v>SELECT "Oeffentlicher Raum" as Oberkategorie, "Automaten" as Kategorie, "Suessigkeitenautomat" as Unterkategorie , id, userid, `timestamp`, isvisible, version, changesetid, tags FROM osmnodes where tags["amenity"] = "vending_machine";</v>
      </c>
      <c r="B88" t="s">
        <v>255</v>
      </c>
      <c r="C88" t="s">
        <v>417</v>
      </c>
      <c r="D88" t="s">
        <v>196</v>
      </c>
      <c r="E88" t="s">
        <v>418</v>
      </c>
      <c r="F88" t="s">
        <v>6</v>
      </c>
      <c r="G88" t="s">
        <v>195</v>
      </c>
      <c r="H88" t="s">
        <v>224</v>
      </c>
      <c r="I88" t="s">
        <v>231</v>
      </c>
      <c r="K88" t="str">
        <f t="shared" si="2"/>
        <v>WHEN amenity = 'vending_machine' AND vending  like 'sweets' THEN 'Suessigkeitenautomat'</v>
      </c>
      <c r="N88" s="2"/>
    </row>
    <row r="89" spans="1:14" x14ac:dyDescent="0.25">
      <c r="A89" t="str">
        <f t="shared" si="3"/>
        <v>SELECT "Oeffentlicher Raum" as Oberkategorie, "Briefe und Pakete" as Kategorie, "Briefmarkenautomat" as Unterkategorie , id, userid, `timestamp`, isvisible, version, changesetid, tags FROM osmnodes where tags["amenity"] = "vending_machine";</v>
      </c>
      <c r="B89" t="s">
        <v>255</v>
      </c>
      <c r="C89" t="s">
        <v>417</v>
      </c>
      <c r="D89" t="s">
        <v>226</v>
      </c>
      <c r="E89" t="s">
        <v>237</v>
      </c>
      <c r="F89" t="s">
        <v>6</v>
      </c>
      <c r="G89" t="s">
        <v>195</v>
      </c>
      <c r="H89" t="s">
        <v>224</v>
      </c>
      <c r="I89" t="s">
        <v>232</v>
      </c>
      <c r="K89" t="str">
        <f t="shared" si="2"/>
        <v>WHEN amenity = 'vending_machine' AND vending  like 'stamps' THEN 'Briefmarkenautomat'</v>
      </c>
      <c r="N89" s="2"/>
    </row>
    <row r="90" spans="1:14" x14ac:dyDescent="0.25">
      <c r="A90" t="str">
        <f t="shared" si="3"/>
        <v>SELECT "Oeffentlicher Raum" as Oberkategorie, "Automaten" as Kategorie, "Kondomautomat" as Unterkategorie , id, userid, `timestamp`, isvisible, version, changesetid, tags FROM osmnodes where tags["amenity"] = "vending_machine";</v>
      </c>
      <c r="B90" t="s">
        <v>255</v>
      </c>
      <c r="C90" t="s">
        <v>417</v>
      </c>
      <c r="D90" t="s">
        <v>196</v>
      </c>
      <c r="E90" t="s">
        <v>244</v>
      </c>
      <c r="F90" t="s">
        <v>6</v>
      </c>
      <c r="G90" t="s">
        <v>195</v>
      </c>
      <c r="H90" t="s">
        <v>224</v>
      </c>
      <c r="I90" t="s">
        <v>233</v>
      </c>
      <c r="K90" t="str">
        <f t="shared" si="2"/>
        <v>WHEN amenity = 'vending_machine' AND vending  like 'condoms' THEN 'Kondomautomat'</v>
      </c>
      <c r="N90" s="2"/>
    </row>
    <row r="91" spans="1:14" x14ac:dyDescent="0.25">
      <c r="A91" t="str">
        <f t="shared" si="3"/>
        <v>SELECT "Oeffentlicher Raum" as Oberkategorie, "Automaten" as Kategorie, "Getraenke und Suessigkeitenautomat" as Unterkategorie , id, userid, `timestamp`, isvisible, version, changesetid, tags FROM osmnodes where tags["amenity"] = "vending_machine";</v>
      </c>
      <c r="B91" t="s">
        <v>255</v>
      </c>
      <c r="C91" t="s">
        <v>417</v>
      </c>
      <c r="D91" t="s">
        <v>196</v>
      </c>
      <c r="E91" t="s">
        <v>420</v>
      </c>
      <c r="F91" t="s">
        <v>6</v>
      </c>
      <c r="G91" t="s">
        <v>195</v>
      </c>
      <c r="H91" t="s">
        <v>224</v>
      </c>
      <c r="I91" t="s">
        <v>234</v>
      </c>
      <c r="K91" t="str">
        <f t="shared" si="2"/>
        <v>WHEN amenity = 'vending_machine' AND vending  like 'drinks;sweets' THEN 'Getraenke und Suessigkeitenautomat'</v>
      </c>
      <c r="N91" s="2"/>
    </row>
    <row r="92" spans="1:14" x14ac:dyDescent="0.25">
      <c r="A92" t="str">
        <f t="shared" si="3"/>
        <v>SELECT "Oeffentlicher Raum" as Oberkategorie, "Automaten" as Kategorie, "Getraenkeautomat" as Unterkategorie , id, userid, `timestamp`, isvisible, version, changesetid, tags FROM osmnodes where tags["amenity"] = "vending_machine";</v>
      </c>
      <c r="B92" t="s">
        <v>255</v>
      </c>
      <c r="C92" t="s">
        <v>417</v>
      </c>
      <c r="D92" t="s">
        <v>196</v>
      </c>
      <c r="E92" t="s">
        <v>421</v>
      </c>
      <c r="F92" t="s">
        <v>6</v>
      </c>
      <c r="G92" t="s">
        <v>195</v>
      </c>
      <c r="H92" t="s">
        <v>224</v>
      </c>
      <c r="I92" t="s">
        <v>235</v>
      </c>
      <c r="K92" t="str">
        <f t="shared" si="2"/>
        <v>WHEN amenity = 'vending_machine' AND vending  like 'drinks' THEN 'Getraenkeautomat'</v>
      </c>
      <c r="N92" s="2"/>
    </row>
    <row r="93" spans="1:14" x14ac:dyDescent="0.25">
      <c r="A93" t="str">
        <f t="shared" si="3"/>
        <v>SELECT "Oeffentlicher Raum" as Oberkategorie, "Sonstiges" as Kategorie, "Grillplatz" as Unterkategorie , id, userid, `timestamp`, isvisible, version, changesetid, tags FROM osmnodes where tags["amenity"] = "bbq";</v>
      </c>
      <c r="B93" t="s">
        <v>255</v>
      </c>
      <c r="C93" t="s">
        <v>417</v>
      </c>
      <c r="D93" t="s">
        <v>197</v>
      </c>
      <c r="E93" t="s">
        <v>248</v>
      </c>
      <c r="F93" t="s">
        <v>6</v>
      </c>
      <c r="G93" t="s">
        <v>247</v>
      </c>
      <c r="K93" t="str">
        <f t="shared" si="2"/>
        <v>WHEN amenity LIKE 'bbq' THEN 'Grillplatz'</v>
      </c>
      <c r="N93" s="2"/>
    </row>
    <row r="94" spans="1:14" s="5" customFormat="1" x14ac:dyDescent="0.25">
      <c r="A94" t="str">
        <f t="shared" si="3"/>
        <v>SELECT "Oeffentlicher Raum" as Oberkategorie, "Recycling" as Kategorie, "Glascontainer" as Unterkategorie , id, userid, `timestamp`, isvisible, version, changesetid, tags FROM osmnodes where tags["amenity"] = "recycling";</v>
      </c>
      <c r="B94" t="s">
        <v>255</v>
      </c>
      <c r="C94" s="5" t="s">
        <v>417</v>
      </c>
      <c r="D94" s="5" t="s">
        <v>250</v>
      </c>
      <c r="E94" s="5" t="s">
        <v>410</v>
      </c>
      <c r="F94" s="5" t="s">
        <v>6</v>
      </c>
      <c r="G94" s="5" t="s">
        <v>249</v>
      </c>
      <c r="H94" s="5" t="s">
        <v>251</v>
      </c>
      <c r="I94" s="5" t="s">
        <v>215</v>
      </c>
      <c r="K94" t="str">
        <f>"WHEN "&amp;F94&amp;" LIKE '"&amp;G94&amp;"' THEN  recycling"</f>
        <v>WHEN amenity LIKE 'recycling' THEN  recycling</v>
      </c>
      <c r="N94" s="6"/>
    </row>
    <row r="95" spans="1:14" s="5" customFormat="1" x14ac:dyDescent="0.25">
      <c r="A95" t="str">
        <f t="shared" si="3"/>
        <v>SELECT "Oeffentlicher Raum" as Oberkategorie, "Recycling" as Kategorie, "Glas- und Kleidungscontainer" as Unterkategorie , id, userid, `timestamp`, isvisible, version, changesetid, tags FROM osmnodes where tags["amenity"] = "recycling";</v>
      </c>
      <c r="B95" t="s">
        <v>255</v>
      </c>
      <c r="C95" s="5" t="s">
        <v>417</v>
      </c>
      <c r="D95" s="5" t="s">
        <v>250</v>
      </c>
      <c r="E95" s="5" t="s">
        <v>412</v>
      </c>
      <c r="F95" s="5" t="s">
        <v>6</v>
      </c>
      <c r="G95" s="5" t="s">
        <v>249</v>
      </c>
      <c r="H95" s="5" t="s">
        <v>252</v>
      </c>
      <c r="I95" s="5" t="s">
        <v>215</v>
      </c>
      <c r="K95"/>
      <c r="N95" s="6"/>
    </row>
    <row r="96" spans="1:14" s="5" customFormat="1" x14ac:dyDescent="0.25">
      <c r="A96" t="str">
        <f t="shared" si="3"/>
        <v>SELECT "Oeffentlicher Raum" as Oberkategorie, "Recycling" as Kategorie, "Kleidungscontainer" as Unterkategorie , id, userid, `timestamp`, isvisible, version, changesetid, tags FROM osmnodes where tags["amenity"] = "recycling";</v>
      </c>
      <c r="B96" t="s">
        <v>255</v>
      </c>
      <c r="C96" s="5" t="s">
        <v>417</v>
      </c>
      <c r="D96" s="5" t="s">
        <v>250</v>
      </c>
      <c r="E96" s="5" t="s">
        <v>409</v>
      </c>
      <c r="F96" s="5" t="s">
        <v>6</v>
      </c>
      <c r="G96" s="5" t="s">
        <v>249</v>
      </c>
      <c r="H96" s="5" t="s">
        <v>253</v>
      </c>
      <c r="I96" s="5" t="s">
        <v>215</v>
      </c>
      <c r="K96"/>
      <c r="N96" s="6"/>
    </row>
    <row r="97" spans="1:14" s="5" customFormat="1" x14ac:dyDescent="0.25">
      <c r="A97" t="str">
        <f t="shared" si="3"/>
        <v>SELECT "Oeffentlicher Raum" as Oberkategorie, "Recycling" as Kategorie, "Sonstige Container" as Unterkategorie , id, userid, `timestamp`, isvisible, version, changesetid, tags FROM osmnodes where tags["amenity"] = "recycling";</v>
      </c>
      <c r="B97" t="s">
        <v>255</v>
      </c>
      <c r="C97" s="5" t="s">
        <v>417</v>
      </c>
      <c r="D97" s="5" t="s">
        <v>250</v>
      </c>
      <c r="E97" s="5" t="s">
        <v>411</v>
      </c>
      <c r="F97" s="5" t="s">
        <v>6</v>
      </c>
      <c r="G97" s="5" t="s">
        <v>249</v>
      </c>
      <c r="J97" s="5" t="s">
        <v>258</v>
      </c>
      <c r="K97"/>
      <c r="N97" s="6"/>
    </row>
    <row r="98" spans="1:14" x14ac:dyDescent="0.25">
      <c r="A98" t="str">
        <f t="shared" si="3"/>
        <v>SELECT "Gastronomie" as Oberkategorie, "Restaurant" as Kategorie, "Restaurant Italiener" as Unterkategorie , id, userid, `timestamp`, isvisible, version, changesetid, tags FROM osmnodes where tags["amenity"] = "restaurant";</v>
      </c>
      <c r="B98" t="s">
        <v>255</v>
      </c>
      <c r="C98" t="s">
        <v>99</v>
      </c>
      <c r="D98" t="s">
        <v>111</v>
      </c>
      <c r="E98" t="s">
        <v>389</v>
      </c>
      <c r="F98" t="s">
        <v>6</v>
      </c>
      <c r="G98" t="s">
        <v>160</v>
      </c>
      <c r="H98" t="s">
        <v>189</v>
      </c>
      <c r="I98" t="s">
        <v>161</v>
      </c>
      <c r="K98" t="str">
        <f t="shared" si="2"/>
        <v>WHEN amenity = 'restaurant' AND cuisine  like 'italian' THEN 'Restaurant Italiener'</v>
      </c>
    </row>
    <row r="99" spans="1:14" x14ac:dyDescent="0.25">
      <c r="A99" t="str">
        <f t="shared" si="3"/>
        <v>SELECT "Gastronomie" as Oberkategorie, "Restaurant" as Kategorie, "Restaurant Italiener" as Unterkategorie , id, userid, `timestamp`, isvisible, version, changesetid, tags FROM osmnodes where tags["amenity"] = "restaurant";</v>
      </c>
      <c r="B99" t="s">
        <v>255</v>
      </c>
      <c r="C99" t="s">
        <v>99</v>
      </c>
      <c r="D99" t="s">
        <v>111</v>
      </c>
      <c r="E99" t="s">
        <v>389</v>
      </c>
      <c r="F99" t="s">
        <v>6</v>
      </c>
      <c r="G99" t="s">
        <v>160</v>
      </c>
      <c r="H99" t="s">
        <v>189</v>
      </c>
      <c r="I99" t="s">
        <v>166</v>
      </c>
      <c r="K99" t="str">
        <f t="shared" si="2"/>
        <v>WHEN amenity = 'restaurant' AND cuisine  like 'pizza' THEN 'Restaurant Italiener'</v>
      </c>
    </row>
    <row r="100" spans="1:14" x14ac:dyDescent="0.25">
      <c r="A100" t="str">
        <f t="shared" si="3"/>
        <v>SELECT "Gastronomie" as Oberkategorie, "Restaurant" as Kategorie, "Restaurant Italiener" as Unterkategorie , id, userid, `timestamp`, isvisible, version, changesetid, tags FROM osmnodes where tags["amenity"] = "restaurant";</v>
      </c>
      <c r="B100" t="s">
        <v>255</v>
      </c>
      <c r="C100" t="s">
        <v>99</v>
      </c>
      <c r="D100" t="s">
        <v>111</v>
      </c>
      <c r="E100" t="s">
        <v>389</v>
      </c>
      <c r="F100" t="s">
        <v>6</v>
      </c>
      <c r="G100" t="s">
        <v>160</v>
      </c>
      <c r="H100" t="s">
        <v>189</v>
      </c>
      <c r="I100" t="s">
        <v>388</v>
      </c>
      <c r="K100" t="str">
        <f t="shared" si="2"/>
        <v>WHEN amenity = 'restaurant' AND cuisine  like 'mediterranean' THEN 'Restaurant Italiener'</v>
      </c>
    </row>
    <row r="101" spans="1:14" x14ac:dyDescent="0.25">
      <c r="A101" t="str">
        <f t="shared" si="3"/>
        <v>SELECT "Gastronomie" as Oberkategorie, "Restaurant" as Kategorie, "Restaurant Deutsch" as Unterkategorie , id, userid, `timestamp`, isvisible, version, changesetid, tags FROM osmnodes where tags["amenity"] = "restaurant";</v>
      </c>
      <c r="B101" t="s">
        <v>255</v>
      </c>
      <c r="C101" t="s">
        <v>99</v>
      </c>
      <c r="D101" t="s">
        <v>111</v>
      </c>
      <c r="E101" t="s">
        <v>390</v>
      </c>
      <c r="F101" t="s">
        <v>6</v>
      </c>
      <c r="G101" t="s">
        <v>160</v>
      </c>
      <c r="H101" t="s">
        <v>189</v>
      </c>
      <c r="I101" t="s">
        <v>162</v>
      </c>
      <c r="K101" t="str">
        <f t="shared" si="2"/>
        <v>WHEN amenity = 'restaurant' AND cuisine  like 'german' THEN 'Restaurant Deutsch'</v>
      </c>
    </row>
    <row r="102" spans="1:14" x14ac:dyDescent="0.25">
      <c r="A102" t="str">
        <f t="shared" si="3"/>
        <v>SELECT "Gastronomie" as Oberkategorie, "Restaurant" as Kategorie, "Restaurant Deutsch" as Unterkategorie , id, userid, `timestamp`, isvisible, version, changesetid, tags FROM osmnodes where tags["amenity"] = "restaurant";</v>
      </c>
      <c r="B102" t="s">
        <v>255</v>
      </c>
      <c r="C102" t="s">
        <v>99</v>
      </c>
      <c r="D102" t="s">
        <v>111</v>
      </c>
      <c r="E102" t="s">
        <v>390</v>
      </c>
      <c r="F102" t="s">
        <v>6</v>
      </c>
      <c r="G102" t="s">
        <v>160</v>
      </c>
      <c r="H102" t="s">
        <v>189</v>
      </c>
      <c r="I102" t="s">
        <v>165</v>
      </c>
      <c r="K102" t="str">
        <f t="shared" si="2"/>
        <v>WHEN amenity = 'restaurant' AND cuisine  like 'regional' THEN 'Restaurant Deutsch'</v>
      </c>
    </row>
    <row r="103" spans="1:14" x14ac:dyDescent="0.25">
      <c r="A103" t="str">
        <f t="shared" si="3"/>
        <v>SELECT "Gastronomie" as Oberkategorie, "Restaurant" as Kategorie, "Restaurant Indisch" as Unterkategorie , id, userid, `timestamp`, isvisible, version, changesetid, tags FROM osmnodes where tags["amenity"] = "restaurant";</v>
      </c>
      <c r="B103" t="s">
        <v>255</v>
      </c>
      <c r="C103" t="s">
        <v>99</v>
      </c>
      <c r="D103" t="s">
        <v>111</v>
      </c>
      <c r="E103" t="s">
        <v>391</v>
      </c>
      <c r="F103" t="s">
        <v>6</v>
      </c>
      <c r="G103" t="s">
        <v>160</v>
      </c>
      <c r="H103" t="s">
        <v>189</v>
      </c>
      <c r="I103" t="s">
        <v>168</v>
      </c>
      <c r="K103" t="str">
        <f t="shared" si="2"/>
        <v>WHEN amenity = 'restaurant' AND cuisine  like 'indian' THEN 'Restaurant Indisch'</v>
      </c>
    </row>
    <row r="104" spans="1:14" x14ac:dyDescent="0.25">
      <c r="A104" t="str">
        <f t="shared" si="3"/>
        <v>SELECT "Gastronomie" as Oberkategorie, "Restaurant" as Kategorie, "Restaurant Asiatisch" as Unterkategorie , id, userid, `timestamp`, isvisible, version, changesetid, tags FROM osmnodes where tags["amenity"] = "restaurant";</v>
      </c>
      <c r="B104" t="s">
        <v>255</v>
      </c>
      <c r="C104" t="s">
        <v>99</v>
      </c>
      <c r="D104" t="s">
        <v>111</v>
      </c>
      <c r="E104" t="s">
        <v>392</v>
      </c>
      <c r="F104" t="s">
        <v>6</v>
      </c>
      <c r="G104" t="s">
        <v>160</v>
      </c>
      <c r="H104" t="s">
        <v>189</v>
      </c>
      <c r="I104" t="s">
        <v>164</v>
      </c>
      <c r="K104" t="str">
        <f t="shared" si="2"/>
        <v>WHEN amenity = 'restaurant' AND cuisine  like 'asian' THEN 'Restaurant Asiatisch'</v>
      </c>
    </row>
    <row r="105" spans="1:14" x14ac:dyDescent="0.25">
      <c r="A105" t="str">
        <f t="shared" si="3"/>
        <v>SELECT "Gastronomie" as Oberkategorie, "Restaurant" as Kategorie, "Restaurant Asiatisch" as Unterkategorie , id, userid, `timestamp`, isvisible, version, changesetid, tags FROM osmnodes where tags["amenity"] = "restaurant";</v>
      </c>
      <c r="B105" t="s">
        <v>255</v>
      </c>
      <c r="C105" t="s">
        <v>99</v>
      </c>
      <c r="D105" t="s">
        <v>111</v>
      </c>
      <c r="E105" t="s">
        <v>392</v>
      </c>
      <c r="F105" t="s">
        <v>6</v>
      </c>
      <c r="G105" t="s">
        <v>160</v>
      </c>
      <c r="H105" t="s">
        <v>189</v>
      </c>
      <c r="I105" t="s">
        <v>169</v>
      </c>
      <c r="K105" t="str">
        <f t="shared" si="2"/>
        <v>WHEN amenity = 'restaurant' AND cuisine  like 'vietnamese' THEN 'Restaurant Asiatisch'</v>
      </c>
    </row>
    <row r="106" spans="1:14" x14ac:dyDescent="0.25">
      <c r="A106" t="str">
        <f t="shared" si="3"/>
        <v>SELECT "Gastronomie" as Oberkategorie, "Restaurant" as Kategorie, "Restaurant Asiatisch" as Unterkategorie , id, userid, `timestamp`, isvisible, version, changesetid, tags FROM osmnodes where tags["amenity"] = "restaurant";</v>
      </c>
      <c r="B106" t="s">
        <v>255</v>
      </c>
      <c r="C106" t="s">
        <v>99</v>
      </c>
      <c r="D106" t="s">
        <v>111</v>
      </c>
      <c r="E106" t="s">
        <v>392</v>
      </c>
      <c r="F106" t="s">
        <v>6</v>
      </c>
      <c r="G106" t="s">
        <v>160</v>
      </c>
      <c r="H106" t="s">
        <v>189</v>
      </c>
      <c r="I106" t="s">
        <v>171</v>
      </c>
      <c r="K106" t="str">
        <f t="shared" si="2"/>
        <v>WHEN amenity = 'restaurant' AND cuisine  like 'chinese' THEN 'Restaurant Asiatisch'</v>
      </c>
    </row>
    <row r="107" spans="1:14" x14ac:dyDescent="0.25">
      <c r="A107" t="str">
        <f t="shared" si="3"/>
        <v>SELECT "Gastronomie" as Oberkategorie, "Restaurant" as Kategorie, "Restaurant Asiatisch" as Unterkategorie , id, userid, `timestamp`, isvisible, version, changesetid, tags FROM osmnodes where tags["amenity"] = "restaurant";</v>
      </c>
      <c r="B107" t="s">
        <v>255</v>
      </c>
      <c r="C107" t="s">
        <v>99</v>
      </c>
      <c r="D107" t="s">
        <v>111</v>
      </c>
      <c r="E107" t="s">
        <v>392</v>
      </c>
      <c r="F107" t="s">
        <v>6</v>
      </c>
      <c r="G107" t="s">
        <v>160</v>
      </c>
      <c r="H107" t="s">
        <v>189</v>
      </c>
      <c r="I107" t="s">
        <v>176</v>
      </c>
      <c r="K107" t="str">
        <f t="shared" si="2"/>
        <v>WHEN amenity = 'restaurant' AND cuisine  like 'thai' THEN 'Restaurant Asiatisch'</v>
      </c>
    </row>
    <row r="108" spans="1:14" x14ac:dyDescent="0.25">
      <c r="A108" t="str">
        <f t="shared" si="3"/>
        <v>SELECT "Gastronomie" as Oberkategorie, "Restaurant" as Kategorie, "Restaurant Asiatisch" as Unterkategorie , id, userid, `timestamp`, isvisible, version, changesetid, tags FROM osmnodes where tags["amenity"] = "restaurant";</v>
      </c>
      <c r="B108" t="s">
        <v>255</v>
      </c>
      <c r="C108" t="s">
        <v>99</v>
      </c>
      <c r="D108" t="s">
        <v>111</v>
      </c>
      <c r="E108" t="s">
        <v>392</v>
      </c>
      <c r="F108" t="s">
        <v>6</v>
      </c>
      <c r="G108" t="s">
        <v>160</v>
      </c>
      <c r="H108" t="s">
        <v>189</v>
      </c>
      <c r="I108" t="s">
        <v>180</v>
      </c>
      <c r="K108" t="str">
        <f t="shared" si="2"/>
        <v>WHEN amenity = 'restaurant' AND cuisine  like 'korean' THEN 'Restaurant Asiatisch'</v>
      </c>
    </row>
    <row r="109" spans="1:14" x14ac:dyDescent="0.25">
      <c r="A109" t="str">
        <f t="shared" si="3"/>
        <v>SELECT "Gastronomie" as Oberkategorie, "Restaurant" as Kategorie, "Restaurant Sushi" as Unterkategorie , id, userid, `timestamp`, isvisible, version, changesetid, tags FROM osmnodes where tags["amenity"] = "restaurant";</v>
      </c>
      <c r="B109" t="s">
        <v>255</v>
      </c>
      <c r="C109" t="s">
        <v>99</v>
      </c>
      <c r="D109" t="s">
        <v>111</v>
      </c>
      <c r="E109" t="s">
        <v>393</v>
      </c>
      <c r="F109" t="s">
        <v>6</v>
      </c>
      <c r="G109" t="s">
        <v>160</v>
      </c>
      <c r="H109" t="s">
        <v>189</v>
      </c>
      <c r="I109" t="s">
        <v>174</v>
      </c>
      <c r="K109" t="str">
        <f t="shared" si="2"/>
        <v>WHEN amenity = 'restaurant' AND cuisine  like 'sushi' THEN 'Restaurant Sushi'</v>
      </c>
    </row>
    <row r="110" spans="1:14" x14ac:dyDescent="0.25">
      <c r="A110" t="str">
        <f t="shared" si="3"/>
        <v>SELECT "Gastronomie" as Oberkategorie, "Restaurant" as Kategorie, "Restaurant Sushi" as Unterkategorie , id, userid, `timestamp`, isvisible, version, changesetid, tags FROM osmnodes where tags["amenity"] = "restaurant";</v>
      </c>
      <c r="B110" t="s">
        <v>255</v>
      </c>
      <c r="C110" t="s">
        <v>99</v>
      </c>
      <c r="D110" t="s">
        <v>111</v>
      </c>
      <c r="E110" t="s">
        <v>393</v>
      </c>
      <c r="F110" t="s">
        <v>6</v>
      </c>
      <c r="G110" t="s">
        <v>160</v>
      </c>
      <c r="H110" t="s">
        <v>189</v>
      </c>
      <c r="I110" t="s">
        <v>178</v>
      </c>
      <c r="K110" t="str">
        <f t="shared" si="2"/>
        <v>WHEN amenity = 'restaurant' AND cuisine  like 'japanese' THEN 'Restaurant Sushi'</v>
      </c>
    </row>
    <row r="111" spans="1:14" x14ac:dyDescent="0.25">
      <c r="A111" t="str">
        <f t="shared" si="3"/>
        <v>SELECT "Gastronomie" as Oberkategorie, "Restaurant" as Kategorie, "Restaurant Griechisch" as Unterkategorie , id, userid, `timestamp`, isvisible, version, changesetid, tags FROM osmnodes where tags["amenity"] = "restaurant";</v>
      </c>
      <c r="B111" t="s">
        <v>255</v>
      </c>
      <c r="C111" t="s">
        <v>99</v>
      </c>
      <c r="D111" t="s">
        <v>111</v>
      </c>
      <c r="E111" t="s">
        <v>394</v>
      </c>
      <c r="F111" t="s">
        <v>6</v>
      </c>
      <c r="G111" t="s">
        <v>160</v>
      </c>
      <c r="H111" t="s">
        <v>189</v>
      </c>
      <c r="I111" t="s">
        <v>173</v>
      </c>
      <c r="K111" t="str">
        <f t="shared" si="2"/>
        <v>WHEN amenity = 'restaurant' AND cuisine  like 'greek' THEN 'Restaurant Griechisch'</v>
      </c>
    </row>
    <row r="112" spans="1:14" x14ac:dyDescent="0.25">
      <c r="A112" t="str">
        <f t="shared" si="3"/>
        <v>SELECT "Gastronomie" as Oberkategorie, "Restaurant" as Kategorie, "Restaurant Steakhouse" as Unterkategorie , id, userid, `timestamp`, isvisible, version, changesetid, tags FROM osmnodes where tags["amenity"] = "restaurant";</v>
      </c>
      <c r="B112" t="s">
        <v>255</v>
      </c>
      <c r="C112" t="s">
        <v>99</v>
      </c>
      <c r="D112" t="s">
        <v>111</v>
      </c>
      <c r="E112" t="s">
        <v>395</v>
      </c>
      <c r="F112" t="s">
        <v>6</v>
      </c>
      <c r="G112" t="s">
        <v>160</v>
      </c>
      <c r="H112" t="s">
        <v>189</v>
      </c>
      <c r="I112" t="s">
        <v>183</v>
      </c>
      <c r="K112" t="str">
        <f t="shared" si="2"/>
        <v>WHEN amenity = 'restaurant' AND cuisine  like 'steak_house' THEN 'Restaurant Steakhouse'</v>
      </c>
    </row>
    <row r="113" spans="1:11" x14ac:dyDescent="0.25">
      <c r="A113" t="str">
        <f t="shared" si="3"/>
        <v>SELECT "Gastronomie" as Oberkategorie, "Restaurant" as Kategorie, "Restaurant Steakhouse" as Unterkategorie , id, userid, `timestamp`, isvisible, version, changesetid, tags FROM osmnodes where tags["amenity"] = "restaurant";</v>
      </c>
      <c r="B113" t="s">
        <v>255</v>
      </c>
      <c r="C113" t="s">
        <v>99</v>
      </c>
      <c r="D113" t="s">
        <v>111</v>
      </c>
      <c r="E113" t="s">
        <v>395</v>
      </c>
      <c r="F113" t="s">
        <v>6</v>
      </c>
      <c r="G113" t="s">
        <v>160</v>
      </c>
      <c r="H113" t="s">
        <v>189</v>
      </c>
      <c r="I113" t="s">
        <v>177</v>
      </c>
      <c r="K113" t="str">
        <f t="shared" si="2"/>
        <v>WHEN amenity = 'restaurant' AND cuisine  like 'mexican' THEN 'Restaurant Steakhouse'</v>
      </c>
    </row>
    <row r="114" spans="1:11" x14ac:dyDescent="0.25">
      <c r="A114" t="str">
        <f t="shared" si="3"/>
        <v>SELECT "Gastronomie" as Oberkategorie, "Restaurant" as Kategorie, "Restaurant Steakhouse" as Unterkategorie , id, userid, `timestamp`, isvisible, version, changesetid, tags FROM osmnodes where tags["amenity"] = "restaurant";</v>
      </c>
      <c r="B114" t="s">
        <v>255</v>
      </c>
      <c r="C114" t="s">
        <v>99</v>
      </c>
      <c r="D114" t="s">
        <v>111</v>
      </c>
      <c r="E114" t="s">
        <v>395</v>
      </c>
      <c r="F114" t="s">
        <v>6</v>
      </c>
      <c r="G114" t="s">
        <v>160</v>
      </c>
      <c r="H114" t="s">
        <v>189</v>
      </c>
      <c r="I114" t="s">
        <v>167</v>
      </c>
      <c r="K114" t="str">
        <f t="shared" si="2"/>
        <v>WHEN amenity = 'restaurant' AND cuisine  like 'burger' THEN 'Restaurant Steakhouse'</v>
      </c>
    </row>
    <row r="115" spans="1:11" x14ac:dyDescent="0.25">
      <c r="A115" t="str">
        <f t="shared" si="3"/>
        <v>SELECT "Gastronomie" as Oberkategorie, "Restaurant" as Kategorie, "Restaurant International" as Unterkategorie , id, userid, `timestamp`, isvisible, version, changesetid, tags FROM osmnodes where tags["amenity"] = "restaurant";</v>
      </c>
      <c r="B115" t="s">
        <v>255</v>
      </c>
      <c r="C115" t="s">
        <v>99</v>
      </c>
      <c r="D115" t="s">
        <v>111</v>
      </c>
      <c r="E115" t="s">
        <v>396</v>
      </c>
      <c r="F115" t="s">
        <v>6</v>
      </c>
      <c r="G115" t="s">
        <v>160</v>
      </c>
      <c r="H115" t="s">
        <v>189</v>
      </c>
      <c r="I115" t="s">
        <v>175</v>
      </c>
      <c r="K115" t="str">
        <f t="shared" ref="K115" si="4">IF(J115="ALLE","WHEN "&amp;F115&amp;" IS NOT NULL THEN '"&amp;E115&amp;"'",IF(J115="REST",L115,IF(H115="","WHEN "&amp;F115&amp;" LIKE '"&amp;G115&amp; "' THEN '"&amp;E115&amp;"'","WHEN "&amp;F115&amp;" = '"&amp;G115&amp; "' AND "&amp;H115&amp;" "&amp;J115&amp;" like '"&amp;I115&amp; "' THEN '"&amp;E115&amp;"'")))</f>
        <v>WHEN amenity = 'restaurant' AND cuisine  like 'international' THEN 'Restaurant International'</v>
      </c>
    </row>
    <row r="116" spans="1:11" x14ac:dyDescent="0.25">
      <c r="A116" t="str">
        <f t="shared" si="3"/>
        <v>SELECT "Gastronomie" as Oberkategorie, "Restaurant" as Kategorie, "Restaurant International" as Unterkategorie , id, userid, `timestamp`, isvisible, version, changesetid, tags FROM osmnodes where tags["amenity"] = "restaurant";</v>
      </c>
      <c r="B116" t="s">
        <v>255</v>
      </c>
      <c r="C116" t="s">
        <v>99</v>
      </c>
      <c r="D116" t="s">
        <v>111</v>
      </c>
      <c r="E116" t="s">
        <v>396</v>
      </c>
      <c r="F116" t="s">
        <v>6</v>
      </c>
      <c r="G116" t="s">
        <v>160</v>
      </c>
      <c r="H116" t="s">
        <v>189</v>
      </c>
      <c r="I116" t="s">
        <v>179</v>
      </c>
      <c r="K116" t="str">
        <f t="shared" ref="K116:K135" si="5">IF(J116="ALLE","WHEN "&amp;F116&amp;" IS NOT NULL THEN '"&amp;E116&amp;"'",IF(J116="REST",L116,IF(H116="","WHEN "&amp;F116&amp;" LIKE '"&amp;G116&amp; "' THEN '"&amp;E116&amp;"'","WHEN "&amp;F116&amp;" = '"&amp;G116&amp; "' AND "&amp;H116&amp;" "&amp;J116&amp;" like '"&amp;I116&amp; "' THEN '"&amp;E116&amp;"'")))</f>
        <v>WHEN amenity = 'restaurant' AND cuisine  like 'french' THEN 'Restaurant International'</v>
      </c>
    </row>
    <row r="117" spans="1:11" x14ac:dyDescent="0.25">
      <c r="A117" t="str">
        <f t="shared" si="3"/>
        <v>SELECT "Gastronomie" as Oberkategorie, "Restaurant" as Kategorie, "Restaurant International" as Unterkategorie , id, userid, `timestamp`, isvisible, version, changesetid, tags FROM osmnodes where tags["amenity"] = "restaurant";</v>
      </c>
      <c r="B117" t="s">
        <v>255</v>
      </c>
      <c r="C117" t="s">
        <v>99</v>
      </c>
      <c r="D117" t="s">
        <v>111</v>
      </c>
      <c r="E117" t="s">
        <v>396</v>
      </c>
      <c r="F117" t="s">
        <v>6</v>
      </c>
      <c r="G117" t="s">
        <v>160</v>
      </c>
      <c r="H117" t="s">
        <v>189</v>
      </c>
      <c r="I117" t="s">
        <v>182</v>
      </c>
      <c r="K117" t="str">
        <f t="shared" si="5"/>
        <v>WHEN amenity = 'restaurant' AND cuisine  like 'spanish' THEN 'Restaurant International'</v>
      </c>
    </row>
    <row r="118" spans="1:11" x14ac:dyDescent="0.25">
      <c r="A118" t="str">
        <f t="shared" si="3"/>
        <v>SELECT "Gastronomie" as Oberkategorie, "Restaurant" as Kategorie, "Restaurant Tuerkisch" as Unterkategorie , id, userid, `timestamp`, isvisible, version, changesetid, tags FROM osmnodes where tags["amenity"] = "restaurant";</v>
      </c>
      <c r="B118" t="s">
        <v>255</v>
      </c>
      <c r="C118" t="s">
        <v>99</v>
      </c>
      <c r="D118" t="s">
        <v>111</v>
      </c>
      <c r="E118" t="s">
        <v>423</v>
      </c>
      <c r="F118" t="s">
        <v>6</v>
      </c>
      <c r="G118" t="s">
        <v>160</v>
      </c>
      <c r="H118" t="s">
        <v>189</v>
      </c>
      <c r="I118" t="s">
        <v>170</v>
      </c>
      <c r="K118" t="str">
        <f t="shared" si="5"/>
        <v>WHEN amenity = 'restaurant' AND cuisine  like 'turkish' THEN 'Restaurant Tuerkisch'</v>
      </c>
    </row>
    <row r="119" spans="1:11" x14ac:dyDescent="0.25">
      <c r="A119" t="str">
        <f t="shared" si="3"/>
        <v>SELECT "Gastronomie" as Oberkategorie, "Restaurant" as Kategorie, "Restaurant Tuerkisch" as Unterkategorie , id, userid, `timestamp`, isvisible, version, changesetid, tags FROM osmnodes where tags["amenity"] = "restaurant";</v>
      </c>
      <c r="B119" t="s">
        <v>255</v>
      </c>
      <c r="C119" t="s">
        <v>99</v>
      </c>
      <c r="D119" t="s">
        <v>111</v>
      </c>
      <c r="E119" t="s">
        <v>423</v>
      </c>
      <c r="F119" t="s">
        <v>6</v>
      </c>
      <c r="G119" t="s">
        <v>160</v>
      </c>
      <c r="H119" t="s">
        <v>189</v>
      </c>
      <c r="I119" t="s">
        <v>163</v>
      </c>
      <c r="K119" t="str">
        <f t="shared" si="5"/>
        <v>WHEN amenity = 'restaurant' AND cuisine  like 'kebab' THEN 'Restaurant Tuerkisch'</v>
      </c>
    </row>
    <row r="120" spans="1:11" x14ac:dyDescent="0.25">
      <c r="A120" t="str">
        <f t="shared" si="3"/>
        <v>SELECT "Gastronomie" as Oberkategorie, "Restaurant" as Kategorie, "Restaurant Tuerkisch" as Unterkategorie , id, userid, `timestamp`, isvisible, version, changesetid, tags FROM osmnodes where tags["amenity"] = "restaurant";</v>
      </c>
      <c r="B120" t="s">
        <v>255</v>
      </c>
      <c r="C120" t="s">
        <v>99</v>
      </c>
      <c r="D120" t="s">
        <v>111</v>
      </c>
      <c r="E120" t="s">
        <v>423</v>
      </c>
      <c r="F120" t="s">
        <v>6</v>
      </c>
      <c r="G120" t="s">
        <v>160</v>
      </c>
      <c r="H120" t="s">
        <v>189</v>
      </c>
      <c r="I120" t="s">
        <v>181</v>
      </c>
      <c r="K120" t="str">
        <f t="shared" si="5"/>
        <v>WHEN amenity = 'restaurant' AND cuisine  like 'arab' THEN 'Restaurant Tuerkisch'</v>
      </c>
    </row>
    <row r="121" spans="1:11" x14ac:dyDescent="0.25">
      <c r="A121" t="str">
        <f t="shared" si="3"/>
        <v>SELECT "Gastronomie" as Oberkategorie, "Restaurant" as Kategorie, "Restaurant Tuerkisch" as Unterkategorie , id, userid, `timestamp`, isvisible, version, changesetid, tags FROM osmnodes where tags["amenity"] = "restaurant";</v>
      </c>
      <c r="B121" t="s">
        <v>255</v>
      </c>
      <c r="C121" t="s">
        <v>99</v>
      </c>
      <c r="D121" t="s">
        <v>111</v>
      </c>
      <c r="E121" t="s">
        <v>423</v>
      </c>
      <c r="F121" t="s">
        <v>6</v>
      </c>
      <c r="G121" t="s">
        <v>160</v>
      </c>
      <c r="H121" t="s">
        <v>189</v>
      </c>
      <c r="I121" t="s">
        <v>397</v>
      </c>
      <c r="K121" t="str">
        <f t="shared" si="5"/>
        <v>WHEN amenity = 'restaurant' AND cuisine  like 'oriental' THEN 'Restaurant Tuerkisch'</v>
      </c>
    </row>
    <row r="122" spans="1:11" x14ac:dyDescent="0.25">
      <c r="A122" t="str">
        <f t="shared" si="3"/>
        <v>SELECT "Gastronomie" as Oberkategorie, "Fast Food" as Kategorie, "Fastfood Kebap" as Unterkategorie , id, userid, `timestamp`, isvisible, version, changesetid, tags FROM osmnodes where tags["amenity"] = "fast_food";</v>
      </c>
      <c r="B122" t="s">
        <v>255</v>
      </c>
      <c r="C122" t="s">
        <v>99</v>
      </c>
      <c r="D122" t="s">
        <v>184</v>
      </c>
      <c r="E122" t="s">
        <v>399</v>
      </c>
      <c r="F122" t="s">
        <v>6</v>
      </c>
      <c r="G122" t="s">
        <v>159</v>
      </c>
      <c r="H122" t="s">
        <v>189</v>
      </c>
      <c r="I122" t="s">
        <v>163</v>
      </c>
      <c r="K122" t="str">
        <f t="shared" si="5"/>
        <v>WHEN amenity = 'fast_food' AND cuisine  like 'kebab' THEN 'Fastfood Kebap'</v>
      </c>
    </row>
    <row r="123" spans="1:11" x14ac:dyDescent="0.25">
      <c r="A123" t="str">
        <f t="shared" si="3"/>
        <v>SELECT "Gastronomie" as Oberkategorie, "Fast Food" as Kategorie, "Fastfood Kebap" as Unterkategorie , id, userid, `timestamp`, isvisible, version, changesetid, tags FROM osmnodes where tags["amenity"] = "fast_food";</v>
      </c>
      <c r="B123" t="s">
        <v>255</v>
      </c>
      <c r="C123" t="s">
        <v>99</v>
      </c>
      <c r="D123" t="s">
        <v>184</v>
      </c>
      <c r="E123" t="s">
        <v>399</v>
      </c>
      <c r="F123" t="s">
        <v>6</v>
      </c>
      <c r="G123" t="s">
        <v>159</v>
      </c>
      <c r="H123" t="s">
        <v>189</v>
      </c>
      <c r="I123" t="s">
        <v>170</v>
      </c>
      <c r="K123" t="str">
        <f t="shared" si="5"/>
        <v>WHEN amenity = 'fast_food' AND cuisine  like 'turkish' THEN 'Fastfood Kebap'</v>
      </c>
    </row>
    <row r="124" spans="1:11" x14ac:dyDescent="0.25">
      <c r="A124" t="str">
        <f t="shared" si="3"/>
        <v>SELECT "Gastronomie" as Oberkategorie, "Fast Food" as Kategorie, "Fastfood Kebap" as Unterkategorie , id, userid, `timestamp`, isvisible, version, changesetid, tags FROM osmnodes where tags["amenity"] = "fast_food";</v>
      </c>
      <c r="B124" t="s">
        <v>255</v>
      </c>
      <c r="C124" t="s">
        <v>99</v>
      </c>
      <c r="D124" t="s">
        <v>184</v>
      </c>
      <c r="E124" t="s">
        <v>399</v>
      </c>
      <c r="F124" t="s">
        <v>6</v>
      </c>
      <c r="G124" t="s">
        <v>159</v>
      </c>
      <c r="H124" t="s">
        <v>189</v>
      </c>
      <c r="I124" t="s">
        <v>181</v>
      </c>
      <c r="K124" t="str">
        <f t="shared" si="5"/>
        <v>WHEN amenity = 'fast_food' AND cuisine  like 'arab' THEN 'Fastfood Kebap'</v>
      </c>
    </row>
    <row r="125" spans="1:11" x14ac:dyDescent="0.25">
      <c r="A125" t="str">
        <f t="shared" si="3"/>
        <v>SELECT "Gastronomie" as Oberkategorie, "Fast Food" as Kategorie, "Fastfood Burger" as Unterkategorie , id, userid, `timestamp`, isvisible, version, changesetid, tags FROM osmnodes where tags["amenity"] = "fast_food";</v>
      </c>
      <c r="B125" t="s">
        <v>255</v>
      </c>
      <c r="C125" t="s">
        <v>99</v>
      </c>
      <c r="D125" t="s">
        <v>184</v>
      </c>
      <c r="E125" t="s">
        <v>400</v>
      </c>
      <c r="F125" t="s">
        <v>6</v>
      </c>
      <c r="G125" t="s">
        <v>159</v>
      </c>
      <c r="H125" t="s">
        <v>189</v>
      </c>
      <c r="I125" t="s">
        <v>167</v>
      </c>
      <c r="K125" t="str">
        <f t="shared" si="5"/>
        <v>WHEN amenity = 'fast_food' AND cuisine  like 'burger' THEN 'Fastfood Burger'</v>
      </c>
    </row>
    <row r="126" spans="1:11" x14ac:dyDescent="0.25">
      <c r="A126" t="str">
        <f t="shared" si="3"/>
        <v>SELECT "Gastronomie" as Oberkategorie, "Fast Food" as Kategorie, "Fastfood Asiatisch" as Unterkategorie , id, userid, `timestamp`, isvisible, version, changesetid, tags FROM osmnodes where tags["amenity"] = "fast_food";</v>
      </c>
      <c r="B126" t="s">
        <v>255</v>
      </c>
      <c r="C126" t="s">
        <v>99</v>
      </c>
      <c r="D126" t="s">
        <v>184</v>
      </c>
      <c r="E126" t="s">
        <v>401</v>
      </c>
      <c r="F126" t="s">
        <v>6</v>
      </c>
      <c r="G126" t="s">
        <v>159</v>
      </c>
      <c r="H126" t="s">
        <v>189</v>
      </c>
      <c r="I126" t="s">
        <v>164</v>
      </c>
      <c r="K126" t="str">
        <f t="shared" si="5"/>
        <v>WHEN amenity = 'fast_food' AND cuisine  like 'asian' THEN 'Fastfood Asiatisch'</v>
      </c>
    </row>
    <row r="127" spans="1:11" x14ac:dyDescent="0.25">
      <c r="A127" t="str">
        <f t="shared" si="3"/>
        <v>SELECT "Gastronomie" as Oberkategorie, "Fast Food" as Kategorie, "Fastfood Asiatisch" as Unterkategorie , id, userid, `timestamp`, isvisible, version, changesetid, tags FROM osmnodes where tags["amenity"] = "fast_food";</v>
      </c>
      <c r="B127" t="s">
        <v>255</v>
      </c>
      <c r="C127" t="s">
        <v>99</v>
      </c>
      <c r="D127" t="s">
        <v>184</v>
      </c>
      <c r="E127" t="s">
        <v>401</v>
      </c>
      <c r="F127" t="s">
        <v>6</v>
      </c>
      <c r="G127" t="s">
        <v>159</v>
      </c>
      <c r="H127" t="s">
        <v>189</v>
      </c>
      <c r="I127" t="s">
        <v>171</v>
      </c>
      <c r="K127" t="str">
        <f t="shared" si="5"/>
        <v>WHEN amenity = 'fast_food' AND cuisine  like 'chinese' THEN 'Fastfood Asiatisch'</v>
      </c>
    </row>
    <row r="128" spans="1:11" x14ac:dyDescent="0.25">
      <c r="A128" t="str">
        <f t="shared" ref="A128:A191" si="6">"SELECT """&amp;C128&amp;""" as "&amp;C$1&amp;", """ &amp;D128&amp;""" as "&amp;D$1&amp;", """ &amp;E128&amp;""" as "&amp;E$1&amp;" , id, userid, `timestamp`, isvisible, version, changesetid, tags FROM "&amp;B128&amp;" where tags["""&amp;F128&amp;"""] = """&amp;G128&amp;""";"</f>
        <v>SELECT "Gastronomie" as Oberkategorie, "Fast Food" as Kategorie, "Fastfood Asiatisch" as Unterkategorie , id, userid, `timestamp`, isvisible, version, changesetid, tags FROM osmnodes where tags["amenity"] = "fast_food";</v>
      </c>
      <c r="B128" t="s">
        <v>255</v>
      </c>
      <c r="C128" t="s">
        <v>99</v>
      </c>
      <c r="D128" t="s">
        <v>184</v>
      </c>
      <c r="E128" t="s">
        <v>401</v>
      </c>
      <c r="F128" t="s">
        <v>6</v>
      </c>
      <c r="G128" t="s">
        <v>159</v>
      </c>
      <c r="H128" t="s">
        <v>189</v>
      </c>
      <c r="I128" t="s">
        <v>169</v>
      </c>
      <c r="K128" t="str">
        <f t="shared" si="5"/>
        <v>WHEN amenity = 'fast_food' AND cuisine  like 'vietnamese' THEN 'Fastfood Asiatisch'</v>
      </c>
    </row>
    <row r="129" spans="1:11" x14ac:dyDescent="0.25">
      <c r="A129" t="str">
        <f t="shared" si="6"/>
        <v>SELECT "Gastronomie" as Oberkategorie, "Fast Food" as Kategorie, "Fastfood Asiatisch" as Unterkategorie , id, userid, `timestamp`, isvisible, version, changesetid, tags FROM osmnodes where tags["amenity"] = "fast_food";</v>
      </c>
      <c r="B129" t="s">
        <v>255</v>
      </c>
      <c r="C129" t="s">
        <v>99</v>
      </c>
      <c r="D129" t="s">
        <v>184</v>
      </c>
      <c r="E129" t="s">
        <v>401</v>
      </c>
      <c r="F129" t="s">
        <v>6</v>
      </c>
      <c r="G129" t="s">
        <v>159</v>
      </c>
      <c r="H129" t="s">
        <v>189</v>
      </c>
      <c r="I129" t="s">
        <v>176</v>
      </c>
      <c r="K129" t="str">
        <f t="shared" si="5"/>
        <v>WHEN amenity = 'fast_food' AND cuisine  like 'thai' THEN 'Fastfood Asiatisch'</v>
      </c>
    </row>
    <row r="130" spans="1:11" x14ac:dyDescent="0.25">
      <c r="A130" t="str">
        <f t="shared" si="6"/>
        <v>SELECT "Gastronomie" as Oberkategorie, "Fast Food" as Kategorie, "Fastfood Asiatisch" as Unterkategorie , id, userid, `timestamp`, isvisible, version, changesetid, tags FROM osmnodes where tags["amenity"] = "fast_food";</v>
      </c>
      <c r="B130" t="s">
        <v>255</v>
      </c>
      <c r="C130" t="s">
        <v>99</v>
      </c>
      <c r="D130" t="s">
        <v>184</v>
      </c>
      <c r="E130" t="s">
        <v>401</v>
      </c>
      <c r="F130" t="s">
        <v>6</v>
      </c>
      <c r="G130" t="s">
        <v>159</v>
      </c>
      <c r="H130" t="s">
        <v>189</v>
      </c>
      <c r="I130" t="s">
        <v>174</v>
      </c>
      <c r="K130" t="str">
        <f t="shared" si="5"/>
        <v>WHEN amenity = 'fast_food' AND cuisine  like 'sushi' THEN 'Fastfood Asiatisch'</v>
      </c>
    </row>
    <row r="131" spans="1:11" x14ac:dyDescent="0.25">
      <c r="A131" t="str">
        <f t="shared" si="6"/>
        <v>SELECT "Gastronomie" as Oberkategorie, "Fast Food" as Kategorie, "Fastfood Pizza" as Unterkategorie , id, userid, `timestamp`, isvisible, version, changesetid, tags FROM osmnodes where tags["amenity"] = "fast_food";</v>
      </c>
      <c r="B131" t="s">
        <v>255</v>
      </c>
      <c r="C131" t="s">
        <v>99</v>
      </c>
      <c r="D131" t="s">
        <v>184</v>
      </c>
      <c r="E131" t="s">
        <v>402</v>
      </c>
      <c r="F131" t="s">
        <v>6</v>
      </c>
      <c r="G131" t="s">
        <v>159</v>
      </c>
      <c r="H131" t="s">
        <v>189</v>
      </c>
      <c r="I131" t="s">
        <v>166</v>
      </c>
      <c r="K131" t="str">
        <f t="shared" si="5"/>
        <v>WHEN amenity = 'fast_food' AND cuisine  like 'pizza' THEN 'Fastfood Pizza'</v>
      </c>
    </row>
    <row r="132" spans="1:11" x14ac:dyDescent="0.25">
      <c r="A132" t="str">
        <f t="shared" si="6"/>
        <v>SELECT "Gastronomie" as Oberkategorie, "Fast Food" as Kategorie, "Fastfood Pizza" as Unterkategorie , id, userid, `timestamp`, isvisible, version, changesetid, tags FROM osmnodes where tags["amenity"] = "fast_food";</v>
      </c>
      <c r="B132" t="s">
        <v>255</v>
      </c>
      <c r="C132" t="s">
        <v>99</v>
      </c>
      <c r="D132" t="s">
        <v>184</v>
      </c>
      <c r="E132" t="s">
        <v>402</v>
      </c>
      <c r="F132" t="s">
        <v>6</v>
      </c>
      <c r="G132" t="s">
        <v>159</v>
      </c>
      <c r="H132" t="s">
        <v>189</v>
      </c>
      <c r="I132" t="s">
        <v>161</v>
      </c>
      <c r="K132" t="str">
        <f t="shared" si="5"/>
        <v>WHEN amenity = 'fast_food' AND cuisine  like 'italian' THEN 'Fastfood Pizza'</v>
      </c>
    </row>
    <row r="133" spans="1:11" x14ac:dyDescent="0.25">
      <c r="A133" t="str">
        <f t="shared" si="6"/>
        <v>SELECT "Gastronomie" as Oberkategorie, "Fast Food" as Kategorie, "Fastfood Pommesbude" as Unterkategorie , id, userid, `timestamp`, isvisible, version, changesetid, tags FROM osmnodes where tags["amenity"] = "fast_food";</v>
      </c>
      <c r="B133" t="s">
        <v>255</v>
      </c>
      <c r="C133" t="s">
        <v>99</v>
      </c>
      <c r="D133" t="s">
        <v>184</v>
      </c>
      <c r="E133" t="s">
        <v>404</v>
      </c>
      <c r="F133" t="s">
        <v>6</v>
      </c>
      <c r="G133" t="s">
        <v>159</v>
      </c>
      <c r="H133" t="s">
        <v>189</v>
      </c>
      <c r="I133" t="s">
        <v>162</v>
      </c>
      <c r="K133" t="str">
        <f t="shared" si="5"/>
        <v>WHEN amenity = 'fast_food' AND cuisine  like 'german' THEN 'Fastfood Pommesbude'</v>
      </c>
    </row>
    <row r="134" spans="1:11" x14ac:dyDescent="0.25">
      <c r="A134" t="str">
        <f t="shared" si="6"/>
        <v>SELECT "Gastronomie" as Oberkategorie, "Fast Food" as Kategorie, "Fastfood Pommesbude" as Unterkategorie , id, userid, `timestamp`, isvisible, version, changesetid, tags FROM osmnodes where tags["amenity"] = "fast_food";</v>
      </c>
      <c r="B134" t="s">
        <v>255</v>
      </c>
      <c r="C134" t="s">
        <v>99</v>
      </c>
      <c r="D134" t="s">
        <v>184</v>
      </c>
      <c r="E134" t="s">
        <v>404</v>
      </c>
      <c r="F134" t="s">
        <v>6</v>
      </c>
      <c r="G134" t="s">
        <v>159</v>
      </c>
      <c r="H134" t="s">
        <v>189</v>
      </c>
      <c r="I134" t="s">
        <v>165</v>
      </c>
      <c r="K134" t="str">
        <f t="shared" si="5"/>
        <v>WHEN amenity = 'fast_food' AND cuisine  like 'regional' THEN 'Fastfood Pommesbude'</v>
      </c>
    </row>
    <row r="135" spans="1:11" x14ac:dyDescent="0.25">
      <c r="A135" t="str">
        <f t="shared" si="6"/>
        <v>SELECT "Gastronomie" as Oberkategorie, "Fast Food" as Kategorie, "Fastfood Pommesbude" as Unterkategorie , id, userid, `timestamp`, isvisible, version, changesetid, tags FROM osmnodes where tags["amenity"] = "fast_food";</v>
      </c>
      <c r="B135" t="s">
        <v>255</v>
      </c>
      <c r="C135" t="s">
        <v>99</v>
      </c>
      <c r="D135" t="s">
        <v>184</v>
      </c>
      <c r="E135" t="s">
        <v>404</v>
      </c>
      <c r="F135" t="s">
        <v>6</v>
      </c>
      <c r="G135" t="s">
        <v>159</v>
      </c>
      <c r="H135" t="s">
        <v>189</v>
      </c>
      <c r="I135" t="s">
        <v>403</v>
      </c>
      <c r="K135" t="str">
        <f t="shared" si="5"/>
        <v>WHEN amenity = 'fast_food' AND cuisine  like 'sausage' THEN 'Fastfood Pommesbude'</v>
      </c>
    </row>
    <row r="136" spans="1:11" x14ac:dyDescent="0.25">
      <c r="A136" t="str">
        <f t="shared" si="6"/>
        <v>SELECT "Gastronomie" as Oberkategorie, "Fast Food" as Kategorie, "fast_food Sonstiges" as Unterkategorie , id, userid, `timestamp`, isvisible, version, changesetid, tags FROM osmnodes where tags["amenity"] = "fast_food";</v>
      </c>
      <c r="B136" t="s">
        <v>255</v>
      </c>
      <c r="C136" t="s">
        <v>99</v>
      </c>
      <c r="D136" t="s">
        <v>184</v>
      </c>
      <c r="E136" t="str">
        <f t="shared" ref="E136:E137" si="7">G136&amp;" "&amp;I136</f>
        <v>fast_food Sonstiges</v>
      </c>
      <c r="F136" t="s">
        <v>6</v>
      </c>
      <c r="G136" t="s">
        <v>159</v>
      </c>
      <c r="I136" t="s">
        <v>197</v>
      </c>
      <c r="K136" t="str">
        <f t="shared" ref="K136:K137" si="8">IF(J136="ALLE","WHEN "&amp;F136&amp;" IS NOT NULL THEN '"&amp;E136&amp;"'",IF(J136="REST",L136,IF(H136="","WHEN "&amp;F136&amp;" LIKE '"&amp;G136&amp; "' THEN '"&amp;E136&amp;"'","WHEN "&amp;F136&amp;" = '"&amp;G136&amp; "' AND "&amp;H136&amp;" "&amp;J136&amp;" like '"&amp;I136&amp; "' THEN '"&amp;E136&amp;"'")))</f>
        <v>WHEN amenity LIKE 'fast_food' THEN 'fast_food Sonstiges'</v>
      </c>
    </row>
    <row r="137" spans="1:11" x14ac:dyDescent="0.25">
      <c r="A137" t="str">
        <f t="shared" si="6"/>
        <v>SELECT "Gastronomie" as Oberkategorie, "Restaurant" as Kategorie, "restaurant Sonstiges" as Unterkategorie , id, userid, `timestamp`, isvisible, version, changesetid, tags FROM osmnodes where tags["amenity"] = "restaurant";</v>
      </c>
      <c r="B137" t="s">
        <v>255</v>
      </c>
      <c r="C137" t="s">
        <v>99</v>
      </c>
      <c r="D137" t="s">
        <v>111</v>
      </c>
      <c r="E137" t="str">
        <f t="shared" si="7"/>
        <v>restaurant Sonstiges</v>
      </c>
      <c r="F137" t="s">
        <v>6</v>
      </c>
      <c r="G137" t="s">
        <v>160</v>
      </c>
      <c r="I137" t="s">
        <v>197</v>
      </c>
      <c r="K137" t="str">
        <f t="shared" si="8"/>
        <v>WHEN amenity LIKE 'restaurant' THEN 'restaurant Sonstiges'</v>
      </c>
    </row>
    <row r="138" spans="1:11" x14ac:dyDescent="0.25">
      <c r="A138" t="str">
        <f t="shared" si="6"/>
        <v>SELECT "Dienstleistung" as Oberkategorie, "Friseur" as Kategorie, "Friseur" as Unterkategorie , id, userid, `timestamp`, isvisible, version, changesetid, tags FROM osmnodes where tags["shop"] = "hairdresser";</v>
      </c>
      <c r="B138" t="s">
        <v>255</v>
      </c>
      <c r="C138" t="s">
        <v>276</v>
      </c>
      <c r="D138" t="s">
        <v>277</v>
      </c>
      <c r="E138" t="s">
        <v>277</v>
      </c>
      <c r="F138" t="s">
        <v>5</v>
      </c>
      <c r="G138" t="s">
        <v>278</v>
      </c>
      <c r="K138" t="str">
        <f t="shared" ref="K138:K182" si="9">IF(J138="ALLE","WHEN "&amp;F138&amp;" IS NOT NULL THEN '"&amp;E138&amp;"'",IF(J138="REST",L138,IF(H138="","WHEN "&amp;F138&amp;" LIKE '"&amp;G138&amp; "' THEN '"&amp;E138&amp;"'","WHEN "&amp;F138&amp;" = '"&amp;G138&amp; "' AND "&amp;H138&amp;" "&amp;J138&amp;" like '"&amp;I138&amp; "' THEN '"&amp;E138&amp;"'")))</f>
        <v>WHEN shop LIKE 'hairdresser' THEN 'Friseur'</v>
      </c>
    </row>
    <row r="139" spans="1:11" x14ac:dyDescent="0.25">
      <c r="A139" t="str">
        <f t="shared" si="6"/>
        <v>SELECT "Waren" as Oberkategorie, "Essen &amp; Trinken" as Kategorie, "Baeckerei" as Unterkategorie , id, userid, `timestamp`, isvisible, version, changesetid, tags FROM osmnodes where tags["shop"] = "bakery";</v>
      </c>
      <c r="B139" t="s">
        <v>255</v>
      </c>
      <c r="C139" t="s">
        <v>279</v>
      </c>
      <c r="D139" t="s">
        <v>280</v>
      </c>
      <c r="E139" t="s">
        <v>424</v>
      </c>
      <c r="F139" t="s">
        <v>5</v>
      </c>
      <c r="G139" t="s">
        <v>282</v>
      </c>
      <c r="K139" t="str">
        <f t="shared" si="9"/>
        <v>WHEN shop LIKE 'bakery' THEN 'Baeckerei'</v>
      </c>
    </row>
    <row r="140" spans="1:11" x14ac:dyDescent="0.25">
      <c r="A140" t="str">
        <f t="shared" si="6"/>
        <v>SELECT "Waren" as Oberkategorie, "Kleidung" as Kategorie, "Kleidung" as Unterkategorie , id, userid, `timestamp`, isvisible, version, changesetid, tags FROM osmnodes where tags["shop"] = "clothes";</v>
      </c>
      <c r="B140" t="s">
        <v>255</v>
      </c>
      <c r="C140" t="s">
        <v>279</v>
      </c>
      <c r="D140" t="s">
        <v>283</v>
      </c>
      <c r="E140" t="s">
        <v>283</v>
      </c>
      <c r="F140" t="s">
        <v>5</v>
      </c>
      <c r="G140" t="s">
        <v>284</v>
      </c>
      <c r="K140" t="str">
        <f t="shared" si="9"/>
        <v>WHEN shop LIKE 'clothes' THEN 'Kleidung'</v>
      </c>
    </row>
    <row r="141" spans="1:11" x14ac:dyDescent="0.25">
      <c r="A141" t="str">
        <f t="shared" si="6"/>
        <v>SELECT "Waren" as Oberkategorie, "Essen &amp; Trinken" as Kategorie, "Supermarkt" as Unterkategorie , id, userid, `timestamp`, isvisible, version, changesetid, tags FROM osmnodes where tags["shop"] = "supermarket";</v>
      </c>
      <c r="B141" t="s">
        <v>255</v>
      </c>
      <c r="C141" t="s">
        <v>279</v>
      </c>
      <c r="D141" t="s">
        <v>280</v>
      </c>
      <c r="E141" t="s">
        <v>285</v>
      </c>
      <c r="F141" t="s">
        <v>5</v>
      </c>
      <c r="G141" t="s">
        <v>286</v>
      </c>
      <c r="H141" s="4"/>
      <c r="K141" t="str">
        <f t="shared" si="9"/>
        <v>WHEN shop LIKE 'supermarket' THEN 'Supermarkt'</v>
      </c>
    </row>
    <row r="142" spans="1:11" x14ac:dyDescent="0.25">
      <c r="A142" t="str">
        <f t="shared" si="6"/>
        <v>SELECT "Waren" as Oberkategorie, "Essen &amp; Trinken" as Kategorie, "Kiosk" as Unterkategorie , id, userid, `timestamp`, isvisible, version, changesetid, tags FROM osmnodes where tags["shop"] = "convenience";</v>
      </c>
      <c r="B142" t="s">
        <v>255</v>
      </c>
      <c r="C142" t="s">
        <v>279</v>
      </c>
      <c r="D142" t="s">
        <v>280</v>
      </c>
      <c r="E142" t="s">
        <v>287</v>
      </c>
      <c r="F142" t="s">
        <v>5</v>
      </c>
      <c r="G142" t="s">
        <v>288</v>
      </c>
      <c r="K142" t="str">
        <f t="shared" si="9"/>
        <v>WHEN shop LIKE 'convenience' THEN 'Kiosk'</v>
      </c>
    </row>
    <row r="143" spans="1:11" x14ac:dyDescent="0.25">
      <c r="A143" t="str">
        <f t="shared" si="6"/>
        <v>SELECT "Waren" as Oberkategorie, "Sonstige Waren" as Kategorie, "Florist" as Unterkategorie , id, userid, `timestamp`, isvisible, version, changesetid, tags FROM osmnodes where tags["shop"] = "florist";</v>
      </c>
      <c r="B143" t="s">
        <v>255</v>
      </c>
      <c r="C143" t="s">
        <v>279</v>
      </c>
      <c r="D143" t="s">
        <v>289</v>
      </c>
      <c r="E143" t="s">
        <v>290</v>
      </c>
      <c r="F143" t="s">
        <v>5</v>
      </c>
      <c r="G143" t="s">
        <v>291</v>
      </c>
      <c r="K143" t="str">
        <f t="shared" si="9"/>
        <v>WHEN shop LIKE 'florist' THEN 'Florist'</v>
      </c>
    </row>
    <row r="144" spans="1:11" x14ac:dyDescent="0.25">
      <c r="A144" t="str">
        <f t="shared" si="6"/>
        <v>SELECT "Waren" as Oberkategorie, "Essen &amp; Trinken" as Kategorie, "Kiosk" as Unterkategorie , id, userid, `timestamp`, isvisible, version, changesetid, tags FROM osmnodes where tags["shop"] = "kiosk";</v>
      </c>
      <c r="B144" t="s">
        <v>255</v>
      </c>
      <c r="C144" t="s">
        <v>279</v>
      </c>
      <c r="D144" t="s">
        <v>280</v>
      </c>
      <c r="E144" t="s">
        <v>287</v>
      </c>
      <c r="F144" t="s">
        <v>5</v>
      </c>
      <c r="G144" t="s">
        <v>292</v>
      </c>
      <c r="K144" t="str">
        <f t="shared" si="9"/>
        <v>WHEN shop LIKE 'kiosk' THEN 'Kiosk'</v>
      </c>
    </row>
    <row r="145" spans="1:11" x14ac:dyDescent="0.25">
      <c r="A145" t="str">
        <f t="shared" si="6"/>
        <v>SELECT "Waren" as Oberkategorie, "Werkstatt" as Kategorie, "Fahrrad" as Unterkategorie , id, userid, `timestamp`, isvisible, version, changesetid, tags FROM osmnodes where tags["shop"] = "bicycle";</v>
      </c>
      <c r="B145" t="s">
        <v>255</v>
      </c>
      <c r="C145" t="s">
        <v>279</v>
      </c>
      <c r="D145" t="s">
        <v>293</v>
      </c>
      <c r="E145" t="s">
        <v>294</v>
      </c>
      <c r="F145" t="s">
        <v>5</v>
      </c>
      <c r="G145" t="s">
        <v>295</v>
      </c>
      <c r="K145" t="str">
        <f t="shared" si="9"/>
        <v>WHEN shop LIKE 'bicycle' THEN 'Fahrrad'</v>
      </c>
    </row>
    <row r="146" spans="1:11" x14ac:dyDescent="0.25">
      <c r="A146" t="str">
        <f t="shared" si="6"/>
        <v>SELECT "Dienstleistung" as Oberkategorie, "Kosmetik und Beauty" as Kategorie, "Kosmetik und Beauty" as Unterkategorie , id, userid, `timestamp`, isvisible, version, changesetid, tags FROM osmnodes where tags["shop"] = "beauty";</v>
      </c>
      <c r="B146" t="s">
        <v>255</v>
      </c>
      <c r="C146" t="s">
        <v>276</v>
      </c>
      <c r="D146" t="s">
        <v>296</v>
      </c>
      <c r="E146" t="s">
        <v>296</v>
      </c>
      <c r="F146" t="s">
        <v>5</v>
      </c>
      <c r="G146" t="s">
        <v>297</v>
      </c>
      <c r="K146" t="str">
        <f t="shared" si="9"/>
        <v>WHEN shop LIKE 'beauty' THEN 'Kosmetik und Beauty'</v>
      </c>
    </row>
    <row r="147" spans="1:11" x14ac:dyDescent="0.25">
      <c r="A147" t="str">
        <f t="shared" si="6"/>
        <v>SELECT "Waren" as Oberkategorie, "Medical" as Kategorie, "Optiker" as Unterkategorie , id, userid, `timestamp`, isvisible, version, changesetid, tags FROM osmnodes where tags["shop"] = "optician";</v>
      </c>
      <c r="B147" t="s">
        <v>255</v>
      </c>
      <c r="C147" t="s">
        <v>279</v>
      </c>
      <c r="D147" t="s">
        <v>298</v>
      </c>
      <c r="E147" t="s">
        <v>299</v>
      </c>
      <c r="F147" t="s">
        <v>5</v>
      </c>
      <c r="G147" t="s">
        <v>300</v>
      </c>
      <c r="K147" t="str">
        <f t="shared" si="9"/>
        <v>WHEN shop LIKE 'optician' THEN 'Optiker'</v>
      </c>
    </row>
    <row r="148" spans="1:11" x14ac:dyDescent="0.25">
      <c r="A148" t="str">
        <f t="shared" si="6"/>
        <v>SELECT "Waren" as Oberkategorie, "Kleidung" as Kategorie, "Schuhe" as Unterkategorie , id, userid, `timestamp`, isvisible, version, changesetid, tags FROM osmnodes where tags["shop"] = "shoes";</v>
      </c>
      <c r="B148" t="s">
        <v>255</v>
      </c>
      <c r="C148" t="s">
        <v>279</v>
      </c>
      <c r="D148" t="s">
        <v>283</v>
      </c>
      <c r="E148" t="s">
        <v>301</v>
      </c>
      <c r="F148" t="s">
        <v>5</v>
      </c>
      <c r="G148" t="s">
        <v>302</v>
      </c>
      <c r="K148" t="str">
        <f t="shared" si="9"/>
        <v>WHEN shop LIKE 'shoes' THEN 'Schuhe'</v>
      </c>
    </row>
    <row r="149" spans="1:11" x14ac:dyDescent="0.25">
      <c r="A149" t="str">
        <f t="shared" si="6"/>
        <v>SELECT "Waren" as Oberkategorie, "Print" as Kategorie, "Buecher" as Unterkategorie , id, userid, `timestamp`, isvisible, version, changesetid, tags FROM osmnodes where tags["shop"] = "books";</v>
      </c>
      <c r="B149" t="s">
        <v>255</v>
      </c>
      <c r="C149" t="s">
        <v>279</v>
      </c>
      <c r="D149" t="s">
        <v>303</v>
      </c>
      <c r="E149" t="s">
        <v>425</v>
      </c>
      <c r="F149" t="s">
        <v>5</v>
      </c>
      <c r="G149" t="s">
        <v>305</v>
      </c>
      <c r="K149" t="str">
        <f t="shared" si="9"/>
        <v>WHEN shop LIKE 'books' THEN 'Buecher'</v>
      </c>
    </row>
    <row r="150" spans="1:11" x14ac:dyDescent="0.25">
      <c r="A150" t="str">
        <f t="shared" si="6"/>
        <v>SELECT "Dienstleistung" as Oberkategorie, "Massage" as Kategorie, "Massage" as Unterkategorie , id, userid, `timestamp`, isvisible, version, changesetid, tags FROM osmnodes where tags["shop"] = "massage";</v>
      </c>
      <c r="B150" t="s">
        <v>255</v>
      </c>
      <c r="C150" t="s">
        <v>276</v>
      </c>
      <c r="D150" t="s">
        <v>306</v>
      </c>
      <c r="E150" t="s">
        <v>306</v>
      </c>
      <c r="F150" t="s">
        <v>5</v>
      </c>
      <c r="G150" t="s">
        <v>307</v>
      </c>
      <c r="K150" t="str">
        <f t="shared" si="9"/>
        <v>WHEN shop LIKE 'massage' THEN 'Massage'</v>
      </c>
    </row>
    <row r="151" spans="1:11" x14ac:dyDescent="0.25">
      <c r="A151" t="str">
        <f t="shared" si="6"/>
        <v>SELECT "Waren" as Oberkategorie, "Sonstige Waren" as Kategorie, "Schmuck" as Unterkategorie , id, userid, `timestamp`, isvisible, version, changesetid, tags FROM osmnodes where tags["shop"] = "jewelry";</v>
      </c>
      <c r="B151" t="s">
        <v>255</v>
      </c>
      <c r="C151" t="s">
        <v>279</v>
      </c>
      <c r="D151" t="s">
        <v>289</v>
      </c>
      <c r="E151" t="s">
        <v>308</v>
      </c>
      <c r="F151" t="s">
        <v>5</v>
      </c>
      <c r="G151" t="s">
        <v>309</v>
      </c>
      <c r="K151" t="str">
        <f t="shared" si="9"/>
        <v>WHEN shop LIKE 'jewelry' THEN 'Schmuck'</v>
      </c>
    </row>
    <row r="152" spans="1:11" x14ac:dyDescent="0.25">
      <c r="A152" t="str">
        <f t="shared" si="6"/>
        <v>SELECT "Waren" as Oberkategorie, "Werkstatt" as Kategorie, "Autoreperatur" as Unterkategorie , id, userid, `timestamp`, isvisible, version, changesetid, tags FROM osmnodes where tags["shop"] = "car_repair";</v>
      </c>
      <c r="B152" t="s">
        <v>255</v>
      </c>
      <c r="C152" t="s">
        <v>279</v>
      </c>
      <c r="D152" t="s">
        <v>293</v>
      </c>
      <c r="E152" t="s">
        <v>310</v>
      </c>
      <c r="F152" t="s">
        <v>5</v>
      </c>
      <c r="G152" t="s">
        <v>311</v>
      </c>
      <c r="K152" t="str">
        <f t="shared" si="9"/>
        <v>WHEN shop LIKE 'car_repair' THEN 'Autoreperatur'</v>
      </c>
    </row>
    <row r="153" spans="1:11" x14ac:dyDescent="0.25">
      <c r="A153" t="str">
        <f t="shared" si="6"/>
        <v>SELECT "Waren" as Oberkategorie, "Drogerie" as Kategorie, "Drogerie" as Unterkategorie , id, userid, `timestamp`, isvisible, version, changesetid, tags FROM osmnodes where tags["shop"] = "chemist";</v>
      </c>
      <c r="B153" t="s">
        <v>255</v>
      </c>
      <c r="C153" t="s">
        <v>279</v>
      </c>
      <c r="D153" t="s">
        <v>312</v>
      </c>
      <c r="E153" t="s">
        <v>312</v>
      </c>
      <c r="F153" t="s">
        <v>5</v>
      </c>
      <c r="G153" t="s">
        <v>313</v>
      </c>
      <c r="K153" t="str">
        <f t="shared" si="9"/>
        <v>WHEN shop LIKE 'chemist' THEN 'Drogerie'</v>
      </c>
    </row>
    <row r="154" spans="1:11" x14ac:dyDescent="0.25">
      <c r="A154" t="str">
        <f t="shared" si="6"/>
        <v>SELECT "Dienstleistung" as Oberkategorie, "Reisen" as Kategorie, "Reisen" as Unterkategorie , id, userid, `timestamp`, isvisible, version, changesetid, tags FROM osmnodes where tags["shop"] = "travel_agency";</v>
      </c>
      <c r="B154" t="s">
        <v>255</v>
      </c>
      <c r="C154" t="s">
        <v>276</v>
      </c>
      <c r="D154" t="s">
        <v>314</v>
      </c>
      <c r="E154" t="s">
        <v>314</v>
      </c>
      <c r="F154" t="s">
        <v>5</v>
      </c>
      <c r="G154" t="s">
        <v>315</v>
      </c>
      <c r="K154" t="str">
        <f t="shared" si="9"/>
        <v>WHEN shop LIKE 'travel_agency' THEN 'Reisen'</v>
      </c>
    </row>
    <row r="155" spans="1:11" x14ac:dyDescent="0.25">
      <c r="A155" t="str">
        <f t="shared" si="6"/>
        <v>SELECT "Waren" as Oberkategorie, "Technik" as Kategorie, "Mobilfunk" as Unterkategorie , id, userid, `timestamp`, isvisible, version, changesetid, tags FROM osmnodes where tags["shop"] = "mobile_phone";</v>
      </c>
      <c r="B155" t="s">
        <v>255</v>
      </c>
      <c r="C155" t="s">
        <v>279</v>
      </c>
      <c r="D155" t="s">
        <v>316</v>
      </c>
      <c r="E155" t="s">
        <v>317</v>
      </c>
      <c r="F155" t="s">
        <v>5</v>
      </c>
      <c r="G155" t="s">
        <v>318</v>
      </c>
      <c r="K155" t="str">
        <f t="shared" si="9"/>
        <v>WHEN shop LIKE 'mobile_phone' THEN 'Mobilfunk'</v>
      </c>
    </row>
    <row r="156" spans="1:11" x14ac:dyDescent="0.25">
      <c r="A156" t="str">
        <f t="shared" si="6"/>
        <v>SELECT "Waren" as Oberkategorie, "Sonstige Waren" as Kategorie, "Moebel" as Unterkategorie , id, userid, `timestamp`, isvisible, version, changesetid, tags FROM osmnodes where tags["shop"] = "furniture";</v>
      </c>
      <c r="B156" t="s">
        <v>255</v>
      </c>
      <c r="C156" t="s">
        <v>279</v>
      </c>
      <c r="D156" t="s">
        <v>289</v>
      </c>
      <c r="E156" t="s">
        <v>426</v>
      </c>
      <c r="F156" t="s">
        <v>5</v>
      </c>
      <c r="G156" t="s">
        <v>320</v>
      </c>
      <c r="K156" t="str">
        <f t="shared" si="9"/>
        <v>WHEN shop LIKE 'furniture' THEN 'Moebel'</v>
      </c>
    </row>
    <row r="157" spans="1:11" x14ac:dyDescent="0.25">
      <c r="A157" t="str">
        <f t="shared" si="6"/>
        <v>SELECT "Waren" as Oberkategorie, "Essen &amp; Trinken" as Kategorie, "Getraenke" as Unterkategorie , id, userid, `timestamp`, isvisible, version, changesetid, tags FROM osmnodes where tags["shop"] = "beverages";</v>
      </c>
      <c r="B157" t="s">
        <v>255</v>
      </c>
      <c r="C157" t="s">
        <v>279</v>
      </c>
      <c r="D157" t="s">
        <v>280</v>
      </c>
      <c r="E157" t="s">
        <v>422</v>
      </c>
      <c r="F157" t="s">
        <v>5</v>
      </c>
      <c r="G157" t="s">
        <v>322</v>
      </c>
      <c r="K157" t="str">
        <f t="shared" si="9"/>
        <v>WHEN shop LIKE 'beverages' THEN 'Getraenke'</v>
      </c>
    </row>
    <row r="158" spans="1:11" x14ac:dyDescent="0.25">
      <c r="A158" t="str">
        <f t="shared" si="6"/>
        <v>SELECT "Waren" as Oberkategorie, "Essen &amp; Trinken" as Kategorie, "Feinkost" as Unterkategorie , id, userid, `timestamp`, isvisible, version, changesetid, tags FROM osmnodes where tags["shop"] = "deli";</v>
      </c>
      <c r="B158" t="s">
        <v>255</v>
      </c>
      <c r="C158" t="s">
        <v>279</v>
      </c>
      <c r="D158" t="s">
        <v>280</v>
      </c>
      <c r="E158" t="s">
        <v>323</v>
      </c>
      <c r="F158" t="s">
        <v>5</v>
      </c>
      <c r="G158" t="s">
        <v>324</v>
      </c>
      <c r="K158" t="str">
        <f t="shared" si="9"/>
        <v>WHEN shop LIKE 'deli' THEN 'Feinkost'</v>
      </c>
    </row>
    <row r="159" spans="1:11" x14ac:dyDescent="0.25">
      <c r="A159" t="str">
        <f t="shared" si="6"/>
        <v>SELECT "Waren" as Oberkategorie, "Technik" as Kategorie, "Elektronik" as Unterkategorie , id, userid, `timestamp`, isvisible, version, changesetid, tags FROM osmnodes where tags["shop"] = "electronics";</v>
      </c>
      <c r="B159" t="s">
        <v>255</v>
      </c>
      <c r="C159" t="s">
        <v>279</v>
      </c>
      <c r="D159" t="s">
        <v>316</v>
      </c>
      <c r="E159" t="s">
        <v>325</v>
      </c>
      <c r="F159" t="s">
        <v>5</v>
      </c>
      <c r="G159" t="s">
        <v>326</v>
      </c>
      <c r="K159" t="str">
        <f t="shared" si="9"/>
        <v>WHEN shop LIKE 'electronics' THEN 'Elektronik'</v>
      </c>
    </row>
    <row r="160" spans="1:11" x14ac:dyDescent="0.25">
      <c r="A160" t="str">
        <f t="shared" si="6"/>
        <v>SELECT "Waren" as Oberkategorie, "Kleidung" as Kategorie, "Boutique" as Unterkategorie , id, userid, `timestamp`, isvisible, version, changesetid, tags FROM osmnodes where tags["shop"] = "boutique";</v>
      </c>
      <c r="B160" t="s">
        <v>255</v>
      </c>
      <c r="C160" t="s">
        <v>279</v>
      </c>
      <c r="D160" t="s">
        <v>283</v>
      </c>
      <c r="E160" t="s">
        <v>327</v>
      </c>
      <c r="F160" t="s">
        <v>5</v>
      </c>
      <c r="G160" t="s">
        <v>328</v>
      </c>
      <c r="K160" t="str">
        <f t="shared" si="9"/>
        <v>WHEN shop LIKE 'boutique' THEN 'Boutique'</v>
      </c>
    </row>
    <row r="161" spans="1:11" x14ac:dyDescent="0.25">
      <c r="A161" t="str">
        <f t="shared" si="6"/>
        <v>SELECT "Waren" as Oberkategorie, "Werkstatt" as Kategorie, "Autohaus" as Unterkategorie , id, userid, `timestamp`, isvisible, version, changesetid, tags FROM osmnodes where tags["shop"] = "car";</v>
      </c>
      <c r="B161" t="s">
        <v>255</v>
      </c>
      <c r="C161" t="s">
        <v>279</v>
      </c>
      <c r="D161" t="s">
        <v>293</v>
      </c>
      <c r="E161" t="s">
        <v>329</v>
      </c>
      <c r="F161" t="s">
        <v>5</v>
      </c>
      <c r="G161" t="s">
        <v>330</v>
      </c>
      <c r="K161" t="str">
        <f t="shared" si="9"/>
        <v>WHEN shop LIKE 'car' THEN 'Autohaus'</v>
      </c>
    </row>
    <row r="162" spans="1:11" x14ac:dyDescent="0.25">
      <c r="A162" t="str">
        <f t="shared" si="6"/>
        <v>SELECT "Waren" as Oberkategorie, "Essen &amp; Trinken" as Kategorie, "Spirituosen" as Unterkategorie , id, userid, `timestamp`, isvisible, version, changesetid, tags FROM osmnodes where tags["shop"] = "alcohol";</v>
      </c>
      <c r="B162" t="s">
        <v>255</v>
      </c>
      <c r="C162" t="s">
        <v>279</v>
      </c>
      <c r="D162" t="s">
        <v>280</v>
      </c>
      <c r="E162" t="s">
        <v>331</v>
      </c>
      <c r="F162" t="s">
        <v>5</v>
      </c>
      <c r="G162" t="s">
        <v>332</v>
      </c>
      <c r="K162" t="str">
        <f t="shared" si="9"/>
        <v>WHEN shop LIKE 'alcohol' THEN 'Spirituosen'</v>
      </c>
    </row>
    <row r="163" spans="1:11" x14ac:dyDescent="0.25">
      <c r="A163" t="str">
        <f t="shared" si="6"/>
        <v>SELECT "Waren" as Oberkategorie, "Spielzeug &amp; Geschenke" as Kategorie, "Geschenke" as Unterkategorie , id, userid, `timestamp`, isvisible, version, changesetid, tags FROM osmnodes where tags["shop"] = "gift";</v>
      </c>
      <c r="B163" t="s">
        <v>255</v>
      </c>
      <c r="C163" t="s">
        <v>279</v>
      </c>
      <c r="D163" t="s">
        <v>333</v>
      </c>
      <c r="E163" t="s">
        <v>334</v>
      </c>
      <c r="F163" t="s">
        <v>5</v>
      </c>
      <c r="G163" t="s">
        <v>335</v>
      </c>
      <c r="K163" t="str">
        <f t="shared" si="9"/>
        <v>WHEN shop LIKE 'gift' THEN 'Geschenke'</v>
      </c>
    </row>
    <row r="164" spans="1:11" x14ac:dyDescent="0.25">
      <c r="A164" t="str">
        <f t="shared" si="6"/>
        <v>SELECT "Waren" as Oberkategorie, "Sonstige Waren" as Kategorie, "Postenmarkt" as Unterkategorie , id, userid, `timestamp`, isvisible, version, changesetid, tags FROM osmnodes where tags["shop"] = "variety_store";</v>
      </c>
      <c r="B164" t="s">
        <v>255</v>
      </c>
      <c r="C164" t="s">
        <v>279</v>
      </c>
      <c r="D164" t="s">
        <v>289</v>
      </c>
      <c r="E164" t="s">
        <v>336</v>
      </c>
      <c r="F164" t="s">
        <v>5</v>
      </c>
      <c r="G164" t="s">
        <v>337</v>
      </c>
      <c r="K164" t="str">
        <f t="shared" si="9"/>
        <v>WHEN shop LIKE 'variety_store' THEN 'Postenmarkt'</v>
      </c>
    </row>
    <row r="165" spans="1:11" x14ac:dyDescent="0.25">
      <c r="A165" t="str">
        <f t="shared" si="6"/>
        <v>SELECT "Waren" as Oberkategorie, "Essen &amp; Trinken" as Kategorie, "Schlachter" as Unterkategorie , id, userid, `timestamp`, isvisible, version, changesetid, tags FROM osmnodes where tags["shop"] = "butcher";</v>
      </c>
      <c r="B165" t="s">
        <v>255</v>
      </c>
      <c r="C165" t="s">
        <v>279</v>
      </c>
      <c r="D165" t="s">
        <v>280</v>
      </c>
      <c r="E165" t="s">
        <v>338</v>
      </c>
      <c r="F165" t="s">
        <v>5</v>
      </c>
      <c r="G165" t="s">
        <v>339</v>
      </c>
      <c r="K165" t="str">
        <f t="shared" si="9"/>
        <v>WHEN shop LIKE 'butcher' THEN 'Schlachter'</v>
      </c>
    </row>
    <row r="166" spans="1:11" x14ac:dyDescent="0.25">
      <c r="A166" t="str">
        <f t="shared" si="6"/>
        <v>SELECT "Dienstleistung" as Oberkategorie, "Waescherei" as Kategorie, "Waescherei" as Unterkategorie , id, userid, `timestamp`, isvisible, version, changesetid, tags FROM osmnodes where tags["shop"] = "laundry";</v>
      </c>
      <c r="B166" t="s">
        <v>255</v>
      </c>
      <c r="C166" t="s">
        <v>276</v>
      </c>
      <c r="D166" t="s">
        <v>427</v>
      </c>
      <c r="E166" t="s">
        <v>427</v>
      </c>
      <c r="F166" t="s">
        <v>5</v>
      </c>
      <c r="G166" t="s">
        <v>341</v>
      </c>
      <c r="K166" t="str">
        <f t="shared" si="9"/>
        <v>WHEN shop LIKE 'laundry' THEN 'Waescherei'</v>
      </c>
    </row>
    <row r="167" spans="1:11" x14ac:dyDescent="0.25">
      <c r="A167" t="str">
        <f t="shared" si="6"/>
        <v>SELECT "Waren" as Oberkategorie, "Sonstige Waren" as Kategorie, "Computer" as Unterkategorie , id, userid, `timestamp`, isvisible, version, changesetid, tags FROM osmnodes where tags["shop"] = "computer";</v>
      </c>
      <c r="B167" t="s">
        <v>255</v>
      </c>
      <c r="C167" t="s">
        <v>279</v>
      </c>
      <c r="D167" t="s">
        <v>289</v>
      </c>
      <c r="E167" t="s">
        <v>342</v>
      </c>
      <c r="F167" t="s">
        <v>5</v>
      </c>
      <c r="G167" t="s">
        <v>343</v>
      </c>
      <c r="K167" t="str">
        <f t="shared" si="9"/>
        <v>WHEN shop LIKE 'computer' THEN 'Computer'</v>
      </c>
    </row>
    <row r="168" spans="1:11" x14ac:dyDescent="0.25">
      <c r="A168" t="str">
        <f t="shared" si="6"/>
        <v>SELECT "Waren" as Oberkategorie, "Spielzeug &amp; Geschenke" as Kategorie, "Spielzeug" as Unterkategorie , id, userid, `timestamp`, isvisible, version, changesetid, tags FROM osmnodes where tags["shop"] = "toys";</v>
      </c>
      <c r="B168" t="s">
        <v>255</v>
      </c>
      <c r="C168" t="s">
        <v>279</v>
      </c>
      <c r="D168" t="s">
        <v>333</v>
      </c>
      <c r="E168" t="s">
        <v>344</v>
      </c>
      <c r="F168" t="s">
        <v>5</v>
      </c>
      <c r="G168" t="s">
        <v>345</v>
      </c>
      <c r="K168" t="str">
        <f t="shared" si="9"/>
        <v>WHEN shop LIKE 'toys' THEN 'Spielzeug'</v>
      </c>
    </row>
    <row r="169" spans="1:11" x14ac:dyDescent="0.25">
      <c r="A169" t="str">
        <f t="shared" si="6"/>
        <v>SELECT "Waren" as Oberkategorie, "Print" as Kategorie, "Copyshop" as Unterkategorie , id, userid, `timestamp`, isvisible, version, changesetid, tags FROM osmnodes where tags["shop"] = "copyshop";</v>
      </c>
      <c r="B169" t="s">
        <v>255</v>
      </c>
      <c r="C169" t="s">
        <v>279</v>
      </c>
      <c r="D169" t="s">
        <v>303</v>
      </c>
      <c r="E169" t="s">
        <v>346</v>
      </c>
      <c r="F169" t="s">
        <v>5</v>
      </c>
      <c r="G169" t="s">
        <v>347</v>
      </c>
      <c r="K169" t="str">
        <f t="shared" si="9"/>
        <v>WHEN shop LIKE 'copyshop' THEN 'Copyshop'</v>
      </c>
    </row>
    <row r="170" spans="1:11" x14ac:dyDescent="0.25">
      <c r="A170" t="str">
        <f t="shared" si="6"/>
        <v>SELECT "Waren" as Oberkategorie, "Kleidung" as Kategorie, "Schneider" as Unterkategorie , id, userid, `timestamp`, isvisible, version, changesetid, tags FROM osmnodes where tags["shop"] = "tailor";</v>
      </c>
      <c r="B170" t="s">
        <v>255</v>
      </c>
      <c r="C170" t="s">
        <v>279</v>
      </c>
      <c r="D170" t="s">
        <v>283</v>
      </c>
      <c r="E170" t="s">
        <v>348</v>
      </c>
      <c r="F170" t="s">
        <v>5</v>
      </c>
      <c r="G170" t="s">
        <v>349</v>
      </c>
      <c r="K170" t="str">
        <f t="shared" si="9"/>
        <v>WHEN shop LIKE 'tailor' THEN 'Schneider'</v>
      </c>
    </row>
    <row r="171" spans="1:11" x14ac:dyDescent="0.25">
      <c r="A171" t="str">
        <f t="shared" si="6"/>
        <v>SELECT "Waren" as Oberkategorie, "Kunst" as Kategorie, "Foto" as Unterkategorie , id, userid, `timestamp`, isvisible, version, changesetid, tags FROM osmnodes where tags["shop"] = "photo";</v>
      </c>
      <c r="B171" t="s">
        <v>255</v>
      </c>
      <c r="C171" t="s">
        <v>279</v>
      </c>
      <c r="D171" t="s">
        <v>350</v>
      </c>
      <c r="E171" t="s">
        <v>351</v>
      </c>
      <c r="F171" t="s">
        <v>5</v>
      </c>
      <c r="G171" t="s">
        <v>352</v>
      </c>
      <c r="K171" t="str">
        <f t="shared" si="9"/>
        <v>WHEN shop LIKE 'photo' THEN 'Foto'</v>
      </c>
    </row>
    <row r="172" spans="1:11" x14ac:dyDescent="0.25">
      <c r="A172" t="str">
        <f t="shared" si="6"/>
        <v>SELECT "Waren" as Oberkategorie, "Kunst" as Kategorie, "Kunst" as Unterkategorie , id, userid, `timestamp`, isvisible, version, changesetid, tags FROM osmnodes where tags["shop"] = "art";</v>
      </c>
      <c r="B172" t="s">
        <v>255</v>
      </c>
      <c r="C172" t="s">
        <v>279</v>
      </c>
      <c r="D172" t="s">
        <v>350</v>
      </c>
      <c r="E172" t="s">
        <v>350</v>
      </c>
      <c r="F172" t="s">
        <v>5</v>
      </c>
      <c r="G172" t="s">
        <v>353</v>
      </c>
      <c r="K172" t="str">
        <f t="shared" si="9"/>
        <v>WHEN shop LIKE 'art' THEN 'Kunst'</v>
      </c>
    </row>
    <row r="173" spans="1:11" x14ac:dyDescent="0.25">
      <c r="A173" t="str">
        <f t="shared" si="6"/>
        <v>SELECT "Waren" as Oberkategorie, "Essen &amp; Trinken" as Kategorie, "Suessigkeiten" as Unterkategorie , id, userid, `timestamp`, isvisible, version, changesetid, tags FROM osmnodes where tags["shop"] = "confectionery";</v>
      </c>
      <c r="B173" t="s">
        <v>255</v>
      </c>
      <c r="C173" t="s">
        <v>279</v>
      </c>
      <c r="D173" t="s">
        <v>280</v>
      </c>
      <c r="E173" t="s">
        <v>419</v>
      </c>
      <c r="F173" t="s">
        <v>5</v>
      </c>
      <c r="G173" t="s">
        <v>355</v>
      </c>
      <c r="K173" t="str">
        <f t="shared" si="9"/>
        <v>WHEN shop LIKE 'confectionery' THEN 'Suessigkeiten'</v>
      </c>
    </row>
    <row r="174" spans="1:11" x14ac:dyDescent="0.25">
      <c r="A174" t="str">
        <f t="shared" si="6"/>
        <v>SELECT "Waren" as Oberkategorie, "Sonstige Waren" as Kategorie, "Dekoration" as Unterkategorie , id, userid, `timestamp`, isvisible, version, changesetid, tags FROM osmnodes where tags["shop"] = "interior_decoration";</v>
      </c>
      <c r="B174" t="s">
        <v>255</v>
      </c>
      <c r="C174" t="s">
        <v>279</v>
      </c>
      <c r="D174" t="s">
        <v>289</v>
      </c>
      <c r="E174" t="s">
        <v>356</v>
      </c>
      <c r="F174" t="s">
        <v>5</v>
      </c>
      <c r="G174" t="s">
        <v>357</v>
      </c>
      <c r="K174" t="str">
        <f t="shared" si="9"/>
        <v>WHEN shop LIKE 'interior_decoration' THEN 'Dekoration'</v>
      </c>
    </row>
    <row r="175" spans="1:11" x14ac:dyDescent="0.25">
      <c r="A175" t="str">
        <f t="shared" si="6"/>
        <v>SELECT "Dienstleistung" as Oberkategorie, "Waescherei" as Kategorie, "Reinigung" as Unterkategorie , id, userid, `timestamp`, isvisible, version, changesetid, tags FROM osmnodes where tags["shop"] = "dry_cleaning";</v>
      </c>
      <c r="B175" t="s">
        <v>255</v>
      </c>
      <c r="C175" t="s">
        <v>276</v>
      </c>
      <c r="D175" t="s">
        <v>427</v>
      </c>
      <c r="E175" t="s">
        <v>358</v>
      </c>
      <c r="F175" t="s">
        <v>5</v>
      </c>
      <c r="G175" t="s">
        <v>359</v>
      </c>
      <c r="K175" t="str">
        <f t="shared" si="9"/>
        <v>WHEN shop LIKE 'dry_cleaning' THEN 'Reinigung'</v>
      </c>
    </row>
    <row r="176" spans="1:11" x14ac:dyDescent="0.25">
      <c r="A176" t="str">
        <f t="shared" si="6"/>
        <v>SELECT "Waren" as Oberkategorie, "Essen &amp; Trinken" as Kategorie, "Feinkost" as Unterkategorie , id, userid, `timestamp`, isvisible, version, changesetid, tags FROM osmnodes where tags["shop"] = "greengrocer";</v>
      </c>
      <c r="B176" t="s">
        <v>255</v>
      </c>
      <c r="C176" t="s">
        <v>279</v>
      </c>
      <c r="D176" t="s">
        <v>280</v>
      </c>
      <c r="E176" t="s">
        <v>323</v>
      </c>
      <c r="F176" t="s">
        <v>5</v>
      </c>
      <c r="G176" t="s">
        <v>360</v>
      </c>
      <c r="K176" t="str">
        <f t="shared" si="9"/>
        <v>WHEN shop LIKE 'greengrocer' THEN 'Feinkost'</v>
      </c>
    </row>
    <row r="177" spans="1:11" x14ac:dyDescent="0.25">
      <c r="A177" t="str">
        <f t="shared" si="6"/>
        <v>SELECT "Dienstleistung" as Oberkategorie, "Beerdigung" as Kategorie, "Beerdigung" as Unterkategorie , id, userid, `timestamp`, isvisible, version, changesetid, tags FROM osmnodes where tags["shop"] = "funeral_directors";</v>
      </c>
      <c r="B177" t="s">
        <v>255</v>
      </c>
      <c r="C177" t="s">
        <v>276</v>
      </c>
      <c r="D177" t="s">
        <v>361</v>
      </c>
      <c r="E177" t="s">
        <v>361</v>
      </c>
      <c r="F177" t="s">
        <v>5</v>
      </c>
      <c r="G177" t="s">
        <v>362</v>
      </c>
      <c r="K177" t="str">
        <f t="shared" si="9"/>
        <v>WHEN shop LIKE 'funeral_directors' THEN 'Beerdigung'</v>
      </c>
    </row>
    <row r="178" spans="1:11" x14ac:dyDescent="0.25">
      <c r="A178" t="str">
        <f t="shared" si="6"/>
        <v>SELECT "Waren" as Oberkategorie, "Kleidung" as Kategorie, "Sport" as Unterkategorie , id, userid, `timestamp`, isvisible, version, changesetid, tags FROM osmnodes where tags["shop"] = "sports";</v>
      </c>
      <c r="B178" t="s">
        <v>255</v>
      </c>
      <c r="C178" t="s">
        <v>279</v>
      </c>
      <c r="D178" t="s">
        <v>283</v>
      </c>
      <c r="E178" t="s">
        <v>14</v>
      </c>
      <c r="F178" t="s">
        <v>5</v>
      </c>
      <c r="G178" t="s">
        <v>363</v>
      </c>
      <c r="K178" t="str">
        <f t="shared" si="9"/>
        <v>WHEN shop LIKE 'sports' THEN 'Sport'</v>
      </c>
    </row>
    <row r="179" spans="1:11" x14ac:dyDescent="0.25">
      <c r="A179" t="str">
        <f t="shared" si="6"/>
        <v>SELECT "Waren" as Oberkategorie, "Sonstige Waren" as Kategorie, "Zoofachgeschaeft" as Unterkategorie , id, userid, `timestamp`, isvisible, version, changesetid, tags FROM osmnodes where tags["shop"] = "pet";</v>
      </c>
      <c r="B179" t="s">
        <v>255</v>
      </c>
      <c r="C179" t="s">
        <v>279</v>
      </c>
      <c r="D179" t="s">
        <v>289</v>
      </c>
      <c r="E179" t="s">
        <v>428</v>
      </c>
      <c r="F179" t="s">
        <v>5</v>
      </c>
      <c r="G179" t="s">
        <v>365</v>
      </c>
      <c r="K179" t="str">
        <f t="shared" si="9"/>
        <v>WHEN shop LIKE 'pet' THEN 'Zoofachgeschaeft'</v>
      </c>
    </row>
    <row r="180" spans="1:11" x14ac:dyDescent="0.25">
      <c r="A180" t="str">
        <f t="shared" si="6"/>
        <v>SELECT "Waren" as Oberkategorie, "Sonstige Waren" as Kategorie, "Textilgeschaeft" as Unterkategorie , id, userid, `timestamp`, isvisible, version, changesetid, tags FROM osmnodes where tags["shop"] = "fabric";</v>
      </c>
      <c r="B180" t="s">
        <v>255</v>
      </c>
      <c r="C180" t="s">
        <v>279</v>
      </c>
      <c r="D180" t="s">
        <v>289</v>
      </c>
      <c r="E180" t="s">
        <v>429</v>
      </c>
      <c r="F180" t="s">
        <v>5</v>
      </c>
      <c r="G180" t="s">
        <v>367</v>
      </c>
      <c r="K180" t="str">
        <f t="shared" si="9"/>
        <v>WHEN shop LIKE 'fabric' THEN 'Textilgeschaeft'</v>
      </c>
    </row>
    <row r="181" spans="1:11" x14ac:dyDescent="0.25">
      <c r="A181" t="str">
        <f t="shared" si="6"/>
        <v>SELECT "Waren" as Oberkategorie, "Medical" as Kategorie, "Hoergeraete" as Unterkategorie , id, userid, `timestamp`, isvisible, version, changesetid, tags FROM osmnodes where tags["shop"] = "hearing_aids";</v>
      </c>
      <c r="B181" t="s">
        <v>255</v>
      </c>
      <c r="C181" t="s">
        <v>279</v>
      </c>
      <c r="D181" t="s">
        <v>298</v>
      </c>
      <c r="E181" t="s">
        <v>430</v>
      </c>
      <c r="F181" t="s">
        <v>5</v>
      </c>
      <c r="G181" t="s">
        <v>369</v>
      </c>
      <c r="K181" t="str">
        <f t="shared" si="9"/>
        <v>WHEN shop LIKE 'hearing_aids' THEN 'Hoergeraete'</v>
      </c>
    </row>
    <row r="182" spans="1:11" x14ac:dyDescent="0.25">
      <c r="A182" t="str">
        <f t="shared" si="6"/>
        <v>SELECT "Waren" as Oberkategorie, "Handwerk" as Kategorie, "Baumarkt" as Unterkategorie , id, userid, `timestamp`, isvisible, version, changesetid, tags FROM osmnodes where tags["shop"] = "doityourself";</v>
      </c>
      <c r="B182" t="s">
        <v>255</v>
      </c>
      <c r="C182" t="s">
        <v>279</v>
      </c>
      <c r="D182" t="s">
        <v>370</v>
      </c>
      <c r="E182" t="s">
        <v>371</v>
      </c>
      <c r="F182" t="s">
        <v>5</v>
      </c>
      <c r="G182" t="s">
        <v>372</v>
      </c>
      <c r="K182" t="str">
        <f t="shared" si="9"/>
        <v>WHEN shop LIKE 'doityourself' THEN 'Baumarkt'</v>
      </c>
    </row>
    <row r="183" spans="1:11" x14ac:dyDescent="0.25">
      <c r="A183" t="str">
        <f t="shared" si="6"/>
        <v>SELECT "Leerstand" as Oberkategorie, "Leerstand" as Kategorie, "Leerstand" as Unterkategorie , id, userid, `timestamp`, isvisible, version, changesetid, tags FROM osmnodes where tags["shop"] = "vacant";</v>
      </c>
      <c r="B183" t="s">
        <v>255</v>
      </c>
      <c r="C183" t="s">
        <v>373</v>
      </c>
      <c r="D183" t="s">
        <v>373</v>
      </c>
      <c r="E183" t="s">
        <v>373</v>
      </c>
      <c r="F183" t="s">
        <v>5</v>
      </c>
      <c r="G183" t="s">
        <v>374</v>
      </c>
      <c r="K183" t="str">
        <f t="shared" ref="K183:K191" si="10">IF(J183="ALLE","WHEN "&amp;F183&amp;" IS NOT NULL THEN '"&amp;E183&amp;"'",IF(J183="REST",L183,IF(H183="","WHEN "&amp;F183&amp;" LIKE '"&amp;G183&amp; "' THEN '"&amp;E183&amp;"'","WHEN "&amp;F183&amp;" = '"&amp;G183&amp; "' AND "&amp;H183&amp;" "&amp;J183&amp;" like '"&amp;I183&amp; "' THEN '"&amp;E183&amp;"'")))</f>
        <v>WHEN shop LIKE 'vacant' THEN 'Leerstand'</v>
      </c>
    </row>
    <row r="184" spans="1:11" x14ac:dyDescent="0.25">
      <c r="A184" t="str">
        <f t="shared" si="6"/>
        <v>SELECT "Waren" as Oberkategorie, "Medical" as Kategorie, "Medical" as Unterkategorie , id, userid, `timestamp`, isvisible, version, changesetid, tags FROM osmnodes where tags["shop"] = "medical_supply";</v>
      </c>
      <c r="B184" t="s">
        <v>255</v>
      </c>
      <c r="C184" t="s">
        <v>279</v>
      </c>
      <c r="D184" t="s">
        <v>298</v>
      </c>
      <c r="E184" t="s">
        <v>298</v>
      </c>
      <c r="F184" t="s">
        <v>5</v>
      </c>
      <c r="G184" t="s">
        <v>375</v>
      </c>
      <c r="K184" t="str">
        <f t="shared" si="10"/>
        <v>WHEN shop LIKE 'medical_supply' THEN 'Medical'</v>
      </c>
    </row>
    <row r="185" spans="1:11" x14ac:dyDescent="0.25">
      <c r="A185" t="str">
        <f t="shared" si="6"/>
        <v>SELECT "Waren" as Oberkategorie, "Kleidung" as Kategorie, "Second Hand" as Unterkategorie , id, userid, `timestamp`, isvisible, version, changesetid, tags FROM osmnodes where tags["shop"] = "second_hand";</v>
      </c>
      <c r="B185" t="s">
        <v>255</v>
      </c>
      <c r="C185" t="s">
        <v>279</v>
      </c>
      <c r="D185" t="s">
        <v>283</v>
      </c>
      <c r="E185" t="s">
        <v>376</v>
      </c>
      <c r="F185" t="s">
        <v>5</v>
      </c>
      <c r="G185" t="s">
        <v>377</v>
      </c>
      <c r="K185" t="str">
        <f t="shared" si="10"/>
        <v>WHEN shop LIKE 'second_hand' THEN 'Second Hand'</v>
      </c>
    </row>
    <row r="186" spans="1:11" x14ac:dyDescent="0.25">
      <c r="A186" t="str">
        <f t="shared" si="6"/>
        <v>SELECT "Waren" as Oberkategorie, "Print" as Kategorie, "Zeitung" as Unterkategorie , id, userid, `timestamp`, isvisible, version, changesetid, tags FROM osmnodes where tags["shop"] = "newsagent";</v>
      </c>
      <c r="B186" t="s">
        <v>255</v>
      </c>
      <c r="C186" t="s">
        <v>279</v>
      </c>
      <c r="D186" t="s">
        <v>303</v>
      </c>
      <c r="E186" t="s">
        <v>378</v>
      </c>
      <c r="F186" t="s">
        <v>5</v>
      </c>
      <c r="G186" t="s">
        <v>379</v>
      </c>
      <c r="K186" t="str">
        <f t="shared" si="10"/>
        <v>WHEN shop LIKE 'newsagent' THEN 'Zeitung'</v>
      </c>
    </row>
    <row r="187" spans="1:11" x14ac:dyDescent="0.25">
      <c r="A187" t="str">
        <f t="shared" si="6"/>
        <v>SELECT "Waren" as Oberkategorie, "Handwerk" as Kategorie, "Eisenwarenhandlung" as Unterkategorie , id, userid, `timestamp`, isvisible, version, changesetid, tags FROM osmnodes where tags["shop"] = "hardware";</v>
      </c>
      <c r="B187" t="s">
        <v>255</v>
      </c>
      <c r="C187" t="s">
        <v>279</v>
      </c>
      <c r="D187" t="s">
        <v>370</v>
      </c>
      <c r="E187" t="s">
        <v>380</v>
      </c>
      <c r="F187" t="s">
        <v>5</v>
      </c>
      <c r="G187" t="s">
        <v>381</v>
      </c>
      <c r="K187" t="str">
        <f t="shared" si="10"/>
        <v>WHEN shop LIKE 'hardware' THEN 'Eisenwarenhandlung'</v>
      </c>
    </row>
    <row r="188" spans="1:11" x14ac:dyDescent="0.25">
      <c r="A188" t="str">
        <f t="shared" si="6"/>
        <v>SELECT "Waren" as Oberkategorie, "Drogerie" as Kategorie, "Drogerie" as Unterkategorie , id, userid, `timestamp`, isvisible, version, changesetid, tags FROM osmnodes where tags["shop"] = "cosmetics";</v>
      </c>
      <c r="B188" t="s">
        <v>255</v>
      </c>
      <c r="C188" t="s">
        <v>279</v>
      </c>
      <c r="D188" t="s">
        <v>312</v>
      </c>
      <c r="E188" t="s">
        <v>312</v>
      </c>
      <c r="F188" t="s">
        <v>5</v>
      </c>
      <c r="G188" t="s">
        <v>382</v>
      </c>
      <c r="K188" t="str">
        <f t="shared" si="10"/>
        <v>WHEN shop LIKE 'cosmetics' THEN 'Drogerie'</v>
      </c>
    </row>
    <row r="189" spans="1:11" x14ac:dyDescent="0.25">
      <c r="A189" t="str">
        <f t="shared" si="6"/>
        <v>SELECT "Waren" as Oberkategorie, "Essen &amp; Trinken" as Kategorie, "Supermarkt" as Unterkategorie , id, userid, `timestamp`, isvisible, version, changesetid, tags FROM osmnodes where tags["shop"] = "department_store";</v>
      </c>
      <c r="B189" t="s">
        <v>255</v>
      </c>
      <c r="C189" t="s">
        <v>279</v>
      </c>
      <c r="D189" t="s">
        <v>280</v>
      </c>
      <c r="E189" t="s">
        <v>285</v>
      </c>
      <c r="F189" t="s">
        <v>5</v>
      </c>
      <c r="G189" t="s">
        <v>383</v>
      </c>
      <c r="K189" t="str">
        <f t="shared" si="10"/>
        <v>WHEN shop LIKE 'department_store' THEN 'Supermarkt'</v>
      </c>
    </row>
    <row r="190" spans="1:11" x14ac:dyDescent="0.25">
      <c r="A190" t="str">
        <f t="shared" si="6"/>
        <v>SELECT "Dienstleistung" as Oberkategorie, "Kosmetik und Beauty" as Kategorie, "Kosmetik und Beauty" as Unterkategorie , id, userid, `timestamp`, isvisible, version, changesetid, tags FROM osmnodes where tags["shop"] = "tattoo";</v>
      </c>
      <c r="B190" t="s">
        <v>255</v>
      </c>
      <c r="C190" t="s">
        <v>276</v>
      </c>
      <c r="D190" t="s">
        <v>296</v>
      </c>
      <c r="E190" t="s">
        <v>296</v>
      </c>
      <c r="F190" t="s">
        <v>5</v>
      </c>
      <c r="G190" t="s">
        <v>384</v>
      </c>
      <c r="K190" t="str">
        <f t="shared" si="10"/>
        <v>WHEN shop LIKE 'tattoo' THEN 'Kosmetik und Beauty'</v>
      </c>
    </row>
    <row r="191" spans="1:11" x14ac:dyDescent="0.25">
      <c r="A191" t="str">
        <f t="shared" si="6"/>
        <v>SELECT "Waren" as Oberkategorie, "Drogerie" as Kategorie, "Drogerie" as Unterkategorie , id, userid, `timestamp`, isvisible, version, changesetid, tags FROM osmnodes where tags["shop"] = "perfumery";</v>
      </c>
      <c r="B191" t="s">
        <v>255</v>
      </c>
      <c r="C191" t="s">
        <v>279</v>
      </c>
      <c r="D191" t="s">
        <v>312</v>
      </c>
      <c r="E191" t="s">
        <v>312</v>
      </c>
      <c r="F191" t="s">
        <v>5</v>
      </c>
      <c r="G191" t="s">
        <v>385</v>
      </c>
      <c r="K191" t="str">
        <f t="shared" si="10"/>
        <v>WHEN shop LIKE 'perfumery' THEN 'Drogerie'</v>
      </c>
    </row>
    <row r="192" spans="1:11" x14ac:dyDescent="0.25">
      <c r="A192" t="str">
        <f t="shared" ref="A192:A200" si="11">"SELECT """&amp;C192&amp;""" as "&amp;C$1&amp;", """ &amp;D192&amp;""" as "&amp;D$1&amp;", """ &amp;E192&amp;""" as "&amp;E$1&amp;" , id, userid, `timestamp`, isvisible, version, changesetid, tags FROM "&amp;B192&amp;" where tags["""&amp;F192&amp;"""] = """&amp;G192&amp;""";"</f>
        <v>SELECT "Waren" as Oberkategorie, "Sonstiger Shop" as Kategorie, "Sonstiger Shop" as Unterkategorie , id, userid, `timestamp`, isvisible, version, changesetid, tags FROM osmnodes where tags["shop"] = "";</v>
      </c>
      <c r="B192" t="s">
        <v>255</v>
      </c>
      <c r="C192" t="s">
        <v>279</v>
      </c>
      <c r="D192" t="s">
        <v>269</v>
      </c>
      <c r="E192" t="s">
        <v>269</v>
      </c>
      <c r="F192" t="s">
        <v>5</v>
      </c>
      <c r="K192" t="str">
        <f>"WHEN "&amp;F192&amp;" IS NOT NULL THEN  '"&amp;E192&amp;"'"</f>
        <v>WHEN shop IS NOT NULL THEN  'Sonstiger Shop'</v>
      </c>
    </row>
    <row r="193" spans="1:11" x14ac:dyDescent="0.25">
      <c r="A193" t="str">
        <f t="shared" si="11"/>
        <v>SELECT "Tourismus" as Oberkategorie, "Sehenswuerdigkeit" as Kategorie, "Baudenkmal" as Unterkategorie , id, userid, `timestamp`, isvisible, version, changesetid, tags FROM osmnodes where tags["heritage"] = "4";</v>
      </c>
      <c r="B193" t="s">
        <v>255</v>
      </c>
      <c r="C193" t="s">
        <v>41</v>
      </c>
      <c r="D193" t="s">
        <v>433</v>
      </c>
      <c r="E193" t="s">
        <v>27</v>
      </c>
      <c r="F193" t="s">
        <v>26</v>
      </c>
      <c r="G193">
        <v>4</v>
      </c>
      <c r="K193" t="str">
        <f>IF(J193="ALLE","WHEN "&amp;F193&amp;" IS NOT NULL THEN '"&amp;E193&amp;"'",IF(J193="REST",L193,IF(H193="","WHEN "&amp;F193&amp;" LIKE '"&amp;G193&amp; "' THEN '"&amp;E193&amp;"'","WHEN "&amp;F193&amp;" = '"&amp;G193&amp; "' AND "&amp;H193&amp;" "&amp;J193&amp;" like '"&amp;I193&amp; "' THEN '"&amp;E193&amp;"'")))</f>
        <v>WHEN heritage LIKE '4' THEN 'Baudenkmal'</v>
      </c>
    </row>
    <row r="194" spans="1:11" x14ac:dyDescent="0.25">
      <c r="A194" t="str">
        <f t="shared" si="11"/>
        <v>SELECT "Mobilitaet" as Oberkategorie, "OEPNV" as Kategorie, "Haltestelle" as Unterkategorie , id, userid, `timestamp`, isvisible, version, changesetid, tags FROM osmnodes where tags["public_transport"] = "";</v>
      </c>
      <c r="B194" t="s">
        <v>255</v>
      </c>
      <c r="C194" t="s">
        <v>435</v>
      </c>
      <c r="D194" t="s">
        <v>440</v>
      </c>
      <c r="E194" t="s">
        <v>386</v>
      </c>
      <c r="F194" t="s">
        <v>8</v>
      </c>
      <c r="K194" t="str">
        <f t="shared" ref="K194:K200" si="12">"WHEN "&amp;F194&amp;" IS NOT NULL THEN  '"&amp;E194&amp;"'"</f>
        <v>WHEN public_transport IS NOT NULL THEN  'Haltestelle'</v>
      </c>
    </row>
    <row r="195" spans="1:11" x14ac:dyDescent="0.25">
      <c r="A195" t="str">
        <f t="shared" si="11"/>
        <v>SELECT "Oeffentlicher Raum" as Oberkategorie, "Sonstiges Gebaeude" as Kategorie, "Sonstiges Gebaeude" as Unterkategorie , id, userid, `timestamp`, isvisible, version, changesetid, tags FROM osmnodes where tags["amenity"] = "";</v>
      </c>
      <c r="B195" t="s">
        <v>255</v>
      </c>
      <c r="C195" t="s">
        <v>417</v>
      </c>
      <c r="D195" t="s">
        <v>431</v>
      </c>
      <c r="E195" t="s">
        <v>431</v>
      </c>
      <c r="F195" t="s">
        <v>6</v>
      </c>
      <c r="K195" t="str">
        <f t="shared" si="12"/>
        <v>WHEN amenity IS NOT NULL THEN  'Sonstiges Gebaeude'</v>
      </c>
    </row>
    <row r="196" spans="1:11" x14ac:dyDescent="0.25">
      <c r="A196" t="str">
        <f t="shared" si="11"/>
        <v>SELECT "Oeffentlicher Raum" as Oberkategorie, "Sonstiges Gelaende" as Kategorie, "Sonstiges Gelaende" as Unterkategorie , id, userid, `timestamp`, isvisible, version, changesetid, tags FROM osmnodes where tags["landuse"] = "";</v>
      </c>
      <c r="B196" t="s">
        <v>255</v>
      </c>
      <c r="C196" t="s">
        <v>417</v>
      </c>
      <c r="D196" t="s">
        <v>432</v>
      </c>
      <c r="E196" t="s">
        <v>432</v>
      </c>
      <c r="F196" t="s">
        <v>217</v>
      </c>
      <c r="K196" t="str">
        <f t="shared" si="12"/>
        <v>WHEN landuse IS NOT NULL THEN  'Sonstiges Gelaende'</v>
      </c>
    </row>
    <row r="197" spans="1:11" x14ac:dyDescent="0.25">
      <c r="A197" t="str">
        <f t="shared" si="11"/>
        <v>SELECT "Tourismus" as Oberkategorie, "Sehenswuerdigkeit" as Kategorie, "Sonstiges Denkmal" as Unterkategorie , id, userid, `timestamp`, isvisible, version, changesetid, tags FROM osmnodes where tags["heritage"] = "";</v>
      </c>
      <c r="B197" t="s">
        <v>255</v>
      </c>
      <c r="C197" t="s">
        <v>41</v>
      </c>
      <c r="D197" t="s">
        <v>433</v>
      </c>
      <c r="E197" t="s">
        <v>275</v>
      </c>
      <c r="F197" t="s">
        <v>26</v>
      </c>
      <c r="K197" t="str">
        <f t="shared" si="12"/>
        <v>WHEN heritage IS NOT NULL THEN  'Sonstiges Denkmal'</v>
      </c>
    </row>
    <row r="198" spans="1:11" x14ac:dyDescent="0.25">
      <c r="A198" t="str">
        <f t="shared" si="11"/>
        <v>SELECT "Tourismus" as Oberkategorie, "Sonstiges Tourismus" as Kategorie, "Sonstiges Tourismus" as Unterkategorie , id, userid, `timestamp`, isvisible, version, changesetid, tags FROM osmnodes where tags["tourism"] = "";</v>
      </c>
      <c r="B198" t="s">
        <v>255</v>
      </c>
      <c r="C198" t="s">
        <v>41</v>
      </c>
      <c r="D198" t="s">
        <v>272</v>
      </c>
      <c r="E198" t="s">
        <v>272</v>
      </c>
      <c r="F198" t="s">
        <v>2</v>
      </c>
      <c r="K198" t="str">
        <f t="shared" si="12"/>
        <v>WHEN tourism IS NOT NULL THEN  'Sonstiges Tourismus'</v>
      </c>
    </row>
    <row r="199" spans="1:11" x14ac:dyDescent="0.25">
      <c r="A199" t="str">
        <f t="shared" si="11"/>
        <v>SELECT "Sport und Erholung" as Oberkategorie, "Sport" as Kategorie, "Sonstiges Sport" as Unterkategorie , id, userid, `timestamp`, isvisible, version, changesetid, tags FROM osmnodes where tags["sport"] = "";</v>
      </c>
      <c r="B199" t="s">
        <v>255</v>
      </c>
      <c r="C199" t="s">
        <v>48</v>
      </c>
      <c r="D199" t="s">
        <v>14</v>
      </c>
      <c r="E199" t="s">
        <v>273</v>
      </c>
      <c r="F199" t="s">
        <v>3</v>
      </c>
      <c r="K199" t="str">
        <f t="shared" si="12"/>
        <v>WHEN sport IS NOT NULL THEN  'Sonstiges Sport'</v>
      </c>
    </row>
    <row r="200" spans="1:11" x14ac:dyDescent="0.25">
      <c r="A200" t="str">
        <f t="shared" si="11"/>
        <v>SELECT "Sport und Erholung" as Oberkategorie, "Erholung" as Kategorie, "Sonstiges Erholung" as Unterkategorie , id, userid, `timestamp`, isvisible, version, changesetid, tags FROM osmnodes where tags["leisure"] = "";</v>
      </c>
      <c r="B200" t="s">
        <v>255</v>
      </c>
      <c r="C200" t="s">
        <v>48</v>
      </c>
      <c r="D200" t="s">
        <v>56</v>
      </c>
      <c r="E200" t="s">
        <v>274</v>
      </c>
      <c r="F200" t="s">
        <v>4</v>
      </c>
      <c r="K200" t="str">
        <f t="shared" si="12"/>
        <v>WHEN leisure IS NOT NULL THEN  'Sonstiges Erholung'</v>
      </c>
    </row>
    <row r="201" spans="1:11" x14ac:dyDescent="0.25">
      <c r="K201" t="s">
        <v>387</v>
      </c>
    </row>
  </sheetData>
  <autoFilter ref="A1:L135"/>
  <pageMargins left="0.7" right="0.7" top="0.78740157499999996" bottom="0.78740157499999996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F12" sqref="F12"/>
    </sheetView>
  </sheetViews>
  <sheetFormatPr baseColWidth="10" defaultRowHeight="15" x14ac:dyDescent="0.25"/>
  <sheetData>
    <row r="1" spans="1:2" x14ac:dyDescent="0.25">
      <c r="A1" t="s">
        <v>31</v>
      </c>
      <c r="B1" t="s">
        <v>32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Tabelle3</vt:lpstr>
      <vt:lpstr>mapping</vt:lpstr>
      <vt:lpstr>quelle</vt:lpstr>
    </vt:vector>
  </TitlesOfParts>
  <Company>zeb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Helweg, Dennis</dc:creator>
  <cp:lastModifiedBy>Helweg, Dennis</cp:lastModifiedBy>
  <dcterms:created xsi:type="dcterms:W3CDTF">2018-03-13T10:12:01Z</dcterms:created>
  <dcterms:modified xsi:type="dcterms:W3CDTF">2018-08-29T19:44:53Z</dcterms:modified>
</cp:coreProperties>
</file>