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7" documentId="11_54313E2708901EEA8C5DC0C35DEF2F6723B42632" xr6:coauthVersionLast="47" xr6:coauthVersionMax="47" xr10:uidLastSave="{34AB7F53-1EB6-437E-96A8-7BCEC10485C2}"/>
  <bookViews>
    <workbookView xWindow="2535" yWindow="840" windowWidth="20865" windowHeight="13575" xr2:uid="{00000000-000D-0000-FFFF-FFFF00000000}"/>
  </bookViews>
  <sheets>
    <sheet name="MARSH" sheetId="1" r:id="rId1"/>
    <sheet name="Riparian - Overstory" sheetId="2" r:id="rId2"/>
    <sheet name="Riparian - Understory" sheetId="3" r:id="rId3"/>
    <sheet name="Sheet1" sheetId="7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O3" i="2"/>
  <c r="R3" i="2"/>
  <c r="U3" i="2"/>
  <c r="W3" i="2"/>
  <c r="X3" i="2"/>
  <c r="P18" i="2"/>
  <c r="L4" i="2"/>
  <c r="O4" i="2"/>
  <c r="R4" i="2"/>
  <c r="U4" i="2"/>
  <c r="W4" i="2"/>
  <c r="X4" i="2"/>
  <c r="L5" i="2"/>
  <c r="O5" i="2"/>
  <c r="R5" i="2"/>
  <c r="U5" i="2"/>
  <c r="W5" i="2"/>
  <c r="X5" i="2"/>
  <c r="L6" i="2"/>
  <c r="O6" i="2"/>
  <c r="R6" i="2"/>
  <c r="U6" i="2"/>
  <c r="W6" i="2"/>
  <c r="X6" i="2"/>
  <c r="L7" i="2"/>
  <c r="O7" i="2"/>
  <c r="R7" i="2"/>
  <c r="U7" i="2"/>
  <c r="W7" i="2"/>
  <c r="X7" i="2"/>
  <c r="I8" i="2"/>
  <c r="L8" i="2"/>
  <c r="O8" i="2"/>
  <c r="R8" i="2"/>
  <c r="U8" i="2"/>
  <c r="W8" i="2"/>
  <c r="X8" i="2"/>
  <c r="I9" i="2"/>
  <c r="L9" i="2"/>
  <c r="O9" i="2"/>
  <c r="R9" i="2"/>
  <c r="U9" i="2"/>
  <c r="W9" i="2"/>
  <c r="X9" i="2"/>
  <c r="I10" i="2"/>
  <c r="L10" i="2"/>
  <c r="O10" i="2"/>
  <c r="R10" i="2"/>
  <c r="U10" i="2"/>
  <c r="W10" i="2"/>
  <c r="X10" i="2"/>
  <c r="L11" i="2"/>
  <c r="O11" i="2"/>
  <c r="R11" i="2"/>
  <c r="U11" i="2"/>
  <c r="W11" i="2"/>
  <c r="X11" i="2"/>
  <c r="L12" i="2"/>
  <c r="O12" i="2"/>
  <c r="R12" i="2"/>
  <c r="U12" i="2"/>
  <c r="W12" i="2"/>
  <c r="X12" i="2"/>
  <c r="H100" i="3"/>
  <c r="I100" i="3"/>
  <c r="J100" i="3"/>
  <c r="K100" i="3"/>
  <c r="L100" i="3"/>
  <c r="M100" i="3"/>
  <c r="N100" i="3"/>
  <c r="O100" i="3"/>
  <c r="P100" i="3"/>
  <c r="Q100" i="3"/>
  <c r="G24" i="2"/>
  <c r="H24" i="2"/>
  <c r="I24" i="2"/>
  <c r="J24" i="2"/>
  <c r="K24" i="2"/>
  <c r="L24" i="2"/>
  <c r="M24" i="2"/>
  <c r="N24" i="2"/>
  <c r="O24" i="2"/>
  <c r="P24" i="2"/>
  <c r="G25" i="2"/>
  <c r="H25" i="2"/>
  <c r="I25" i="2"/>
  <c r="J25" i="2"/>
  <c r="K25" i="2"/>
  <c r="L25" i="2"/>
  <c r="M25" i="2"/>
  <c r="N25" i="2"/>
  <c r="O25" i="2"/>
  <c r="P25" i="2"/>
  <c r="P26" i="2"/>
  <c r="P27" i="2"/>
  <c r="Q98" i="3"/>
  <c r="Q99" i="3"/>
  <c r="Q101" i="3"/>
  <c r="R71" i="3"/>
  <c r="S71" i="3"/>
  <c r="S25" i="2"/>
  <c r="S24" i="2"/>
  <c r="Q24" i="2"/>
  <c r="R24" i="2"/>
  <c r="Q25" i="2"/>
  <c r="R25" i="2"/>
  <c r="Q20" i="2"/>
  <c r="R20" i="2"/>
  <c r="Q19" i="2"/>
  <c r="R19" i="2"/>
  <c r="Q21" i="2"/>
  <c r="R21" i="2"/>
  <c r="Q18" i="2"/>
  <c r="R18" i="2"/>
  <c r="Q22" i="2"/>
  <c r="R22" i="2"/>
  <c r="P21" i="2"/>
  <c r="P20" i="2"/>
  <c r="P19" i="2"/>
  <c r="P22" i="2"/>
  <c r="T98" i="3"/>
  <c r="R100" i="3"/>
  <c r="T99" i="3"/>
  <c r="T100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8" i="3"/>
  <c r="S98" i="3"/>
  <c r="R99" i="3"/>
  <c r="S99" i="3"/>
  <c r="S100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71" i="3"/>
  <c r="I31" i="7"/>
  <c r="J31" i="7"/>
  <c r="K31" i="7"/>
  <c r="L31" i="7"/>
  <c r="M31" i="7"/>
  <c r="N31" i="7"/>
  <c r="O31" i="7"/>
  <c r="P31" i="7"/>
  <c r="Q31" i="7"/>
  <c r="H31" i="7"/>
  <c r="I30" i="7"/>
  <c r="J30" i="7"/>
  <c r="K30" i="7"/>
  <c r="L30" i="7"/>
  <c r="M30" i="7"/>
  <c r="N30" i="7"/>
  <c r="O30" i="7"/>
  <c r="P30" i="7"/>
  <c r="Q30" i="7"/>
  <c r="H30" i="7"/>
  <c r="H29" i="7"/>
  <c r="I29" i="7"/>
  <c r="J29" i="7"/>
  <c r="K29" i="7"/>
  <c r="L29" i="7"/>
  <c r="M29" i="7"/>
  <c r="N29" i="7"/>
  <c r="O29" i="7"/>
  <c r="P29" i="7"/>
  <c r="Q29" i="7"/>
  <c r="S29" i="7"/>
  <c r="T29" i="7"/>
  <c r="S30" i="7"/>
  <c r="T30" i="7"/>
  <c r="S31" i="7"/>
  <c r="T31" i="7"/>
  <c r="R29" i="7"/>
  <c r="R30" i="7"/>
  <c r="R31" i="7"/>
  <c r="S10" i="7"/>
  <c r="T10" i="7"/>
  <c r="S11" i="7"/>
  <c r="T11" i="7"/>
  <c r="S2" i="7"/>
  <c r="T2" i="7"/>
  <c r="S7" i="7"/>
  <c r="T7" i="7"/>
  <c r="S3" i="7"/>
  <c r="T3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4" i="7"/>
  <c r="T4" i="7"/>
  <c r="S20" i="7"/>
  <c r="T20" i="7"/>
  <c r="S5" i="7"/>
  <c r="T5" i="7"/>
  <c r="S21" i="7"/>
  <c r="T21" i="7"/>
  <c r="S6" i="7"/>
  <c r="T6" i="7"/>
  <c r="S8" i="7"/>
  <c r="T8" i="7"/>
  <c r="S22" i="7"/>
  <c r="T22" i="7"/>
  <c r="S23" i="7"/>
  <c r="T23" i="7"/>
  <c r="S24" i="7"/>
  <c r="T24" i="7"/>
  <c r="S25" i="7"/>
  <c r="T25" i="7"/>
  <c r="S26" i="7"/>
  <c r="T26" i="7"/>
  <c r="S9" i="7"/>
  <c r="T9" i="7"/>
  <c r="R10" i="7"/>
  <c r="R11" i="7"/>
  <c r="R2" i="7"/>
  <c r="R7" i="7"/>
  <c r="R3" i="7"/>
  <c r="R12" i="7"/>
  <c r="R13" i="7"/>
  <c r="R14" i="7"/>
  <c r="R15" i="7"/>
  <c r="R16" i="7"/>
  <c r="R17" i="7"/>
  <c r="R18" i="7"/>
  <c r="R19" i="7"/>
  <c r="R4" i="7"/>
  <c r="R20" i="7"/>
  <c r="R5" i="7"/>
  <c r="R21" i="7"/>
  <c r="R6" i="7"/>
  <c r="R8" i="7"/>
  <c r="R22" i="7"/>
  <c r="R23" i="7"/>
  <c r="R24" i="7"/>
  <c r="R25" i="7"/>
  <c r="R26" i="7"/>
  <c r="R9" i="7"/>
  <c r="G30" i="3"/>
  <c r="M4" i="2"/>
</calcChain>
</file>

<file path=xl/sharedStrings.xml><?xml version="1.0" encoding="utf-8"?>
<sst xmlns="http://schemas.openxmlformats.org/spreadsheetml/2006/main" count="1746" uniqueCount="250">
  <si>
    <t>PLOT</t>
  </si>
  <si>
    <t>COMMUNITY</t>
  </si>
  <si>
    <t>Common</t>
  </si>
  <si>
    <t>Scientific</t>
  </si>
  <si>
    <t>Comments</t>
  </si>
  <si>
    <t>N</t>
  </si>
  <si>
    <t>E</t>
  </si>
  <si>
    <t>W</t>
  </si>
  <si>
    <t>13-005</t>
  </si>
  <si>
    <t>1-1</t>
  </si>
  <si>
    <t>Y</t>
  </si>
  <si>
    <t>Bare ground</t>
  </si>
  <si>
    <t>1-2</t>
  </si>
  <si>
    <t>1-3</t>
  </si>
  <si>
    <t>1-4</t>
  </si>
  <si>
    <t>Baltic rush</t>
  </si>
  <si>
    <t>1-5</t>
  </si>
  <si>
    <t>1-6</t>
  </si>
  <si>
    <t>1-7</t>
  </si>
  <si>
    <t>1-8</t>
  </si>
  <si>
    <t>1-9</t>
  </si>
  <si>
    <t>European forget-me-not</t>
  </si>
  <si>
    <t>I</t>
  </si>
  <si>
    <t>1-10</t>
  </si>
  <si>
    <t>1-11</t>
  </si>
  <si>
    <t>1-12</t>
  </si>
  <si>
    <t>1-13</t>
  </si>
  <si>
    <t>purple loosestrife</t>
  </si>
  <si>
    <t>Lythrum salicaria</t>
  </si>
  <si>
    <t>Juncus oxymeris</t>
  </si>
  <si>
    <t>pointed rush</t>
  </si>
  <si>
    <t>Myosotis scorpioides</t>
  </si>
  <si>
    <t>Galium trifidum</t>
  </si>
  <si>
    <t>small bedstraw</t>
  </si>
  <si>
    <t>Juncus articulatus</t>
  </si>
  <si>
    <t>jointed rush</t>
  </si>
  <si>
    <t>Potentilla anserina</t>
  </si>
  <si>
    <t>Bidens cernua</t>
  </si>
  <si>
    <t>Trifolium wormskioldii</t>
  </si>
  <si>
    <t>springbank clover</t>
  </si>
  <si>
    <t>Lotus corniculatus</t>
  </si>
  <si>
    <t>birds-foot trefoil</t>
  </si>
  <si>
    <t>Epilobium ciliatum ssp. Watsonii</t>
  </si>
  <si>
    <t>purple-leaved willowherb</t>
  </si>
  <si>
    <t>Eleocharis palustris</t>
  </si>
  <si>
    <t>Typha latifolia</t>
  </si>
  <si>
    <t>common cattail</t>
  </si>
  <si>
    <t>Juncus balticus</t>
  </si>
  <si>
    <t>Carex obnupta</t>
  </si>
  <si>
    <t>slough sedge</t>
  </si>
  <si>
    <t>Juncus effusus</t>
  </si>
  <si>
    <t>common rush</t>
  </si>
  <si>
    <t>wool-grass</t>
  </si>
  <si>
    <t>Iris pseudacorus</t>
  </si>
  <si>
    <t>yellow iris</t>
  </si>
  <si>
    <t>Phalaris arundinacea</t>
  </si>
  <si>
    <t xml:space="preserve">reed canarygrass </t>
  </si>
  <si>
    <t>Scirpus microcarpus</t>
  </si>
  <si>
    <t>soft-stemmed bulrush</t>
  </si>
  <si>
    <t>lesser spearwort</t>
  </si>
  <si>
    <t>Ranunculus flammula</t>
  </si>
  <si>
    <t>Mentha arvense</t>
  </si>
  <si>
    <t>field mint</t>
  </si>
  <si>
    <t>common beggarticks</t>
  </si>
  <si>
    <t>Lysimachia nummularia</t>
  </si>
  <si>
    <t>creeping loosestrife</t>
  </si>
  <si>
    <t>Schoenoplectus tabernaemontani</t>
  </si>
  <si>
    <t>Callitriche stagnalis</t>
  </si>
  <si>
    <t>pond water-starwort</t>
  </si>
  <si>
    <t>western St. John's-wort</t>
  </si>
  <si>
    <t>Sagittaria latifolia</t>
  </si>
  <si>
    <t>broad-leaved arrowhead</t>
  </si>
  <si>
    <t>Limosella aquatica</t>
  </si>
  <si>
    <t>water mudwort</t>
  </si>
  <si>
    <t>Sium suave</t>
  </si>
  <si>
    <t>water-parsnip</t>
  </si>
  <si>
    <t>Equisetum fluviatile</t>
  </si>
  <si>
    <t>swamp horsetail</t>
  </si>
  <si>
    <t>Salix lucida</t>
  </si>
  <si>
    <t>Salix sitchensis</t>
  </si>
  <si>
    <t>Sitka willow</t>
  </si>
  <si>
    <t>Lilaeopsis occidentalis</t>
  </si>
  <si>
    <t>western lilaeopsis</t>
  </si>
  <si>
    <t>small-flowered bulrush</t>
  </si>
  <si>
    <t>T</t>
  </si>
  <si>
    <t>Ceratophyllum echinatum</t>
  </si>
  <si>
    <t>hornwort</t>
  </si>
  <si>
    <r>
      <t xml:space="preserve">Epilobium ciliatum </t>
    </r>
    <r>
      <rPr>
        <sz val="10"/>
        <color indexed="8"/>
        <rFont val="Arial"/>
      </rPr>
      <t xml:space="preserve">ssp. </t>
    </r>
    <r>
      <rPr>
        <i/>
        <sz val="10"/>
        <color indexed="8"/>
        <rFont val="Arial"/>
      </rPr>
      <t>watsonii</t>
    </r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</si>
  <si>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</si>
  <si>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</si>
  <si>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</si>
  <si>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</si>
  <si>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</si>
  <si>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</si>
  <si>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</si>
  <si>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</si>
  <si>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</si>
  <si>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 (m)</t>
  </si>
  <si>
    <t>Common Name</t>
  </si>
  <si>
    <t>Scientific Name</t>
  </si>
  <si>
    <t>N/T/E/I</t>
  </si>
  <si>
    <t>Stem count</t>
  </si>
  <si>
    <t>Stem/ha</t>
  </si>
  <si>
    <t>Max Height</t>
  </si>
  <si>
    <t>2-1</t>
  </si>
  <si>
    <t>&lt;25</t>
  </si>
  <si>
    <t>2</t>
  </si>
  <si>
    <t>Norway spruce</t>
  </si>
  <si>
    <t>2-2</t>
  </si>
  <si>
    <t>2-3</t>
  </si>
  <si>
    <t>2-4</t>
  </si>
  <si>
    <t>None</t>
  </si>
  <si>
    <t>2-5</t>
  </si>
  <si>
    <t>2-6</t>
  </si>
  <si>
    <t>2-7</t>
  </si>
  <si>
    <t>2-8</t>
  </si>
  <si>
    <t>1</t>
  </si>
  <si>
    <t>5.2</t>
  </si>
  <si>
    <t>Tall shrubs (&gt;2 m)</t>
  </si>
  <si>
    <t>Short Shurbs</t>
  </si>
  <si>
    <t>Distance to Stream</t>
  </si>
  <si>
    <t>% cover</t>
  </si>
  <si>
    <t>Flowering?</t>
  </si>
  <si>
    <t>Nootka rose</t>
  </si>
  <si>
    <t>Indian plum</t>
  </si>
  <si>
    <t>5</t>
  </si>
  <si>
    <t>3</t>
  </si>
  <si>
    <t>Not riparian</t>
  </si>
  <si>
    <t>0.5</t>
  </si>
  <si>
    <t>4</t>
  </si>
  <si>
    <t>Native to WA and OR but not BC</t>
  </si>
  <si>
    <t>Native to boreal forest</t>
  </si>
  <si>
    <t>10</t>
  </si>
  <si>
    <t>25</t>
  </si>
  <si>
    <t>15</t>
  </si>
  <si>
    <t>6</t>
  </si>
  <si>
    <t>Himalayan blackberry</t>
  </si>
  <si>
    <t>30</t>
  </si>
  <si>
    <t>Hedged</t>
  </si>
  <si>
    <t>Common garden variety of dogwood</t>
  </si>
  <si>
    <t>13</t>
  </si>
  <si>
    <t>20</t>
  </si>
  <si>
    <t>8</t>
  </si>
  <si>
    <t>14</t>
  </si>
  <si>
    <t>22</t>
  </si>
  <si>
    <t>7</t>
  </si>
  <si>
    <t>45</t>
  </si>
  <si>
    <t>75</t>
  </si>
  <si>
    <t>40</t>
  </si>
  <si>
    <t>2-9</t>
  </si>
  <si>
    <t>18</t>
  </si>
  <si>
    <t>66</t>
  </si>
  <si>
    <t>Thuja plicata</t>
  </si>
  <si>
    <t>Sorbus aucuparia</t>
  </si>
  <si>
    <t>European mountain-ash</t>
  </si>
  <si>
    <t>Picea abies</t>
  </si>
  <si>
    <t>Populus balsamifera</t>
  </si>
  <si>
    <t>Cercis canadensis</t>
  </si>
  <si>
    <t>forest pansy redbud</t>
  </si>
  <si>
    <t>Rosa nutkana</t>
  </si>
  <si>
    <t>Oemleria cerasiformis</t>
  </si>
  <si>
    <t>Spiraea douglasii</t>
  </si>
  <si>
    <t>Philadelphus lewisii</t>
  </si>
  <si>
    <t>Symphoricarpos albus</t>
  </si>
  <si>
    <t>golden currant</t>
  </si>
  <si>
    <t>Ribes aureum</t>
  </si>
  <si>
    <t>rugosa rose</t>
  </si>
  <si>
    <t>Rosa rugosa</t>
  </si>
  <si>
    <t>black chokeberry</t>
  </si>
  <si>
    <t>Aronia melanocarpa</t>
  </si>
  <si>
    <t>salal</t>
  </si>
  <si>
    <t>Gaultheria shallon</t>
  </si>
  <si>
    <t>Prunus virginiana</t>
  </si>
  <si>
    <t>red-osier dogwood</t>
  </si>
  <si>
    <t>Cornus stolonifera</t>
  </si>
  <si>
    <t>choke cherry</t>
  </si>
  <si>
    <t>Acer circinatum</t>
  </si>
  <si>
    <t>vine maple</t>
  </si>
  <si>
    <t>hardhack</t>
  </si>
  <si>
    <t>Vaccinium ovatum</t>
  </si>
  <si>
    <t>evergreen huckleberry</t>
  </si>
  <si>
    <t>mock-orange</t>
  </si>
  <si>
    <t>Rubus parviflorus</t>
  </si>
  <si>
    <t>thimbleberry</t>
  </si>
  <si>
    <t>Pacific ninebark</t>
  </si>
  <si>
    <t>Physocarpus captitatus</t>
  </si>
  <si>
    <t>Rubus armeniacus</t>
  </si>
  <si>
    <t>snowberry</t>
  </si>
  <si>
    <t>Cornus sanguinea</t>
  </si>
  <si>
    <t>midwinter fire dogwood</t>
  </si>
  <si>
    <t>Ribes sanguineum</t>
  </si>
  <si>
    <t>red-flowering current</t>
  </si>
  <si>
    <t>kinnikinnick</t>
  </si>
  <si>
    <t>Arctostaphylos uva-ursi</t>
  </si>
  <si>
    <t>saskatoon</t>
  </si>
  <si>
    <t>Amelanchier alnifolia</t>
  </si>
  <si>
    <t>butterfly-bush</t>
  </si>
  <si>
    <t>Buddleja davidii</t>
  </si>
  <si>
    <t>tall oregon-grape</t>
  </si>
  <si>
    <t>Mahonia aquifolia</t>
  </si>
  <si>
    <t>Rhus glabra</t>
  </si>
  <si>
    <t>smooth sumac</t>
  </si>
  <si>
    <t>Persicaria hydropiperoides</t>
  </si>
  <si>
    <t>water-pepper</t>
  </si>
  <si>
    <t>Carex lynbyei</t>
  </si>
  <si>
    <t>Lyngbye’s sedge</t>
  </si>
  <si>
    <r>
      <t xml:space="preserve">Lycopus </t>
    </r>
    <r>
      <rPr>
        <sz val="10"/>
        <color indexed="8"/>
        <rFont val="Arial"/>
      </rPr>
      <t>sp.</t>
    </r>
  </si>
  <si>
    <t>horehound</t>
  </si>
  <si>
    <t>N/E/I/T/U</t>
  </si>
  <si>
    <t>U</t>
  </si>
  <si>
    <t>nodding beggarticks</t>
  </si>
  <si>
    <t>common spike-rush</t>
  </si>
  <si>
    <t>bare ground</t>
  </si>
  <si>
    <r>
      <t xml:space="preserve">Lycopus </t>
    </r>
    <r>
      <rPr>
        <sz val="10"/>
        <color rgb="FF000000"/>
        <rFont val="Arial"/>
      </rPr>
      <t>sp.</t>
    </r>
  </si>
  <si>
    <t>common silverweed</t>
  </si>
  <si>
    <t>Scirpus cyperinus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</si>
  <si>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</si>
  <si>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</si>
  <si>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Lycopus sp.</t>
  </si>
  <si>
    <t>Crassula aquatica</t>
  </si>
  <si>
    <t>pigmyweed</t>
  </si>
  <si>
    <t>Alisma sp.</t>
  </si>
  <si>
    <r>
      <t xml:space="preserve">Hypericum scouleri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 xml:space="preserve"> scouleri</t>
    </r>
  </si>
  <si>
    <t>shining willow</t>
  </si>
  <si>
    <t>Agrostis capillaris</t>
  </si>
  <si>
    <t>colonial bentgrass</t>
  </si>
  <si>
    <t>Ludwigia palustris</t>
  </si>
  <si>
    <t>water-purslane</t>
  </si>
  <si>
    <t>western red-cedar</t>
  </si>
  <si>
    <t>black cottonwood</t>
  </si>
  <si>
    <t>red-flowering currant</t>
  </si>
  <si>
    <t>dog rose</t>
  </si>
  <si>
    <t>Rosa canina</t>
  </si>
  <si>
    <t>Leersia oryzoides</t>
  </si>
  <si>
    <t>rice cutgrass</t>
  </si>
  <si>
    <t>ground</t>
  </si>
  <si>
    <t>1-14</t>
  </si>
  <si>
    <t>SUM</t>
  </si>
  <si>
    <t>AVG</t>
  </si>
  <si>
    <t>STDEV</t>
  </si>
  <si>
    <t>CONF</t>
  </si>
  <si>
    <t>N/E/I/T</t>
  </si>
  <si>
    <t>EXOTIC</t>
  </si>
  <si>
    <t>INVASIVE</t>
  </si>
  <si>
    <t>NATIVE</t>
  </si>
  <si>
    <t>REL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</si>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</sst>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6" x14ac:knownFonts="1">
    <font>
      <sz val="12"/>
      <color indexed="8"/>
      <name val="Verdana"/>
    </font>
    <font>
      <i/>
      <sz val="10"/>
      <color rgb="FF000000"/>
      <name val="Arial"/>
    </font>
    <font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indexed="8"/>
      <name val="Arial"/>
    </font>
    <font>
      <i/>
      <sz val="10"/>
      <color theme="1"/>
      <name val="Arial"/>
    </font>
    <font>
      <sz val="10"/>
      <color theme="1"/>
      <name val="Arial"/>
    </font>
    <font>
      <b/>
      <i/>
      <sz val="10"/>
      <color indexed="8"/>
      <name val="Arial"/>
    </font>
    <font>
      <sz val="10"/>
      <color rgb="FF000000"/>
      <name val="Arial"/>
    </font>
    <font>
      <b/>
      <sz val="12"/>
      <color indexed="8"/>
      <name val="Verdana"/>
    </font>
    <font>
      <sz val="10"/>
      <color indexed="8"/>
      <name val="Verdana"/>
    </font>
    <font>
      <b/>
      <sz val="10"/>
      <color indexed="8"/>
      <name val="Verdana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thin">
        <color indexed="9"/>
      </top>
      <bottom style="medium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/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</borders>
  <cellStyleXfs count="23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10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7" fillId="0" borderId="2" xfId="0" applyNumberFormat="1" applyFont="1" applyBorder="1" applyAlignment="1"/>
    <xf numFmtId="0" fontId="3" fillId="0" borderId="3" xfId="0" applyNumberFormat="1" applyFont="1" applyBorder="1" applyAlignment="1"/>
    <xf numFmtId="0" fontId="7" fillId="0" borderId="2" xfId="0" applyNumberFormat="1" applyFont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8" fillId="0" borderId="2" xfId="0" applyNumberFormat="1" applyFont="1" applyBorder="1" applyAlignment="1"/>
    <xf numFmtId="0" fontId="9" fillId="0" borderId="3" xfId="0" applyNumberFormat="1" applyFont="1" applyBorder="1" applyAlignment="1"/>
    <xf numFmtId="0" fontId="1" fillId="0" borderId="0" xfId="0" applyFont="1" applyAlignment="1">
      <alignment vertical="center" wrapText="1"/>
    </xf>
    <xf numFmtId="0" fontId="7" fillId="0" borderId="0" xfId="0" applyNumberFormat="1" applyFont="1" applyAlignment="1">
      <alignment vertical="top" wrapText="1"/>
    </xf>
    <xf numFmtId="0" fontId="7" fillId="0" borderId="1" xfId="0" applyFont="1" applyBorder="1" applyAlignment="1">
      <alignment vertical="center" wrapText="1"/>
    </xf>
    <xf numFmtId="1" fontId="3" fillId="0" borderId="4" xfId="0" applyNumberFormat="1" applyFont="1" applyBorder="1" applyAlignment="1">
      <alignment wrapText="1"/>
    </xf>
    <xf numFmtId="0" fontId="3" fillId="0" borderId="4" xfId="0" applyFont="1" applyBorder="1" applyAlignment="1"/>
    <xf numFmtId="0" fontId="3" fillId="0" borderId="9" xfId="0" applyFont="1" applyBorder="1" applyAlignment="1"/>
    <xf numFmtId="0" fontId="3" fillId="0" borderId="0" xfId="0" applyNumberFormat="1" applyFont="1" applyAlignment="1"/>
    <xf numFmtId="0" fontId="3" fillId="0" borderId="10" xfId="0" applyNumberFormat="1" applyFont="1" applyBorder="1" applyAlignment="1">
      <alignment wrapText="1"/>
    </xf>
    <xf numFmtId="0" fontId="3" fillId="0" borderId="11" xfId="0" applyNumberFormat="1" applyFont="1" applyBorder="1" applyAlignment="1">
      <alignment wrapText="1"/>
    </xf>
    <xf numFmtId="0" fontId="3" fillId="0" borderId="12" xfId="0" applyNumberFormat="1" applyFont="1" applyBorder="1" applyAlignment="1"/>
    <xf numFmtId="0" fontId="3" fillId="0" borderId="13" xfId="0" applyNumberFormat="1" applyFont="1" applyBorder="1" applyAlignment="1">
      <alignment wrapText="1"/>
    </xf>
    <xf numFmtId="0" fontId="3" fillId="0" borderId="14" xfId="0" applyNumberFormat="1" applyFont="1" applyBorder="1" applyAlignment="1">
      <alignment wrapText="1"/>
    </xf>
    <xf numFmtId="0" fontId="3" fillId="0" borderId="15" xfId="0" applyNumberFormat="1" applyFont="1" applyBorder="1" applyAlignment="1">
      <alignment wrapText="1"/>
    </xf>
    <xf numFmtId="0" fontId="3" fillId="0" borderId="16" xfId="0" applyNumberFormat="1" applyFont="1" applyBorder="1" applyAlignment="1">
      <alignment wrapText="1"/>
    </xf>
    <xf numFmtId="0" fontId="3" fillId="0" borderId="17" xfId="0" applyNumberFormat="1" applyFont="1" applyBorder="1" applyAlignment="1"/>
    <xf numFmtId="1" fontId="3" fillId="0" borderId="17" xfId="0" applyNumberFormat="1" applyFont="1" applyBorder="1" applyAlignment="1"/>
    <xf numFmtId="1" fontId="3" fillId="0" borderId="18" xfId="0" applyNumberFormat="1" applyFont="1" applyBorder="1" applyAlignment="1"/>
    <xf numFmtId="0" fontId="3" fillId="0" borderId="19" xfId="0" applyNumberFormat="1" applyFont="1" applyBorder="1" applyAlignment="1"/>
    <xf numFmtId="0" fontId="3" fillId="0" borderId="20" xfId="0" applyFont="1" applyBorder="1" applyAlignment="1"/>
    <xf numFmtId="0" fontId="3" fillId="0" borderId="17" xfId="0" applyFont="1" applyBorder="1" applyAlignment="1"/>
    <xf numFmtId="0" fontId="3" fillId="0" borderId="20" xfId="0" applyNumberFormat="1" applyFont="1" applyBorder="1" applyAlignment="1"/>
    <xf numFmtId="1" fontId="3" fillId="0" borderId="4" xfId="0" applyNumberFormat="1" applyFont="1" applyBorder="1" applyAlignment="1"/>
    <xf numFmtId="0" fontId="3" fillId="0" borderId="4" xfId="0" applyNumberFormat="1" applyFont="1" applyBorder="1" applyAlignment="1"/>
    <xf numFmtId="1" fontId="3" fillId="0" borderId="5" xfId="0" applyNumberFormat="1" applyFont="1" applyBorder="1" applyAlignment="1"/>
    <xf numFmtId="0" fontId="3" fillId="0" borderId="21" xfId="0" applyNumberFormat="1" applyFont="1" applyBorder="1" applyAlignment="1"/>
    <xf numFmtId="0" fontId="3" fillId="0" borderId="9" xfId="0" applyNumberFormat="1" applyFont="1" applyBorder="1" applyAlignment="1"/>
    <xf numFmtId="1" fontId="3" fillId="0" borderId="21" xfId="0" applyNumberFormat="1" applyFont="1" applyBorder="1" applyAlignment="1"/>
    <xf numFmtId="0" fontId="3" fillId="0" borderId="5" xfId="0" applyNumberFormat="1" applyFont="1" applyBorder="1" applyAlignment="1"/>
    <xf numFmtId="0" fontId="3" fillId="0" borderId="22" xfId="0" applyFont="1" applyBorder="1" applyAlignment="1"/>
    <xf numFmtId="0" fontId="3" fillId="0" borderId="24" xfId="0" applyNumberFormat="1" applyFont="1" applyBorder="1" applyAlignment="1">
      <alignment horizontal="center"/>
    </xf>
    <xf numFmtId="0" fontId="3" fillId="0" borderId="25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wrapText="1"/>
    </xf>
    <xf numFmtId="0" fontId="3" fillId="0" borderId="27" xfId="0" applyNumberFormat="1" applyFont="1" applyBorder="1" applyAlignment="1">
      <alignment wrapText="1"/>
    </xf>
    <xf numFmtId="0" fontId="3" fillId="0" borderId="28" xfId="0" applyNumberFormat="1" applyFont="1" applyBorder="1" applyAlignment="1"/>
    <xf numFmtId="0" fontId="3" fillId="0" borderId="16" xfId="0" applyNumberFormat="1" applyFont="1" applyBorder="1" applyAlignment="1"/>
    <xf numFmtId="1" fontId="7" fillId="0" borderId="18" xfId="0" applyNumberFormat="1" applyFont="1" applyBorder="1" applyAlignment="1"/>
    <xf numFmtId="1" fontId="7" fillId="0" borderId="5" xfId="0" applyNumberFormat="1" applyFont="1" applyBorder="1" applyAlignment="1"/>
    <xf numFmtId="49" fontId="3" fillId="0" borderId="22" xfId="0" applyNumberFormat="1" applyFont="1" applyBorder="1" applyAlignment="1"/>
    <xf numFmtId="49" fontId="3" fillId="0" borderId="26" xfId="0" applyNumberFormat="1" applyFont="1" applyBorder="1" applyAlignment="1">
      <alignment wrapText="1"/>
    </xf>
    <xf numFmtId="49" fontId="3" fillId="0" borderId="17" xfId="0" applyNumberFormat="1" applyFont="1" applyBorder="1" applyAlignment="1"/>
    <xf numFmtId="49" fontId="3" fillId="0" borderId="4" xfId="0" applyNumberFormat="1" applyFont="1" applyBorder="1" applyAlignment="1"/>
    <xf numFmtId="49" fontId="3" fillId="0" borderId="0" xfId="0" applyNumberFormat="1" applyFont="1" applyAlignment="1"/>
    <xf numFmtId="0" fontId="3" fillId="0" borderId="4" xfId="0" applyFont="1" applyBorder="1" applyAlignment="1"/>
    <xf numFmtId="0" fontId="1" fillId="0" borderId="2" xfId="0" applyFont="1" applyBorder="1" applyAlignment="1"/>
    <xf numFmtId="0" fontId="11" fillId="0" borderId="29" xfId="0" applyFont="1" applyBorder="1" applyAlignment="1"/>
    <xf numFmtId="0" fontId="7" fillId="0" borderId="0" xfId="0" applyFont="1" applyAlignment="1">
      <alignment vertical="top" wrapText="1"/>
    </xf>
    <xf numFmtId="0" fontId="3" fillId="0" borderId="30" xfId="0" applyNumberFormat="1" applyFont="1" applyBorder="1" applyAlignment="1"/>
    <xf numFmtId="2" fontId="3" fillId="0" borderId="17" xfId="0" applyNumberFormat="1" applyFont="1" applyBorder="1" applyAlignment="1"/>
    <xf numFmtId="2" fontId="3" fillId="0" borderId="4" xfId="0" applyNumberFormat="1" applyFont="1" applyBorder="1" applyAlignment="1"/>
    <xf numFmtId="0" fontId="3" fillId="0" borderId="4" xfId="0" applyFont="1" applyBorder="1" applyAlignment="1"/>
    <xf numFmtId="0" fontId="3" fillId="0" borderId="32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33" xfId="0" applyNumberFormat="1" applyFont="1" applyBorder="1" applyAlignment="1">
      <alignment vertical="center" wrapText="1"/>
    </xf>
    <xf numFmtId="0" fontId="3" fillId="0" borderId="34" xfId="0" applyNumberFormat="1" applyFont="1" applyBorder="1" applyAlignment="1">
      <alignment vertical="center" wrapText="1"/>
    </xf>
    <xf numFmtId="0" fontId="3" fillId="0" borderId="31" xfId="0" applyNumberFormat="1" applyFont="1" applyBorder="1" applyAlignment="1">
      <alignment vertical="center" wrapText="1"/>
    </xf>
    <xf numFmtId="49" fontId="3" fillId="0" borderId="31" xfId="0" applyNumberFormat="1" applyFont="1" applyBorder="1" applyAlignment="1">
      <alignment vertical="center" wrapText="1"/>
    </xf>
    <xf numFmtId="0" fontId="3" fillId="0" borderId="35" xfId="0" applyNumberFormat="1" applyFont="1" applyBorder="1" applyAlignment="1"/>
    <xf numFmtId="0" fontId="3" fillId="0" borderId="36" xfId="0" applyNumberFormat="1" applyFont="1" applyBorder="1" applyAlignment="1"/>
    <xf numFmtId="0" fontId="3" fillId="0" borderId="37" xfId="0" applyNumberFormat="1" applyFont="1" applyBorder="1" applyAlignment="1"/>
    <xf numFmtId="2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0" borderId="0" xfId="0" applyFont="1" applyBorder="1" applyAlignment="1"/>
    <xf numFmtId="0" fontId="3" fillId="0" borderId="0" xfId="0" applyFont="1" applyAlignment="1">
      <alignment vertical="top" wrapText="1"/>
    </xf>
    <xf numFmtId="0" fontId="4" fillId="0" borderId="4" xfId="0" applyFont="1" applyBorder="1" applyAlignment="1"/>
    <xf numFmtId="49" fontId="4" fillId="0" borderId="4" xfId="0" applyNumberFormat="1" applyFont="1" applyBorder="1" applyAlignment="1"/>
    <xf numFmtId="0" fontId="4" fillId="0" borderId="4" xfId="0" applyNumberFormat="1" applyFont="1" applyBorder="1" applyAlignment="1"/>
    <xf numFmtId="1" fontId="10" fillId="0" borderId="5" xfId="0" applyNumberFormat="1" applyFont="1" applyBorder="1" applyAlignment="1"/>
    <xf numFmtId="2" fontId="4" fillId="0" borderId="0" xfId="0" applyNumberFormat="1" applyFont="1" applyBorder="1" applyAlignment="1"/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2" fontId="1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NumberFormat="1" applyFont="1" applyBorder="1" applyAlignment="1"/>
    <xf numFmtId="49" fontId="3" fillId="0" borderId="2" xfId="0" applyNumberFormat="1" applyFont="1" applyBorder="1" applyAlignment="1"/>
    <xf numFmtId="165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3" fillId="0" borderId="0" xfId="0" applyNumberFormat="1" applyFont="1" applyBorder="1" applyAlignment="1"/>
    <xf numFmtId="1" fontId="7" fillId="0" borderId="2" xfId="0" applyNumberFormat="1" applyFont="1" applyBorder="1" applyAlignment="1"/>
    <xf numFmtId="49" fontId="4" fillId="0" borderId="2" xfId="0" applyNumberFormat="1" applyFont="1" applyBorder="1" applyAlignment="1"/>
    <xf numFmtId="165" fontId="4" fillId="0" borderId="2" xfId="0" applyNumberFormat="1" applyFont="1" applyBorder="1" applyAlignment="1"/>
    <xf numFmtId="165" fontId="3" fillId="0" borderId="0" xfId="0" applyNumberFormat="1" applyFont="1" applyAlignment="1"/>
    <xf numFmtId="2" fontId="3" fillId="0" borderId="2" xfId="0" applyNumberFormat="1" applyFont="1" applyBorder="1" applyAlignment="1"/>
    <xf numFmtId="2" fontId="3" fillId="0" borderId="0" xfId="0" applyNumberFormat="1" applyFont="1" applyAlignment="1"/>
    <xf numFmtId="0" fontId="4" fillId="0" borderId="6" xfId="0" applyNumberFormat="1" applyFont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/>
    <xf numFmtId="1" fontId="3" fillId="0" borderId="5" xfId="0" applyNumberFormat="1" applyFont="1" applyBorder="1" applyAlignment="1">
      <alignment horizontal="center"/>
    </xf>
    <xf numFmtId="0" fontId="3" fillId="0" borderId="22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15" fillId="2" borderId="2" xfId="0" applyFont="1" applyFill="1" applyBorder="1">
      <alignment vertical="top" wrapText="1"/>
    </xf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61"/>
  <sheetViews>
    <sheetView showGridLines="0" tabSelected="1" workbookViewId="0">
      <pane ySplit="1" topLeftCell="A2" activePane="bottomLeft" state="frozenSplit"/>
      <selection pane="bottomLeft" sqref="A1:H1"/>
    </sheetView>
  </sheetViews>
  <sheetFormatPr defaultColWidth="9" defaultRowHeight="15" x14ac:dyDescent="0.2"/>
  <cols>
    <col min="1" max="1" width="8.5" style="2" customWidth="1"/>
    <col min="2" max="2" width="4.59765625" style="2" bestFit="1" customWidth="1"/>
    <col min="3" max="3" width="9.19921875" style="2" customWidth="1"/>
    <col min="4" max="4" width="20.09765625" style="13" bestFit="1" customWidth="1"/>
    <col min="5" max="5" width="18" style="2" bestFit="1" customWidth="1"/>
    <col min="6" max="7" width="9" style="2" customWidth="1"/>
    <col min="8" max="8" width="10" style="2" customWidth="1"/>
    <col min="9" max="248" width="9" style="2" customWidth="1"/>
    <col min="249" max="16384" width="9" style="3"/>
  </cols>
  <sheetData>
    <row r="1" spans="1:8" ht="25.5" x14ac:dyDescent="0.2">
      <c r="A1" s="109" t="s">
        <v>246</v>
      </c>
      <c r="B1" s="109" t="s">
        <v>0</v>
      </c>
      <c r="C1" s="109" t="s">
        <v>1</v>
      </c>
      <c r="D1" s="109" t="s">
        <v>3</v>
      </c>
      <c r="E1" s="109" t="s">
        <v>2</v>
      </c>
      <c r="F1" s="109" t="s">
        <v>247</v>
      </c>
      <c r="G1" s="109" t="s">
        <v>248</v>
      </c>
      <c r="H1" s="109" t="s">
        <v>249</v>
      </c>
    </row>
    <row r="2" spans="1:8" x14ac:dyDescent="0.2">
      <c r="A2" s="4" t="s">
        <v>8</v>
      </c>
      <c r="B2" s="4" t="s">
        <v>9</v>
      </c>
      <c r="C2" s="4">
        <v>1</v>
      </c>
      <c r="D2" s="6" t="s">
        <v>204</v>
      </c>
      <c r="E2" s="7" t="s">
        <v>205</v>
      </c>
      <c r="F2" s="4">
        <v>13</v>
      </c>
      <c r="G2" s="4" t="s">
        <v>5</v>
      </c>
      <c r="H2" s="4">
        <v>131</v>
      </c>
    </row>
    <row r="3" spans="1:8" x14ac:dyDescent="0.2">
      <c r="A3" s="4" t="s">
        <v>8</v>
      </c>
      <c r="B3" s="4" t="s">
        <v>9</v>
      </c>
      <c r="C3" s="4">
        <v>1</v>
      </c>
      <c r="D3" s="6" t="s">
        <v>206</v>
      </c>
      <c r="E3" s="7" t="s">
        <v>207</v>
      </c>
      <c r="F3" s="4">
        <v>25</v>
      </c>
      <c r="G3" s="4" t="s">
        <v>209</v>
      </c>
      <c r="H3" s="4"/>
    </row>
    <row r="4" spans="1:8" x14ac:dyDescent="0.2">
      <c r="A4" s="4" t="s">
        <v>8</v>
      </c>
      <c r="B4" s="4" t="s">
        <v>9</v>
      </c>
      <c r="C4" s="4">
        <v>1</v>
      </c>
      <c r="D4" s="6" t="s">
        <v>28</v>
      </c>
      <c r="E4" s="7" t="s">
        <v>27</v>
      </c>
      <c r="F4" s="4">
        <v>13</v>
      </c>
      <c r="G4" s="4" t="s">
        <v>22</v>
      </c>
      <c r="H4" s="4"/>
    </row>
    <row r="5" spans="1:8" x14ac:dyDescent="0.2">
      <c r="A5" s="4" t="s">
        <v>8</v>
      </c>
      <c r="B5" s="4" t="s">
        <v>9</v>
      </c>
      <c r="C5" s="4">
        <v>1</v>
      </c>
      <c r="D5" s="5" t="s">
        <v>36</v>
      </c>
      <c r="E5" s="4" t="s">
        <v>214</v>
      </c>
      <c r="F5" s="4">
        <v>5</v>
      </c>
      <c r="G5" s="4" t="s">
        <v>5</v>
      </c>
      <c r="H5" s="4"/>
    </row>
    <row r="6" spans="1:8" x14ac:dyDescent="0.2">
      <c r="A6" s="4" t="s">
        <v>8</v>
      </c>
      <c r="B6" s="4" t="s">
        <v>9</v>
      </c>
      <c r="C6" s="4">
        <v>1</v>
      </c>
      <c r="D6" s="5" t="s">
        <v>29</v>
      </c>
      <c r="E6" s="4" t="s">
        <v>30</v>
      </c>
      <c r="F6" s="4">
        <v>7</v>
      </c>
      <c r="G6" s="4" t="s">
        <v>84</v>
      </c>
      <c r="H6" s="4">
        <v>116</v>
      </c>
    </row>
    <row r="7" spans="1:8" x14ac:dyDescent="0.2">
      <c r="A7" s="4" t="s">
        <v>8</v>
      </c>
      <c r="B7" s="4" t="s">
        <v>9</v>
      </c>
      <c r="C7" s="4">
        <v>1</v>
      </c>
      <c r="D7" s="6" t="s">
        <v>31</v>
      </c>
      <c r="E7" s="7" t="s">
        <v>21</v>
      </c>
      <c r="F7" s="4">
        <v>40</v>
      </c>
      <c r="G7" s="4" t="s">
        <v>7</v>
      </c>
      <c r="H7" s="4"/>
    </row>
    <row r="8" spans="1:8" x14ac:dyDescent="0.2">
      <c r="A8" s="4" t="s">
        <v>8</v>
      </c>
      <c r="B8" s="4" t="s">
        <v>9</v>
      </c>
      <c r="C8" s="4">
        <v>1</v>
      </c>
      <c r="D8" s="5" t="s">
        <v>32</v>
      </c>
      <c r="E8" s="4" t="s">
        <v>33</v>
      </c>
      <c r="F8" s="4">
        <v>25</v>
      </c>
      <c r="G8" s="4" t="s">
        <v>5</v>
      </c>
      <c r="H8" s="4"/>
    </row>
    <row r="9" spans="1:8" x14ac:dyDescent="0.2">
      <c r="A9" s="4" t="s">
        <v>8</v>
      </c>
      <c r="B9" s="4" t="s">
        <v>9</v>
      </c>
      <c r="C9" s="4">
        <v>1</v>
      </c>
      <c r="D9" s="8" t="s">
        <v>34</v>
      </c>
      <c r="E9" s="9" t="s">
        <v>35</v>
      </c>
      <c r="F9" s="4">
        <v>5</v>
      </c>
      <c r="G9" s="4" t="s">
        <v>5</v>
      </c>
      <c r="H9" s="4">
        <v>42</v>
      </c>
    </row>
    <row r="10" spans="1:8" x14ac:dyDescent="0.2">
      <c r="A10" s="4" t="s">
        <v>8</v>
      </c>
      <c r="B10" s="4" t="s">
        <v>9</v>
      </c>
      <c r="C10" s="4">
        <v>1</v>
      </c>
      <c r="D10" s="5"/>
      <c r="E10" s="4" t="s">
        <v>212</v>
      </c>
      <c r="F10" s="4">
        <v>5</v>
      </c>
      <c r="G10" s="4"/>
      <c r="H10" s="4"/>
    </row>
    <row r="11" spans="1:8" x14ac:dyDescent="0.2">
      <c r="A11" s="4" t="s">
        <v>8</v>
      </c>
      <c r="B11" s="4" t="s">
        <v>12</v>
      </c>
      <c r="C11" s="4">
        <v>1</v>
      </c>
      <c r="D11" s="6" t="s">
        <v>204</v>
      </c>
      <c r="E11" s="7" t="s">
        <v>205</v>
      </c>
      <c r="F11" s="4">
        <v>50</v>
      </c>
      <c r="G11" s="4" t="s">
        <v>5</v>
      </c>
      <c r="H11" s="4">
        <v>79</v>
      </c>
    </row>
    <row r="12" spans="1:8" x14ac:dyDescent="0.2">
      <c r="A12" s="4" t="s">
        <v>8</v>
      </c>
      <c r="B12" s="4" t="s">
        <v>12</v>
      </c>
      <c r="C12" s="4">
        <v>1</v>
      </c>
      <c r="D12" s="6" t="s">
        <v>28</v>
      </c>
      <c r="E12" s="7" t="s">
        <v>27</v>
      </c>
      <c r="F12" s="4">
        <v>5</v>
      </c>
      <c r="G12" s="4" t="s">
        <v>22</v>
      </c>
      <c r="H12" s="4"/>
    </row>
    <row r="13" spans="1:8" x14ac:dyDescent="0.2">
      <c r="A13" s="4" t="s">
        <v>8</v>
      </c>
      <c r="B13" s="4" t="s">
        <v>12</v>
      </c>
      <c r="C13" s="4">
        <v>1</v>
      </c>
      <c r="D13" s="5" t="s">
        <v>37</v>
      </c>
      <c r="E13" s="4" t="s">
        <v>210</v>
      </c>
      <c r="F13" s="4">
        <v>1</v>
      </c>
      <c r="G13" s="4" t="s">
        <v>5</v>
      </c>
      <c r="H13" s="4"/>
    </row>
    <row r="14" spans="1:8" x14ac:dyDescent="0.2">
      <c r="A14" s="4" t="s">
        <v>8</v>
      </c>
      <c r="B14" s="4" t="s">
        <v>12</v>
      </c>
      <c r="C14" s="4">
        <v>1</v>
      </c>
      <c r="D14" s="5" t="s">
        <v>38</v>
      </c>
      <c r="E14" s="4" t="s">
        <v>39</v>
      </c>
      <c r="F14" s="4">
        <v>0.5</v>
      </c>
      <c r="G14" s="4" t="s">
        <v>5</v>
      </c>
      <c r="H14" s="4"/>
    </row>
    <row r="15" spans="1:8" x14ac:dyDescent="0.2">
      <c r="A15" s="4" t="s">
        <v>8</v>
      </c>
      <c r="B15" s="4" t="s">
        <v>12</v>
      </c>
      <c r="C15" s="4">
        <v>1</v>
      </c>
      <c r="D15" s="6" t="s">
        <v>31</v>
      </c>
      <c r="E15" s="7" t="s">
        <v>21</v>
      </c>
      <c r="F15" s="4">
        <v>16</v>
      </c>
      <c r="G15" s="4" t="s">
        <v>6</v>
      </c>
      <c r="H15" s="4"/>
    </row>
    <row r="16" spans="1:8" x14ac:dyDescent="0.2">
      <c r="A16" s="4" t="s">
        <v>8</v>
      </c>
      <c r="B16" s="4" t="s">
        <v>12</v>
      </c>
      <c r="C16" s="4">
        <v>1</v>
      </c>
      <c r="D16" s="5" t="s">
        <v>29</v>
      </c>
      <c r="E16" s="4" t="s">
        <v>30</v>
      </c>
      <c r="F16" s="4">
        <v>5</v>
      </c>
      <c r="G16" s="4" t="s">
        <v>84</v>
      </c>
      <c r="H16" s="4">
        <v>67</v>
      </c>
    </row>
    <row r="17" spans="1:8" x14ac:dyDescent="0.2">
      <c r="A17" s="4" t="s">
        <v>8</v>
      </c>
      <c r="B17" s="4" t="s">
        <v>12</v>
      </c>
      <c r="C17" s="4">
        <v>1</v>
      </c>
      <c r="D17" s="5" t="s">
        <v>40</v>
      </c>
      <c r="E17" s="4" t="s">
        <v>41</v>
      </c>
      <c r="F17" s="4">
        <v>5</v>
      </c>
      <c r="G17" s="4" t="s">
        <v>6</v>
      </c>
      <c r="H17" s="4"/>
    </row>
    <row r="18" spans="1:8" ht="25.5" x14ac:dyDescent="0.2">
      <c r="A18" s="4" t="s">
        <v>8</v>
      </c>
      <c r="B18" s="4" t="s">
        <v>12</v>
      </c>
      <c r="C18" s="4">
        <v>1</v>
      </c>
      <c r="D18" s="5" t="s">
        <v>42</v>
      </c>
      <c r="E18" s="4" t="s">
        <v>43</v>
      </c>
      <c r="F18" s="4">
        <v>1</v>
      </c>
      <c r="G18" s="4" t="s">
        <v>5</v>
      </c>
      <c r="H18" s="4"/>
    </row>
    <row r="19" spans="1:8" x14ac:dyDescent="0.2">
      <c r="A19" s="4" t="s">
        <v>8</v>
      </c>
      <c r="B19" s="4" t="s">
        <v>12</v>
      </c>
      <c r="C19" s="4">
        <v>1</v>
      </c>
      <c r="D19" s="5" t="s">
        <v>85</v>
      </c>
      <c r="E19" s="4" t="s">
        <v>86</v>
      </c>
      <c r="F19" s="4">
        <v>2</v>
      </c>
      <c r="G19" s="4" t="s">
        <v>5</v>
      </c>
      <c r="H19" s="4"/>
    </row>
    <row r="20" spans="1:8" x14ac:dyDescent="0.2">
      <c r="A20" s="4" t="s">
        <v>8</v>
      </c>
      <c r="B20" s="4" t="s">
        <v>12</v>
      </c>
      <c r="C20" s="4">
        <v>1</v>
      </c>
      <c r="D20" s="12" t="s">
        <v>226</v>
      </c>
      <c r="E20" s="4" t="s">
        <v>227</v>
      </c>
      <c r="F20" s="4">
        <v>1</v>
      </c>
      <c r="G20" s="4" t="s">
        <v>5</v>
      </c>
      <c r="H20" s="4"/>
    </row>
    <row r="21" spans="1:8" x14ac:dyDescent="0.2">
      <c r="A21" s="4" t="s">
        <v>8</v>
      </c>
      <c r="B21" s="4" t="s">
        <v>12</v>
      </c>
      <c r="C21" s="4">
        <v>1</v>
      </c>
      <c r="D21" s="5" t="s">
        <v>44</v>
      </c>
      <c r="E21" s="4" t="s">
        <v>211</v>
      </c>
      <c r="F21" s="4">
        <v>6</v>
      </c>
      <c r="G21" s="4" t="s">
        <v>5</v>
      </c>
      <c r="H21" s="4">
        <v>68</v>
      </c>
    </row>
    <row r="22" spans="1:8" x14ac:dyDescent="0.2">
      <c r="A22" s="4" t="s">
        <v>8</v>
      </c>
      <c r="B22" s="4" t="s">
        <v>12</v>
      </c>
      <c r="C22" s="4">
        <v>1</v>
      </c>
      <c r="D22" s="5"/>
      <c r="E22" s="4" t="s">
        <v>212</v>
      </c>
      <c r="F22" s="4">
        <v>15</v>
      </c>
      <c r="G22" s="4"/>
      <c r="H22" s="4"/>
    </row>
    <row r="23" spans="1:8" x14ac:dyDescent="0.2">
      <c r="A23" s="4" t="s">
        <v>8</v>
      </c>
      <c r="B23" s="4" t="s">
        <v>12</v>
      </c>
      <c r="C23" s="4">
        <v>1</v>
      </c>
      <c r="D23" s="55" t="s">
        <v>213</v>
      </c>
      <c r="E23" s="56" t="s">
        <v>207</v>
      </c>
      <c r="F23" s="4">
        <v>2</v>
      </c>
      <c r="G23" s="4" t="s">
        <v>209</v>
      </c>
      <c r="H23" s="4"/>
    </row>
    <row r="24" spans="1:8" x14ac:dyDescent="0.2">
      <c r="A24" s="4" t="s">
        <v>8</v>
      </c>
      <c r="B24" s="4" t="s">
        <v>13</v>
      </c>
      <c r="C24" s="4">
        <v>1</v>
      </c>
      <c r="D24" s="6" t="s">
        <v>204</v>
      </c>
      <c r="E24" s="7" t="s">
        <v>205</v>
      </c>
      <c r="F24" s="4">
        <v>65</v>
      </c>
      <c r="G24" s="4" t="s">
        <v>5</v>
      </c>
      <c r="H24" s="4">
        <v>118</v>
      </c>
    </row>
    <row r="25" spans="1:8" x14ac:dyDescent="0.2">
      <c r="A25" s="4" t="s">
        <v>8</v>
      </c>
      <c r="B25" s="4" t="s">
        <v>13</v>
      </c>
      <c r="C25" s="4">
        <v>1</v>
      </c>
      <c r="D25" s="6" t="s">
        <v>28</v>
      </c>
      <c r="E25" s="7" t="s">
        <v>27</v>
      </c>
      <c r="F25" s="4">
        <v>5</v>
      </c>
      <c r="G25" s="4" t="s">
        <v>22</v>
      </c>
      <c r="H25" s="4"/>
    </row>
    <row r="26" spans="1:8" x14ac:dyDescent="0.2">
      <c r="A26" s="4" t="s">
        <v>8</v>
      </c>
      <c r="B26" s="4" t="s">
        <v>13</v>
      </c>
      <c r="C26" s="4">
        <v>1</v>
      </c>
      <c r="D26" s="6" t="s">
        <v>31</v>
      </c>
      <c r="E26" s="7" t="s">
        <v>21</v>
      </c>
      <c r="F26" s="4">
        <v>20</v>
      </c>
      <c r="G26" s="4" t="s">
        <v>6</v>
      </c>
      <c r="H26" s="4"/>
    </row>
    <row r="27" spans="1:8" x14ac:dyDescent="0.2">
      <c r="A27" s="4" t="s">
        <v>8</v>
      </c>
      <c r="B27" s="4" t="s">
        <v>13</v>
      </c>
      <c r="C27" s="4">
        <v>1</v>
      </c>
      <c r="D27" s="5" t="s">
        <v>36</v>
      </c>
      <c r="E27" s="4" t="s">
        <v>214</v>
      </c>
      <c r="F27" s="4">
        <v>7</v>
      </c>
      <c r="G27" s="4" t="s">
        <v>5</v>
      </c>
      <c r="H27" s="4"/>
    </row>
    <row r="28" spans="1:8" ht="25.5" x14ac:dyDescent="0.2">
      <c r="A28" s="4" t="s">
        <v>8</v>
      </c>
      <c r="B28" s="4" t="s">
        <v>13</v>
      </c>
      <c r="C28" s="4">
        <v>1</v>
      </c>
      <c r="D28" s="5" t="s">
        <v>42</v>
      </c>
      <c r="E28" s="4" t="s">
        <v>43</v>
      </c>
      <c r="F28" s="4">
        <v>5</v>
      </c>
      <c r="G28" s="4" t="s">
        <v>5</v>
      </c>
      <c r="H28" s="4"/>
    </row>
    <row r="29" spans="1:8" x14ac:dyDescent="0.2">
      <c r="A29" s="4" t="s">
        <v>8</v>
      </c>
      <c r="B29" s="4" t="s">
        <v>13</v>
      </c>
      <c r="C29" s="4">
        <v>1</v>
      </c>
      <c r="D29" s="5" t="s">
        <v>29</v>
      </c>
      <c r="E29" s="4" t="s">
        <v>30</v>
      </c>
      <c r="F29" s="4">
        <v>1</v>
      </c>
      <c r="G29" s="4" t="s">
        <v>84</v>
      </c>
      <c r="H29" s="4">
        <v>76</v>
      </c>
    </row>
    <row r="30" spans="1:8" x14ac:dyDescent="0.2">
      <c r="A30" s="4" t="s">
        <v>8</v>
      </c>
      <c r="B30" s="4" t="s">
        <v>13</v>
      </c>
      <c r="C30" s="4">
        <v>1</v>
      </c>
      <c r="D30" s="5" t="s">
        <v>224</v>
      </c>
      <c r="E30" s="4" t="s">
        <v>225</v>
      </c>
      <c r="F30" s="4">
        <v>1</v>
      </c>
      <c r="G30" s="4" t="s">
        <v>6</v>
      </c>
      <c r="H30" s="4"/>
    </row>
    <row r="31" spans="1:8" x14ac:dyDescent="0.2">
      <c r="A31" s="4" t="s">
        <v>8</v>
      </c>
      <c r="B31" s="4" t="s">
        <v>13</v>
      </c>
      <c r="C31" s="4">
        <v>1</v>
      </c>
      <c r="D31" s="6" t="s">
        <v>45</v>
      </c>
      <c r="E31" s="7" t="s">
        <v>46</v>
      </c>
      <c r="F31" s="4">
        <v>2</v>
      </c>
      <c r="G31" s="4" t="s">
        <v>5</v>
      </c>
      <c r="H31" s="4"/>
    </row>
    <row r="32" spans="1:8" x14ac:dyDescent="0.2">
      <c r="A32" s="4" t="s">
        <v>8</v>
      </c>
      <c r="B32" s="4" t="s">
        <v>13</v>
      </c>
      <c r="C32" s="4">
        <v>1</v>
      </c>
      <c r="D32" s="13" t="s">
        <v>32</v>
      </c>
      <c r="E32" s="4" t="s">
        <v>33</v>
      </c>
      <c r="F32" s="4">
        <v>13</v>
      </c>
      <c r="G32" s="4" t="s">
        <v>5</v>
      </c>
      <c r="H32" s="4"/>
    </row>
    <row r="33" spans="1:8" x14ac:dyDescent="0.2">
      <c r="A33" s="4" t="s">
        <v>8</v>
      </c>
      <c r="B33" s="4" t="s">
        <v>13</v>
      </c>
      <c r="C33" s="4">
        <v>1</v>
      </c>
      <c r="D33" s="5"/>
      <c r="E33" s="4" t="s">
        <v>212</v>
      </c>
      <c r="F33" s="4">
        <v>4</v>
      </c>
      <c r="G33" s="4"/>
      <c r="H33" s="4"/>
    </row>
    <row r="34" spans="1:8" x14ac:dyDescent="0.2">
      <c r="A34" s="4" t="s">
        <v>8</v>
      </c>
      <c r="B34" s="4" t="s">
        <v>14</v>
      </c>
      <c r="C34" s="4">
        <v>1</v>
      </c>
      <c r="D34" s="6" t="s">
        <v>204</v>
      </c>
      <c r="E34" s="7" t="s">
        <v>205</v>
      </c>
      <c r="F34" s="4">
        <v>40</v>
      </c>
      <c r="G34" s="4" t="s">
        <v>5</v>
      </c>
      <c r="H34" s="4">
        <v>93</v>
      </c>
    </row>
    <row r="35" spans="1:8" x14ac:dyDescent="0.2">
      <c r="A35" s="4" t="s">
        <v>8</v>
      </c>
      <c r="B35" s="4" t="s">
        <v>14</v>
      </c>
      <c r="C35" s="4">
        <v>1</v>
      </c>
      <c r="D35" s="5" t="s">
        <v>47</v>
      </c>
      <c r="E35" s="4" t="s">
        <v>15</v>
      </c>
      <c r="F35" s="4">
        <v>8</v>
      </c>
      <c r="G35" s="4" t="s">
        <v>5</v>
      </c>
      <c r="H35" s="4">
        <v>110</v>
      </c>
    </row>
    <row r="36" spans="1:8" x14ac:dyDescent="0.2">
      <c r="A36" s="4" t="s">
        <v>8</v>
      </c>
      <c r="B36" s="4" t="s">
        <v>14</v>
      </c>
      <c r="C36" s="4">
        <v>1</v>
      </c>
      <c r="D36" s="5" t="s">
        <v>48</v>
      </c>
      <c r="E36" s="4" t="s">
        <v>49</v>
      </c>
      <c r="F36" s="4">
        <v>30</v>
      </c>
      <c r="G36" s="4" t="s">
        <v>5</v>
      </c>
      <c r="H36" s="4">
        <v>171</v>
      </c>
    </row>
    <row r="37" spans="1:8" x14ac:dyDescent="0.2">
      <c r="A37" s="4" t="s">
        <v>8</v>
      </c>
      <c r="B37" s="4" t="s">
        <v>14</v>
      </c>
      <c r="C37" s="4">
        <v>1</v>
      </c>
      <c r="D37" s="5" t="s">
        <v>50</v>
      </c>
      <c r="E37" s="4" t="s">
        <v>51</v>
      </c>
      <c r="F37" s="4">
        <v>5</v>
      </c>
      <c r="G37" s="4" t="s">
        <v>5</v>
      </c>
      <c r="H37" s="4">
        <v>118</v>
      </c>
    </row>
    <row r="38" spans="1:8" x14ac:dyDescent="0.2">
      <c r="A38" s="4" t="s">
        <v>8</v>
      </c>
      <c r="B38" s="4" t="s">
        <v>14</v>
      </c>
      <c r="C38" s="4">
        <v>1</v>
      </c>
      <c r="D38" s="5" t="s">
        <v>29</v>
      </c>
      <c r="E38" s="4" t="s">
        <v>30</v>
      </c>
      <c r="F38" s="4">
        <v>5</v>
      </c>
      <c r="G38" s="4" t="s">
        <v>84</v>
      </c>
      <c r="H38" s="4">
        <v>108</v>
      </c>
    </row>
    <row r="39" spans="1:8" x14ac:dyDescent="0.2">
      <c r="A39" s="4" t="s">
        <v>8</v>
      </c>
      <c r="B39" s="4" t="s">
        <v>14</v>
      </c>
      <c r="C39" s="4">
        <v>1</v>
      </c>
      <c r="D39" s="6" t="s">
        <v>45</v>
      </c>
      <c r="E39" s="7" t="s">
        <v>46</v>
      </c>
      <c r="F39" s="4">
        <v>7</v>
      </c>
      <c r="G39" s="4" t="s">
        <v>5</v>
      </c>
      <c r="H39" s="4"/>
    </row>
    <row r="40" spans="1:8" x14ac:dyDescent="0.2">
      <c r="A40" s="4" t="s">
        <v>8</v>
      </c>
      <c r="B40" s="4" t="s">
        <v>14</v>
      </c>
      <c r="C40" s="4">
        <v>1</v>
      </c>
      <c r="D40" s="5" t="s">
        <v>28</v>
      </c>
      <c r="E40" s="4" t="s">
        <v>27</v>
      </c>
      <c r="F40" s="4">
        <v>10</v>
      </c>
      <c r="G40" s="4" t="s">
        <v>22</v>
      </c>
      <c r="H40" s="4"/>
    </row>
    <row r="41" spans="1:8" x14ac:dyDescent="0.2">
      <c r="A41" s="4" t="s">
        <v>8</v>
      </c>
      <c r="B41" s="4" t="s">
        <v>14</v>
      </c>
      <c r="C41" s="4">
        <v>1</v>
      </c>
      <c r="D41" s="6" t="s">
        <v>31</v>
      </c>
      <c r="E41" s="7" t="s">
        <v>21</v>
      </c>
      <c r="F41" s="4">
        <v>6</v>
      </c>
      <c r="G41" s="4" t="s">
        <v>6</v>
      </c>
      <c r="H41" s="4"/>
    </row>
    <row r="42" spans="1:8" x14ac:dyDescent="0.2">
      <c r="A42" s="4" t="s">
        <v>8</v>
      </c>
      <c r="B42" s="4" t="s">
        <v>14</v>
      </c>
      <c r="C42" s="4">
        <v>1</v>
      </c>
      <c r="D42" s="5" t="s">
        <v>32</v>
      </c>
      <c r="E42" s="4" t="s">
        <v>33</v>
      </c>
      <c r="F42" s="4">
        <v>12</v>
      </c>
      <c r="G42" s="4" t="s">
        <v>5</v>
      </c>
      <c r="H42" s="4"/>
    </row>
    <row r="43" spans="1:8" ht="25.5" x14ac:dyDescent="0.2">
      <c r="A43" s="4" t="s">
        <v>8</v>
      </c>
      <c r="B43" s="4" t="s">
        <v>14</v>
      </c>
      <c r="C43" s="4">
        <v>1</v>
      </c>
      <c r="D43" s="5" t="s">
        <v>42</v>
      </c>
      <c r="E43" s="4" t="s">
        <v>43</v>
      </c>
      <c r="F43" s="4">
        <v>3</v>
      </c>
      <c r="G43" s="4" t="s">
        <v>5</v>
      </c>
      <c r="H43" s="4"/>
    </row>
    <row r="44" spans="1:8" x14ac:dyDescent="0.2">
      <c r="A44" s="4" t="s">
        <v>8</v>
      </c>
      <c r="B44" s="4" t="s">
        <v>14</v>
      </c>
      <c r="C44" s="4">
        <v>1</v>
      </c>
      <c r="D44" s="5" t="s">
        <v>224</v>
      </c>
      <c r="E44" s="4" t="s">
        <v>225</v>
      </c>
      <c r="F44" s="4">
        <v>3</v>
      </c>
      <c r="G44" s="4" t="s">
        <v>6</v>
      </c>
      <c r="H44" s="4"/>
    </row>
    <row r="45" spans="1:8" x14ac:dyDescent="0.2">
      <c r="A45" s="4" t="s">
        <v>8</v>
      </c>
      <c r="B45" s="4" t="s">
        <v>14</v>
      </c>
      <c r="C45" s="4">
        <v>1</v>
      </c>
      <c r="D45" s="5" t="s">
        <v>215</v>
      </c>
      <c r="E45" s="4" t="s">
        <v>52</v>
      </c>
      <c r="F45" s="4">
        <v>2</v>
      </c>
      <c r="G45" s="4" t="s">
        <v>5</v>
      </c>
      <c r="H45" s="4"/>
    </row>
    <row r="46" spans="1:8" x14ac:dyDescent="0.2">
      <c r="A46" s="4" t="s">
        <v>8</v>
      </c>
      <c r="B46" s="4" t="s">
        <v>14</v>
      </c>
      <c r="C46" s="4">
        <v>1</v>
      </c>
      <c r="D46" s="5"/>
      <c r="E46" s="4" t="s">
        <v>212</v>
      </c>
      <c r="F46" s="4">
        <v>3</v>
      </c>
      <c r="G46" s="4"/>
      <c r="H46" s="4"/>
    </row>
    <row r="47" spans="1:8" x14ac:dyDescent="0.2">
      <c r="A47" s="4" t="s">
        <v>8</v>
      </c>
      <c r="B47" s="4" t="s">
        <v>16</v>
      </c>
      <c r="C47" s="4">
        <v>1</v>
      </c>
      <c r="D47" s="6" t="s">
        <v>204</v>
      </c>
      <c r="E47" s="7" t="s">
        <v>205</v>
      </c>
      <c r="F47" s="4">
        <v>50</v>
      </c>
      <c r="G47" s="4" t="s">
        <v>5</v>
      </c>
      <c r="H47" s="4">
        <v>113</v>
      </c>
    </row>
    <row r="48" spans="1:8" x14ac:dyDescent="0.2">
      <c r="A48" s="4" t="s">
        <v>8</v>
      </c>
      <c r="B48" s="4" t="s">
        <v>16</v>
      </c>
      <c r="C48" s="4">
        <v>1</v>
      </c>
      <c r="D48" s="55" t="s">
        <v>213</v>
      </c>
      <c r="E48" s="56" t="s">
        <v>207</v>
      </c>
      <c r="F48" s="4">
        <v>8</v>
      </c>
      <c r="G48" s="4" t="s">
        <v>209</v>
      </c>
      <c r="H48" s="4"/>
    </row>
    <row r="49" spans="1:8" x14ac:dyDescent="0.2">
      <c r="A49" s="4" t="s">
        <v>8</v>
      </c>
      <c r="B49" s="4" t="s">
        <v>16</v>
      </c>
      <c r="C49" s="4">
        <v>1</v>
      </c>
      <c r="D49" s="5" t="s">
        <v>53</v>
      </c>
      <c r="E49" s="4" t="s">
        <v>54</v>
      </c>
      <c r="F49" s="4">
        <v>25</v>
      </c>
      <c r="G49" s="4" t="s">
        <v>22</v>
      </c>
      <c r="H49" s="4"/>
    </row>
    <row r="50" spans="1:8" x14ac:dyDescent="0.2">
      <c r="A50" s="4" t="s">
        <v>8</v>
      </c>
      <c r="B50" s="4" t="s">
        <v>16</v>
      </c>
      <c r="C50" s="4">
        <v>1</v>
      </c>
      <c r="D50" s="6" t="s">
        <v>28</v>
      </c>
      <c r="E50" s="7" t="s">
        <v>27</v>
      </c>
      <c r="F50" s="4">
        <v>8</v>
      </c>
      <c r="G50" s="4" t="s">
        <v>22</v>
      </c>
      <c r="H50" s="4"/>
    </row>
    <row r="51" spans="1:8" x14ac:dyDescent="0.2">
      <c r="A51" s="4" t="s">
        <v>8</v>
      </c>
      <c r="B51" s="4" t="s">
        <v>16</v>
      </c>
      <c r="C51" s="4">
        <v>1</v>
      </c>
      <c r="D51" s="5" t="s">
        <v>31</v>
      </c>
      <c r="E51" s="4" t="s">
        <v>21</v>
      </c>
      <c r="F51" s="4">
        <v>5</v>
      </c>
      <c r="G51" s="4" t="s">
        <v>6</v>
      </c>
      <c r="H51" s="4"/>
    </row>
    <row r="52" spans="1:8" x14ac:dyDescent="0.2">
      <c r="A52" s="4" t="s">
        <v>8</v>
      </c>
      <c r="B52" s="4" t="s">
        <v>16</v>
      </c>
      <c r="C52" s="4">
        <v>1</v>
      </c>
      <c r="D52" s="5" t="s">
        <v>32</v>
      </c>
      <c r="E52" s="4" t="s">
        <v>33</v>
      </c>
      <c r="F52" s="4">
        <v>8</v>
      </c>
      <c r="G52" s="4" t="s">
        <v>5</v>
      </c>
      <c r="H52" s="4"/>
    </row>
    <row r="53" spans="1:8" x14ac:dyDescent="0.2">
      <c r="A53" s="4" t="s">
        <v>8</v>
      </c>
      <c r="B53" s="4" t="s">
        <v>16</v>
      </c>
      <c r="C53" s="4">
        <v>1</v>
      </c>
      <c r="D53" s="10" t="s">
        <v>55</v>
      </c>
      <c r="E53" s="11" t="s">
        <v>56</v>
      </c>
      <c r="F53" s="4">
        <v>4</v>
      </c>
      <c r="G53" s="4" t="s">
        <v>22</v>
      </c>
      <c r="H53" s="4"/>
    </row>
    <row r="54" spans="1:8" x14ac:dyDescent="0.2">
      <c r="A54" s="4" t="s">
        <v>8</v>
      </c>
      <c r="B54" s="4" t="s">
        <v>16</v>
      </c>
      <c r="C54" s="4">
        <v>1</v>
      </c>
      <c r="D54" s="5" t="s">
        <v>29</v>
      </c>
      <c r="E54" s="4" t="s">
        <v>30</v>
      </c>
      <c r="F54" s="4">
        <v>7</v>
      </c>
      <c r="G54" s="4" t="s">
        <v>84</v>
      </c>
      <c r="H54" s="4">
        <v>69</v>
      </c>
    </row>
    <row r="55" spans="1:8" x14ac:dyDescent="0.2">
      <c r="A55" s="4" t="s">
        <v>8</v>
      </c>
      <c r="B55" s="4" t="s">
        <v>16</v>
      </c>
      <c r="C55" s="4">
        <v>1</v>
      </c>
      <c r="D55" s="5" t="s">
        <v>36</v>
      </c>
      <c r="E55" s="4" t="s">
        <v>214</v>
      </c>
      <c r="F55" s="4">
        <v>6</v>
      </c>
      <c r="G55" s="4" t="s">
        <v>5</v>
      </c>
      <c r="H55" s="4"/>
    </row>
    <row r="56" spans="1:8" ht="25.5" x14ac:dyDescent="0.2">
      <c r="A56" s="4" t="s">
        <v>8</v>
      </c>
      <c r="B56" s="4" t="s">
        <v>16</v>
      </c>
      <c r="C56" s="4">
        <v>1</v>
      </c>
      <c r="D56" s="57" t="s">
        <v>66</v>
      </c>
      <c r="E56" s="4" t="s">
        <v>58</v>
      </c>
      <c r="F56" s="4">
        <v>4</v>
      </c>
      <c r="G56" s="4" t="s">
        <v>5</v>
      </c>
      <c r="H56" s="4"/>
    </row>
    <row r="57" spans="1:8" x14ac:dyDescent="0.2">
      <c r="A57" s="4" t="s">
        <v>8</v>
      </c>
      <c r="B57" s="64" t="s">
        <v>16</v>
      </c>
      <c r="C57" s="4">
        <v>1</v>
      </c>
      <c r="D57" s="5" t="s">
        <v>216</v>
      </c>
      <c r="E57" s="4" t="s">
        <v>217</v>
      </c>
      <c r="F57" s="4">
        <v>0.5</v>
      </c>
      <c r="G57" s="4" t="s">
        <v>209</v>
      </c>
      <c r="H57" s="4"/>
    </row>
    <row r="58" spans="1:8" x14ac:dyDescent="0.2">
      <c r="A58" s="62" t="s">
        <v>8</v>
      </c>
      <c r="B58" s="67" t="s">
        <v>236</v>
      </c>
      <c r="C58" s="63">
        <v>1</v>
      </c>
      <c r="D58" s="55" t="s">
        <v>204</v>
      </c>
      <c r="E58" s="56" t="s">
        <v>205</v>
      </c>
      <c r="F58" s="4">
        <v>100</v>
      </c>
      <c r="G58" s="4" t="s">
        <v>5</v>
      </c>
      <c r="H58" s="4">
        <v>96</v>
      </c>
    </row>
    <row r="59" spans="1:8" x14ac:dyDescent="0.2">
      <c r="A59" s="62" t="s">
        <v>8</v>
      </c>
      <c r="B59" s="67" t="s">
        <v>236</v>
      </c>
      <c r="C59" s="63">
        <v>1</v>
      </c>
      <c r="D59" s="5" t="s">
        <v>60</v>
      </c>
      <c r="E59" s="4" t="s">
        <v>59</v>
      </c>
      <c r="F59" s="4">
        <v>2</v>
      </c>
      <c r="G59" s="4" t="s">
        <v>5</v>
      </c>
      <c r="H59" s="4"/>
    </row>
    <row r="60" spans="1:8" x14ac:dyDescent="0.2">
      <c r="A60" s="62" t="s">
        <v>8</v>
      </c>
      <c r="B60" s="67" t="s">
        <v>236</v>
      </c>
      <c r="C60" s="63">
        <v>1</v>
      </c>
      <c r="D60" s="5" t="s">
        <v>61</v>
      </c>
      <c r="E60" s="4" t="s">
        <v>62</v>
      </c>
      <c r="F60" s="4">
        <v>4</v>
      </c>
      <c r="G60" s="4" t="s">
        <v>5</v>
      </c>
      <c r="H60" s="4"/>
    </row>
    <row r="61" spans="1:8" x14ac:dyDescent="0.2">
      <c r="A61" s="62" t="s">
        <v>8</v>
      </c>
      <c r="B61" s="67" t="s">
        <v>236</v>
      </c>
      <c r="C61" s="63">
        <v>1</v>
      </c>
      <c r="D61" s="5" t="s">
        <v>29</v>
      </c>
      <c r="E61" s="4" t="s">
        <v>30</v>
      </c>
      <c r="F61" s="4">
        <v>3</v>
      </c>
      <c r="G61" s="4" t="s">
        <v>84</v>
      </c>
      <c r="H61" s="4">
        <v>72</v>
      </c>
    </row>
    <row r="62" spans="1:8" x14ac:dyDescent="0.2">
      <c r="A62" s="62" t="s">
        <v>8</v>
      </c>
      <c r="B62" s="67" t="s">
        <v>236</v>
      </c>
      <c r="C62" s="63">
        <v>1</v>
      </c>
      <c r="D62" s="6" t="s">
        <v>218</v>
      </c>
      <c r="E62" s="7" t="s">
        <v>207</v>
      </c>
      <c r="F62" s="4">
        <v>2</v>
      </c>
      <c r="G62" s="4" t="s">
        <v>209</v>
      </c>
      <c r="H62" s="4"/>
    </row>
    <row r="63" spans="1:8" x14ac:dyDescent="0.2">
      <c r="A63" s="62" t="s">
        <v>8</v>
      </c>
      <c r="B63" s="67" t="s">
        <v>236</v>
      </c>
      <c r="C63" s="63">
        <v>1</v>
      </c>
      <c r="D63" s="5" t="s">
        <v>87</v>
      </c>
      <c r="E63" s="4" t="s">
        <v>43</v>
      </c>
      <c r="F63" s="4">
        <v>2</v>
      </c>
      <c r="G63" s="4" t="s">
        <v>5</v>
      </c>
      <c r="H63" s="4"/>
    </row>
    <row r="64" spans="1:8" x14ac:dyDescent="0.2">
      <c r="A64" s="62" t="s">
        <v>8</v>
      </c>
      <c r="B64" s="67" t="s">
        <v>236</v>
      </c>
      <c r="C64" s="63">
        <v>1</v>
      </c>
      <c r="D64" s="5"/>
      <c r="E64" s="4" t="s">
        <v>235</v>
      </c>
      <c r="F64" s="4">
        <v>3</v>
      </c>
      <c r="G64" s="4"/>
      <c r="H64" s="4"/>
    </row>
    <row r="65" spans="1:8" x14ac:dyDescent="0.2">
      <c r="A65" s="62" t="s">
        <v>8</v>
      </c>
      <c r="B65" s="67" t="s">
        <v>236</v>
      </c>
      <c r="C65" s="63">
        <v>1</v>
      </c>
      <c r="D65" s="12" t="s">
        <v>226</v>
      </c>
      <c r="E65" s="4" t="s">
        <v>227</v>
      </c>
      <c r="F65" s="4">
        <v>2</v>
      </c>
      <c r="G65" s="4" t="s">
        <v>5</v>
      </c>
      <c r="H65" s="4"/>
    </row>
    <row r="66" spans="1:8" x14ac:dyDescent="0.2">
      <c r="A66" s="62" t="s">
        <v>8</v>
      </c>
      <c r="B66" s="67" t="s">
        <v>236</v>
      </c>
      <c r="C66" s="63">
        <v>1</v>
      </c>
      <c r="D66" s="5" t="s">
        <v>37</v>
      </c>
      <c r="E66" s="4" t="s">
        <v>210</v>
      </c>
      <c r="F66" s="4">
        <v>1</v>
      </c>
      <c r="G66" s="4" t="s">
        <v>5</v>
      </c>
      <c r="H66" s="4"/>
    </row>
    <row r="67" spans="1:8" x14ac:dyDescent="0.2">
      <c r="A67" s="62" t="s">
        <v>8</v>
      </c>
      <c r="B67" s="67" t="s">
        <v>236</v>
      </c>
      <c r="C67" s="63">
        <v>1</v>
      </c>
      <c r="D67" s="5" t="s">
        <v>44</v>
      </c>
      <c r="E67" s="4" t="s">
        <v>211</v>
      </c>
      <c r="F67" s="4">
        <v>5</v>
      </c>
      <c r="G67" s="4" t="s">
        <v>5</v>
      </c>
      <c r="H67" s="4">
        <v>69</v>
      </c>
    </row>
    <row r="68" spans="1:8" x14ac:dyDescent="0.2">
      <c r="A68" s="62" t="s">
        <v>8</v>
      </c>
      <c r="B68" s="67" t="s">
        <v>236</v>
      </c>
      <c r="C68" s="63">
        <v>1</v>
      </c>
      <c r="D68" s="5" t="s">
        <v>53</v>
      </c>
      <c r="E68" s="4" t="s">
        <v>54</v>
      </c>
      <c r="F68" s="4">
        <v>3</v>
      </c>
      <c r="G68" s="4" t="s">
        <v>22</v>
      </c>
      <c r="H68" s="4"/>
    </row>
    <row r="69" spans="1:8" x14ac:dyDescent="0.2">
      <c r="A69" s="62" t="s">
        <v>8</v>
      </c>
      <c r="B69" s="67" t="s">
        <v>236</v>
      </c>
      <c r="C69" s="63">
        <v>1</v>
      </c>
      <c r="D69" s="5" t="s">
        <v>36</v>
      </c>
      <c r="E69" s="4" t="s">
        <v>214</v>
      </c>
      <c r="F69" s="4">
        <v>1</v>
      </c>
      <c r="G69" s="4" t="s">
        <v>5</v>
      </c>
      <c r="H69" s="4"/>
    </row>
    <row r="70" spans="1:8" x14ac:dyDescent="0.2">
      <c r="A70" s="62" t="s">
        <v>8</v>
      </c>
      <c r="B70" s="67" t="s">
        <v>236</v>
      </c>
      <c r="C70" s="63">
        <v>1</v>
      </c>
      <c r="D70" s="5" t="s">
        <v>64</v>
      </c>
      <c r="E70" s="4" t="s">
        <v>65</v>
      </c>
      <c r="F70" s="4">
        <v>2</v>
      </c>
      <c r="G70" s="4" t="s">
        <v>6</v>
      </c>
      <c r="H70" s="4"/>
    </row>
    <row r="71" spans="1:8" x14ac:dyDescent="0.2">
      <c r="A71" s="62" t="s">
        <v>8</v>
      </c>
      <c r="B71" s="67" t="s">
        <v>236</v>
      </c>
      <c r="C71" s="63">
        <v>1</v>
      </c>
      <c r="D71" s="5" t="s">
        <v>224</v>
      </c>
      <c r="E71" s="4" t="s">
        <v>225</v>
      </c>
      <c r="F71" s="4">
        <v>2</v>
      </c>
      <c r="G71" s="4" t="s">
        <v>6</v>
      </c>
      <c r="H71" s="4"/>
    </row>
    <row r="72" spans="1:8" x14ac:dyDescent="0.2">
      <c r="A72" s="62" t="s">
        <v>8</v>
      </c>
      <c r="B72" s="66" t="s">
        <v>17</v>
      </c>
      <c r="C72" s="63">
        <v>1</v>
      </c>
      <c r="D72" s="6" t="s">
        <v>45</v>
      </c>
      <c r="E72" s="7" t="s">
        <v>46</v>
      </c>
      <c r="F72" s="4">
        <v>30</v>
      </c>
      <c r="G72" s="4" t="s">
        <v>5</v>
      </c>
      <c r="H72" s="4"/>
    </row>
    <row r="73" spans="1:8" x14ac:dyDescent="0.2">
      <c r="A73" s="62" t="s">
        <v>8</v>
      </c>
      <c r="B73" s="66" t="s">
        <v>17</v>
      </c>
      <c r="C73" s="63">
        <v>1</v>
      </c>
      <c r="D73" s="5" t="s">
        <v>48</v>
      </c>
      <c r="E73" s="4" t="s">
        <v>49</v>
      </c>
      <c r="F73" s="4">
        <v>40</v>
      </c>
      <c r="G73" s="4" t="s">
        <v>5</v>
      </c>
      <c r="H73" s="4">
        <v>184</v>
      </c>
    </row>
    <row r="74" spans="1:8" x14ac:dyDescent="0.2">
      <c r="A74" s="4" t="s">
        <v>8</v>
      </c>
      <c r="B74" s="65" t="s">
        <v>17</v>
      </c>
      <c r="C74" s="4">
        <v>1</v>
      </c>
      <c r="D74" s="5" t="s">
        <v>218</v>
      </c>
      <c r="E74" s="4" t="s">
        <v>207</v>
      </c>
      <c r="F74" s="4">
        <v>1</v>
      </c>
      <c r="G74" s="4" t="s">
        <v>6</v>
      </c>
      <c r="H74" s="4"/>
    </row>
    <row r="75" spans="1:8" x14ac:dyDescent="0.2">
      <c r="A75" s="4" t="s">
        <v>8</v>
      </c>
      <c r="B75" s="4" t="s">
        <v>17</v>
      </c>
      <c r="C75" s="4">
        <v>1</v>
      </c>
      <c r="D75" s="5" t="s">
        <v>64</v>
      </c>
      <c r="E75" s="4" t="s">
        <v>65</v>
      </c>
      <c r="F75" s="4">
        <v>1</v>
      </c>
      <c r="G75" s="4" t="s">
        <v>6</v>
      </c>
      <c r="H75" s="4"/>
    </row>
    <row r="76" spans="1:8" x14ac:dyDescent="0.2">
      <c r="A76" s="4" t="s">
        <v>8</v>
      </c>
      <c r="B76" s="4" t="s">
        <v>17</v>
      </c>
      <c r="C76" s="4">
        <v>1</v>
      </c>
      <c r="D76" s="5" t="s">
        <v>37</v>
      </c>
      <c r="E76" s="4" t="s">
        <v>210</v>
      </c>
      <c r="F76" s="4">
        <v>0.5</v>
      </c>
      <c r="G76" s="4" t="s">
        <v>5</v>
      </c>
      <c r="H76" s="4"/>
    </row>
    <row r="77" spans="1:8" x14ac:dyDescent="0.2">
      <c r="A77" s="4" t="s">
        <v>8</v>
      </c>
      <c r="B77" s="4" t="s">
        <v>17</v>
      </c>
      <c r="C77" s="4">
        <v>1</v>
      </c>
      <c r="D77" s="5" t="s">
        <v>32</v>
      </c>
      <c r="E77" s="4" t="s">
        <v>33</v>
      </c>
      <c r="F77" s="4">
        <v>2</v>
      </c>
      <c r="G77" s="4" t="s">
        <v>5</v>
      </c>
      <c r="H77" s="4"/>
    </row>
    <row r="78" spans="1:8" x14ac:dyDescent="0.2">
      <c r="A78" s="4" t="s">
        <v>8</v>
      </c>
      <c r="B78" s="4" t="s">
        <v>17</v>
      </c>
      <c r="C78" s="4">
        <v>1</v>
      </c>
      <c r="D78" s="5" t="s">
        <v>53</v>
      </c>
      <c r="E78" s="4" t="s">
        <v>54</v>
      </c>
      <c r="F78" s="4">
        <v>30</v>
      </c>
      <c r="G78" s="4" t="s">
        <v>22</v>
      </c>
      <c r="H78" s="4"/>
    </row>
    <row r="79" spans="1:8" x14ac:dyDescent="0.2">
      <c r="A79" s="4" t="s">
        <v>8</v>
      </c>
      <c r="B79" s="4" t="s">
        <v>17</v>
      </c>
      <c r="C79" s="4">
        <v>1</v>
      </c>
      <c r="D79" s="12" t="s">
        <v>233</v>
      </c>
      <c r="E79" s="4" t="s">
        <v>234</v>
      </c>
      <c r="F79" s="4">
        <v>1</v>
      </c>
      <c r="G79" s="4" t="s">
        <v>5</v>
      </c>
      <c r="H79" s="4"/>
    </row>
    <row r="80" spans="1:8" x14ac:dyDescent="0.2">
      <c r="A80" s="4" t="s">
        <v>8</v>
      </c>
      <c r="B80" s="4" t="s">
        <v>17</v>
      </c>
      <c r="C80" s="4">
        <v>1</v>
      </c>
      <c r="D80" s="5" t="s">
        <v>44</v>
      </c>
      <c r="E80" s="4" t="s">
        <v>211</v>
      </c>
      <c r="F80" s="4">
        <v>1</v>
      </c>
      <c r="G80" s="4" t="s">
        <v>5</v>
      </c>
      <c r="H80" s="4"/>
    </row>
    <row r="81" spans="1:8" x14ac:dyDescent="0.2">
      <c r="A81" s="4" t="s">
        <v>8</v>
      </c>
      <c r="B81" s="4" t="s">
        <v>17</v>
      </c>
      <c r="C81" s="4">
        <v>1</v>
      </c>
      <c r="D81" s="5"/>
      <c r="E81" s="4" t="s">
        <v>212</v>
      </c>
      <c r="F81" s="4">
        <v>7</v>
      </c>
      <c r="G81" s="4"/>
      <c r="H81" s="4"/>
    </row>
    <row r="82" spans="1:8" x14ac:dyDescent="0.2">
      <c r="A82" s="4" t="s">
        <v>8</v>
      </c>
      <c r="B82" s="4" t="s">
        <v>18</v>
      </c>
      <c r="C82" s="4">
        <v>1</v>
      </c>
      <c r="D82" s="6" t="s">
        <v>45</v>
      </c>
      <c r="E82" s="7" t="s">
        <v>46</v>
      </c>
      <c r="F82" s="4">
        <v>35</v>
      </c>
      <c r="G82" s="4" t="s">
        <v>5</v>
      </c>
      <c r="H82" s="4"/>
    </row>
    <row r="83" spans="1:8" x14ac:dyDescent="0.2">
      <c r="A83" s="4" t="s">
        <v>8</v>
      </c>
      <c r="B83" s="4" t="s">
        <v>18</v>
      </c>
      <c r="C83" s="4">
        <v>1</v>
      </c>
      <c r="D83" s="5" t="s">
        <v>48</v>
      </c>
      <c r="E83" s="4" t="s">
        <v>49</v>
      </c>
      <c r="F83" s="4">
        <v>22</v>
      </c>
      <c r="G83" s="4" t="s">
        <v>5</v>
      </c>
      <c r="H83" s="4">
        <v>141</v>
      </c>
    </row>
    <row r="84" spans="1:8" x14ac:dyDescent="0.2">
      <c r="A84" s="4" t="s">
        <v>8</v>
      </c>
      <c r="B84" s="4" t="s">
        <v>18</v>
      </c>
      <c r="C84" s="4">
        <v>1</v>
      </c>
      <c r="D84" s="5" t="s">
        <v>50</v>
      </c>
      <c r="E84" s="4" t="s">
        <v>51</v>
      </c>
      <c r="F84" s="4">
        <v>8</v>
      </c>
      <c r="G84" s="4" t="s">
        <v>5</v>
      </c>
      <c r="H84" s="4">
        <v>125</v>
      </c>
    </row>
    <row r="85" spans="1:8" x14ac:dyDescent="0.2">
      <c r="A85" s="4" t="s">
        <v>8</v>
      </c>
      <c r="B85" s="4" t="s">
        <v>18</v>
      </c>
      <c r="C85" s="4">
        <v>1</v>
      </c>
      <c r="D85" s="5" t="s">
        <v>47</v>
      </c>
      <c r="E85" s="4" t="s">
        <v>15</v>
      </c>
      <c r="F85" s="4">
        <v>3</v>
      </c>
      <c r="G85" s="4" t="s">
        <v>5</v>
      </c>
      <c r="H85" s="4">
        <v>85</v>
      </c>
    </row>
    <row r="86" spans="1:8" x14ac:dyDescent="0.2">
      <c r="A86" s="4" t="s">
        <v>8</v>
      </c>
      <c r="B86" s="4" t="s">
        <v>18</v>
      </c>
      <c r="C86" s="4">
        <v>1</v>
      </c>
      <c r="D86" s="6" t="s">
        <v>28</v>
      </c>
      <c r="E86" s="7" t="s">
        <v>27</v>
      </c>
      <c r="F86" s="4">
        <v>6</v>
      </c>
      <c r="G86" s="4" t="s">
        <v>22</v>
      </c>
      <c r="H86" s="4"/>
    </row>
    <row r="87" spans="1:8" x14ac:dyDescent="0.2">
      <c r="A87" s="4" t="s">
        <v>8</v>
      </c>
      <c r="B87" s="4" t="s">
        <v>18</v>
      </c>
      <c r="C87" s="4">
        <v>1</v>
      </c>
      <c r="D87" s="6" t="s">
        <v>31</v>
      </c>
      <c r="E87" s="7" t="s">
        <v>21</v>
      </c>
      <c r="F87" s="4">
        <v>10</v>
      </c>
      <c r="G87" s="4" t="s">
        <v>6</v>
      </c>
      <c r="H87" s="4"/>
    </row>
    <row r="88" spans="1:8" ht="25.5" x14ac:dyDescent="0.2">
      <c r="A88" s="4" t="s">
        <v>8</v>
      </c>
      <c r="B88" s="4" t="s">
        <v>18</v>
      </c>
      <c r="C88" s="4">
        <v>1</v>
      </c>
      <c r="D88" s="12" t="s">
        <v>66</v>
      </c>
      <c r="E88" s="4" t="s">
        <v>58</v>
      </c>
      <c r="F88" s="4">
        <v>6</v>
      </c>
      <c r="G88" s="4" t="s">
        <v>5</v>
      </c>
      <c r="H88" s="4">
        <v>167</v>
      </c>
    </row>
    <row r="89" spans="1:8" x14ac:dyDescent="0.2">
      <c r="A89" s="4" t="s">
        <v>8</v>
      </c>
      <c r="B89" s="4" t="s">
        <v>18</v>
      </c>
      <c r="C89" s="4">
        <v>1</v>
      </c>
      <c r="D89" s="5" t="s">
        <v>32</v>
      </c>
      <c r="E89" s="4" t="s">
        <v>33</v>
      </c>
      <c r="F89" s="4">
        <v>0.5</v>
      </c>
      <c r="G89" s="4" t="s">
        <v>5</v>
      </c>
      <c r="H89" s="4"/>
    </row>
    <row r="90" spans="1:8" x14ac:dyDescent="0.2">
      <c r="A90" s="4" t="s">
        <v>8</v>
      </c>
      <c r="B90" s="4" t="s">
        <v>18</v>
      </c>
      <c r="C90" s="4">
        <v>1</v>
      </c>
      <c r="D90" s="6" t="s">
        <v>219</v>
      </c>
      <c r="E90" s="7" t="s">
        <v>220</v>
      </c>
      <c r="F90" s="4">
        <v>0.5</v>
      </c>
      <c r="G90" s="4" t="s">
        <v>5</v>
      </c>
      <c r="H90" s="4"/>
    </row>
    <row r="91" spans="1:8" x14ac:dyDescent="0.2">
      <c r="A91" s="4" t="s">
        <v>8</v>
      </c>
      <c r="B91" s="4" t="s">
        <v>18</v>
      </c>
      <c r="C91" s="4">
        <v>1</v>
      </c>
      <c r="D91" s="5" t="s">
        <v>224</v>
      </c>
      <c r="E91" s="4" t="s">
        <v>225</v>
      </c>
      <c r="F91" s="4">
        <v>0.5</v>
      </c>
      <c r="G91" s="4" t="s">
        <v>6</v>
      </c>
      <c r="H91" s="4"/>
    </row>
    <row r="92" spans="1:8" x14ac:dyDescent="0.2">
      <c r="A92" s="4" t="s">
        <v>8</v>
      </c>
      <c r="B92" s="4" t="s">
        <v>18</v>
      </c>
      <c r="C92" s="4">
        <v>1</v>
      </c>
      <c r="D92" s="5" t="s">
        <v>37</v>
      </c>
      <c r="E92" s="4" t="s">
        <v>63</v>
      </c>
      <c r="F92" s="4">
        <v>0.5</v>
      </c>
      <c r="G92" s="4" t="s">
        <v>5</v>
      </c>
      <c r="H92" s="4"/>
    </row>
    <row r="93" spans="1:8" x14ac:dyDescent="0.2">
      <c r="A93" s="4" t="s">
        <v>8</v>
      </c>
      <c r="B93" s="4" t="s">
        <v>18</v>
      </c>
      <c r="C93" s="4">
        <v>1</v>
      </c>
      <c r="D93" s="5"/>
      <c r="E93" s="4" t="s">
        <v>11</v>
      </c>
      <c r="F93" s="4">
        <v>20</v>
      </c>
      <c r="G93" s="4"/>
      <c r="H93" s="4"/>
    </row>
    <row r="94" spans="1:8" x14ac:dyDescent="0.2">
      <c r="A94" s="4" t="s">
        <v>8</v>
      </c>
      <c r="B94" s="4" t="s">
        <v>19</v>
      </c>
      <c r="C94" s="4">
        <v>1</v>
      </c>
      <c r="D94" s="5" t="s">
        <v>48</v>
      </c>
      <c r="E94" s="4" t="s">
        <v>49</v>
      </c>
      <c r="F94" s="4">
        <v>40</v>
      </c>
      <c r="G94" s="4" t="s">
        <v>5</v>
      </c>
      <c r="H94" s="4">
        <v>165</v>
      </c>
    </row>
    <row r="95" spans="1:8" x14ac:dyDescent="0.2">
      <c r="A95" s="4" t="s">
        <v>8</v>
      </c>
      <c r="B95" s="4" t="s">
        <v>19</v>
      </c>
      <c r="C95" s="4">
        <v>1</v>
      </c>
      <c r="D95" s="5" t="s">
        <v>221</v>
      </c>
      <c r="E95" s="4" t="s">
        <v>217</v>
      </c>
      <c r="F95" s="4">
        <v>17</v>
      </c>
      <c r="G95" s="4" t="s">
        <v>6</v>
      </c>
      <c r="H95" s="4"/>
    </row>
    <row r="96" spans="1:8" x14ac:dyDescent="0.2">
      <c r="A96" s="4" t="s">
        <v>8</v>
      </c>
      <c r="B96" s="4" t="s">
        <v>19</v>
      </c>
      <c r="C96" s="4">
        <v>1</v>
      </c>
      <c r="D96" s="6" t="s">
        <v>219</v>
      </c>
      <c r="E96" s="7" t="s">
        <v>220</v>
      </c>
      <c r="F96" s="4">
        <v>1</v>
      </c>
      <c r="G96" s="4" t="s">
        <v>5</v>
      </c>
      <c r="H96" s="4"/>
    </row>
    <row r="97" spans="1:8" x14ac:dyDescent="0.2">
      <c r="A97" s="4" t="s">
        <v>8</v>
      </c>
      <c r="B97" s="4" t="s">
        <v>19</v>
      </c>
      <c r="C97" s="4">
        <v>1</v>
      </c>
      <c r="D97" s="6" t="s">
        <v>67</v>
      </c>
      <c r="E97" s="7" t="s">
        <v>68</v>
      </c>
      <c r="F97" s="4">
        <v>1</v>
      </c>
      <c r="G97" s="4" t="s">
        <v>6</v>
      </c>
      <c r="H97" s="4"/>
    </row>
    <row r="98" spans="1:8" x14ac:dyDescent="0.2">
      <c r="A98" s="4" t="s">
        <v>8</v>
      </c>
      <c r="B98" s="4" t="s">
        <v>19</v>
      </c>
      <c r="C98" s="4">
        <v>1</v>
      </c>
      <c r="D98" s="5" t="s">
        <v>37</v>
      </c>
      <c r="E98" s="4" t="s">
        <v>210</v>
      </c>
      <c r="F98" s="4">
        <v>0.5</v>
      </c>
      <c r="G98" s="4" t="s">
        <v>5</v>
      </c>
      <c r="H98" s="4"/>
    </row>
    <row r="99" spans="1:8" x14ac:dyDescent="0.2">
      <c r="A99" s="4" t="s">
        <v>8</v>
      </c>
      <c r="B99" s="4" t="s">
        <v>19</v>
      </c>
      <c r="C99" s="4">
        <v>1</v>
      </c>
      <c r="D99" s="5"/>
      <c r="E99" s="4" t="s">
        <v>212</v>
      </c>
      <c r="F99" s="4">
        <v>50</v>
      </c>
      <c r="G99" s="4"/>
      <c r="H99" s="4"/>
    </row>
    <row r="100" spans="1:8" x14ac:dyDescent="0.2">
      <c r="A100" s="4" t="s">
        <v>8</v>
      </c>
      <c r="B100" s="4" t="s">
        <v>20</v>
      </c>
      <c r="C100" s="4">
        <v>1</v>
      </c>
      <c r="D100" s="5" t="s">
        <v>48</v>
      </c>
      <c r="E100" s="4" t="s">
        <v>49</v>
      </c>
      <c r="F100" s="4">
        <v>30</v>
      </c>
      <c r="G100" s="4" t="s">
        <v>5</v>
      </c>
      <c r="H100" s="4">
        <v>160</v>
      </c>
    </row>
    <row r="101" spans="1:8" x14ac:dyDescent="0.2">
      <c r="A101" s="4" t="s">
        <v>8</v>
      </c>
      <c r="B101" s="4" t="s">
        <v>20</v>
      </c>
      <c r="C101" s="4">
        <v>1</v>
      </c>
      <c r="D101" s="5" t="s">
        <v>221</v>
      </c>
      <c r="E101" s="4" t="s">
        <v>217</v>
      </c>
      <c r="F101" s="4">
        <v>5</v>
      </c>
      <c r="G101" s="4" t="s">
        <v>6</v>
      </c>
      <c r="H101" s="4"/>
    </row>
    <row r="102" spans="1:8" x14ac:dyDescent="0.2">
      <c r="A102" s="4" t="s">
        <v>8</v>
      </c>
      <c r="B102" s="4" t="s">
        <v>20</v>
      </c>
      <c r="C102" s="4">
        <v>1</v>
      </c>
      <c r="D102" s="6" t="s">
        <v>45</v>
      </c>
      <c r="E102" s="7" t="s">
        <v>46</v>
      </c>
      <c r="F102" s="4">
        <v>2</v>
      </c>
      <c r="G102" s="4" t="s">
        <v>5</v>
      </c>
      <c r="H102" s="4"/>
    </row>
    <row r="103" spans="1:8" x14ac:dyDescent="0.2">
      <c r="A103" s="4" t="s">
        <v>8</v>
      </c>
      <c r="B103" s="4" t="s">
        <v>20</v>
      </c>
      <c r="C103" s="4">
        <v>1</v>
      </c>
      <c r="D103" s="6" t="s">
        <v>31</v>
      </c>
      <c r="E103" s="7" t="s">
        <v>21</v>
      </c>
      <c r="F103" s="4">
        <v>5</v>
      </c>
      <c r="G103" s="4" t="s">
        <v>6</v>
      </c>
      <c r="H103" s="4"/>
    </row>
    <row r="104" spans="1:8" x14ac:dyDescent="0.2">
      <c r="A104" s="4" t="s">
        <v>8</v>
      </c>
      <c r="B104" s="4" t="s">
        <v>20</v>
      </c>
      <c r="C104" s="4">
        <v>1</v>
      </c>
      <c r="D104" s="5" t="s">
        <v>37</v>
      </c>
      <c r="E104" s="4" t="s">
        <v>210</v>
      </c>
      <c r="F104" s="4">
        <v>1</v>
      </c>
      <c r="G104" s="4" t="s">
        <v>5</v>
      </c>
      <c r="H104" s="4"/>
    </row>
    <row r="105" spans="1:8" x14ac:dyDescent="0.2">
      <c r="A105" s="4" t="s">
        <v>8</v>
      </c>
      <c r="B105" s="4" t="s">
        <v>20</v>
      </c>
      <c r="C105" s="4">
        <v>1</v>
      </c>
      <c r="D105" s="5" t="s">
        <v>222</v>
      </c>
      <c r="E105" s="4" t="s">
        <v>69</v>
      </c>
      <c r="F105" s="4">
        <v>0.5</v>
      </c>
      <c r="G105" s="4" t="s">
        <v>5</v>
      </c>
      <c r="H105" s="4"/>
    </row>
    <row r="106" spans="1:8" x14ac:dyDescent="0.2">
      <c r="A106" s="4" t="s">
        <v>8</v>
      </c>
      <c r="B106" s="4" t="s">
        <v>20</v>
      </c>
      <c r="C106" s="4">
        <v>1</v>
      </c>
      <c r="D106" s="5" t="s">
        <v>32</v>
      </c>
      <c r="E106" s="4" t="s">
        <v>33</v>
      </c>
      <c r="F106" s="4">
        <v>2</v>
      </c>
      <c r="G106" s="4" t="s">
        <v>5</v>
      </c>
      <c r="H106" s="4"/>
    </row>
    <row r="107" spans="1:8" x14ac:dyDescent="0.2">
      <c r="A107" s="4" t="s">
        <v>8</v>
      </c>
      <c r="B107" s="4" t="s">
        <v>20</v>
      </c>
      <c r="C107" s="4">
        <v>1</v>
      </c>
      <c r="D107" s="5" t="s">
        <v>85</v>
      </c>
      <c r="E107" s="4" t="s">
        <v>86</v>
      </c>
      <c r="F107" s="4">
        <v>3</v>
      </c>
      <c r="G107" s="4" t="s">
        <v>5</v>
      </c>
      <c r="H107" s="4"/>
    </row>
    <row r="108" spans="1:8" x14ac:dyDescent="0.2">
      <c r="A108" s="4" t="s">
        <v>8</v>
      </c>
      <c r="B108" s="4" t="s">
        <v>20</v>
      </c>
      <c r="C108" s="4">
        <v>1</v>
      </c>
      <c r="D108" s="5" t="s">
        <v>55</v>
      </c>
      <c r="E108" s="4" t="s">
        <v>56</v>
      </c>
      <c r="F108" s="4">
        <v>9</v>
      </c>
      <c r="G108" s="4" t="s">
        <v>22</v>
      </c>
      <c r="H108" s="4"/>
    </row>
    <row r="109" spans="1:8" x14ac:dyDescent="0.2">
      <c r="A109" s="4" t="s">
        <v>8</v>
      </c>
      <c r="B109" s="4" t="s">
        <v>20</v>
      </c>
      <c r="C109" s="4">
        <v>1</v>
      </c>
      <c r="D109" s="8" t="s">
        <v>34</v>
      </c>
      <c r="E109" s="9" t="s">
        <v>35</v>
      </c>
      <c r="F109" s="4">
        <v>15</v>
      </c>
      <c r="G109" s="4" t="s">
        <v>5</v>
      </c>
      <c r="H109" s="4">
        <v>67</v>
      </c>
    </row>
    <row r="110" spans="1:8" x14ac:dyDescent="0.2">
      <c r="A110" s="4" t="s">
        <v>8</v>
      </c>
      <c r="B110" s="4" t="s">
        <v>20</v>
      </c>
      <c r="C110" s="4">
        <v>1</v>
      </c>
      <c r="D110" s="5" t="s">
        <v>70</v>
      </c>
      <c r="E110" s="4" t="s">
        <v>71</v>
      </c>
      <c r="F110" s="4">
        <v>0.5</v>
      </c>
      <c r="G110" s="4" t="s">
        <v>5</v>
      </c>
      <c r="H110" s="4"/>
    </row>
    <row r="111" spans="1:8" x14ac:dyDescent="0.2">
      <c r="A111" s="4" t="s">
        <v>8</v>
      </c>
      <c r="B111" s="4" t="s">
        <v>20</v>
      </c>
      <c r="C111" s="4">
        <v>1</v>
      </c>
      <c r="D111" s="6" t="s">
        <v>72</v>
      </c>
      <c r="E111" s="7" t="s">
        <v>73</v>
      </c>
      <c r="F111" s="4">
        <v>0.5</v>
      </c>
      <c r="G111" s="4" t="s">
        <v>5</v>
      </c>
      <c r="H111" s="4"/>
    </row>
    <row r="112" spans="1:8" x14ac:dyDescent="0.2">
      <c r="A112" s="4" t="s">
        <v>8</v>
      </c>
      <c r="B112" s="4" t="s">
        <v>20</v>
      </c>
      <c r="C112" s="4">
        <v>1</v>
      </c>
      <c r="D112" s="5" t="s">
        <v>87</v>
      </c>
      <c r="E112" s="4" t="s">
        <v>43</v>
      </c>
      <c r="F112" s="4">
        <v>2</v>
      </c>
      <c r="G112" s="4" t="s">
        <v>5</v>
      </c>
      <c r="H112" s="4"/>
    </row>
    <row r="113" spans="1:8" x14ac:dyDescent="0.2">
      <c r="A113" s="4" t="s">
        <v>8</v>
      </c>
      <c r="B113" s="4" t="s">
        <v>20</v>
      </c>
      <c r="C113" s="4">
        <v>1</v>
      </c>
      <c r="D113" s="5"/>
      <c r="E113" s="4" t="s">
        <v>11</v>
      </c>
      <c r="F113" s="4">
        <v>40</v>
      </c>
      <c r="G113" s="4"/>
      <c r="H113" s="4"/>
    </row>
    <row r="114" spans="1:8" x14ac:dyDescent="0.2">
      <c r="A114" s="4" t="s">
        <v>8</v>
      </c>
      <c r="B114" s="4" t="s">
        <v>23</v>
      </c>
      <c r="C114" s="4">
        <v>1</v>
      </c>
      <c r="D114" s="6" t="s">
        <v>45</v>
      </c>
      <c r="E114" s="7" t="s">
        <v>46</v>
      </c>
      <c r="F114" s="4">
        <v>7</v>
      </c>
      <c r="G114" s="4" t="s">
        <v>5</v>
      </c>
      <c r="H114" s="4"/>
    </row>
    <row r="115" spans="1:8" x14ac:dyDescent="0.2">
      <c r="A115" s="4" t="s">
        <v>8</v>
      </c>
      <c r="B115" s="4" t="s">
        <v>23</v>
      </c>
      <c r="C115" s="4">
        <v>1</v>
      </c>
      <c r="D115" s="6" t="s">
        <v>202</v>
      </c>
      <c r="E115" s="7" t="s">
        <v>203</v>
      </c>
      <c r="F115" s="4">
        <v>45</v>
      </c>
      <c r="G115" s="4" t="s">
        <v>5</v>
      </c>
      <c r="H115" s="4"/>
    </row>
    <row r="116" spans="1:8" x14ac:dyDescent="0.2">
      <c r="A116" s="4" t="s">
        <v>8</v>
      </c>
      <c r="B116" s="4" t="s">
        <v>23</v>
      </c>
      <c r="C116" s="4">
        <v>1</v>
      </c>
      <c r="D116" s="5" t="s">
        <v>221</v>
      </c>
      <c r="E116" s="4" t="s">
        <v>217</v>
      </c>
      <c r="F116" s="4">
        <v>2</v>
      </c>
      <c r="G116" s="4" t="s">
        <v>6</v>
      </c>
      <c r="H116" s="4"/>
    </row>
    <row r="117" spans="1:8" x14ac:dyDescent="0.2">
      <c r="A117" s="4" t="s">
        <v>8</v>
      </c>
      <c r="B117" s="4" t="s">
        <v>23</v>
      </c>
      <c r="C117" s="4">
        <v>1</v>
      </c>
      <c r="D117" s="5" t="s">
        <v>37</v>
      </c>
      <c r="E117" s="4" t="s">
        <v>210</v>
      </c>
      <c r="F117" s="4">
        <v>5</v>
      </c>
      <c r="G117" s="4" t="s">
        <v>5</v>
      </c>
      <c r="H117" s="4"/>
    </row>
    <row r="118" spans="1:8" x14ac:dyDescent="0.2">
      <c r="A118" s="4" t="s">
        <v>8</v>
      </c>
      <c r="B118" s="4" t="s">
        <v>23</v>
      </c>
      <c r="C118" s="4">
        <v>1</v>
      </c>
      <c r="D118" s="5" t="s">
        <v>55</v>
      </c>
      <c r="E118" s="4" t="s">
        <v>56</v>
      </c>
      <c r="F118" s="4">
        <v>3</v>
      </c>
      <c r="G118" s="4" t="s">
        <v>22</v>
      </c>
      <c r="H118" s="4"/>
    </row>
    <row r="119" spans="1:8" x14ac:dyDescent="0.2">
      <c r="A119" s="4" t="s">
        <v>8</v>
      </c>
      <c r="B119" s="4" t="s">
        <v>23</v>
      </c>
      <c r="C119" s="4">
        <v>1</v>
      </c>
      <c r="D119" s="5" t="s">
        <v>32</v>
      </c>
      <c r="E119" s="4" t="s">
        <v>33</v>
      </c>
      <c r="F119" s="4">
        <v>1</v>
      </c>
      <c r="G119" s="4" t="s">
        <v>5</v>
      </c>
      <c r="H119" s="4"/>
    </row>
    <row r="120" spans="1:8" x14ac:dyDescent="0.2">
      <c r="A120" s="4" t="s">
        <v>8</v>
      </c>
      <c r="B120" s="4" t="s">
        <v>23</v>
      </c>
      <c r="C120" s="4">
        <v>1</v>
      </c>
      <c r="D120" s="6" t="s">
        <v>31</v>
      </c>
      <c r="E120" s="7" t="s">
        <v>21</v>
      </c>
      <c r="F120" s="4">
        <v>5</v>
      </c>
      <c r="G120" s="4" t="s">
        <v>6</v>
      </c>
      <c r="H120" s="4"/>
    </row>
    <row r="121" spans="1:8" x14ac:dyDescent="0.2">
      <c r="A121" s="4" t="s">
        <v>8</v>
      </c>
      <c r="B121" s="4" t="s">
        <v>23</v>
      </c>
      <c r="C121" s="4">
        <v>1</v>
      </c>
      <c r="D121" s="5" t="s">
        <v>48</v>
      </c>
      <c r="E121" s="4" t="s">
        <v>49</v>
      </c>
      <c r="F121" s="4">
        <v>2</v>
      </c>
      <c r="G121" s="4" t="s">
        <v>5</v>
      </c>
      <c r="H121" s="4">
        <v>78</v>
      </c>
    </row>
    <row r="122" spans="1:8" x14ac:dyDescent="0.2">
      <c r="A122" s="4" t="s">
        <v>8</v>
      </c>
      <c r="B122" s="4" t="s">
        <v>23</v>
      </c>
      <c r="C122" s="4">
        <v>1</v>
      </c>
      <c r="D122" s="5" t="s">
        <v>74</v>
      </c>
      <c r="E122" s="4" t="s">
        <v>75</v>
      </c>
      <c r="F122" s="4">
        <v>3</v>
      </c>
      <c r="G122" s="4" t="s">
        <v>5</v>
      </c>
      <c r="H122" s="4"/>
    </row>
    <row r="123" spans="1:8" x14ac:dyDescent="0.2">
      <c r="A123" s="4" t="s">
        <v>8</v>
      </c>
      <c r="B123" s="4" t="s">
        <v>23</v>
      </c>
      <c r="C123" s="4">
        <v>1</v>
      </c>
      <c r="D123" s="5" t="s">
        <v>44</v>
      </c>
      <c r="E123" s="4" t="s">
        <v>211</v>
      </c>
      <c r="F123" s="4">
        <v>2</v>
      </c>
      <c r="G123" s="4" t="s">
        <v>5</v>
      </c>
      <c r="H123" s="4">
        <v>58</v>
      </c>
    </row>
    <row r="124" spans="1:8" x14ac:dyDescent="0.2">
      <c r="A124" s="4" t="s">
        <v>8</v>
      </c>
      <c r="B124" s="4" t="s">
        <v>23</v>
      </c>
      <c r="C124" s="4">
        <v>1</v>
      </c>
      <c r="D124" s="6" t="s">
        <v>76</v>
      </c>
      <c r="E124" s="7" t="s">
        <v>77</v>
      </c>
      <c r="F124" s="4">
        <v>1</v>
      </c>
      <c r="G124" s="4" t="s">
        <v>5</v>
      </c>
      <c r="H124" s="4"/>
    </row>
    <row r="125" spans="1:8" x14ac:dyDescent="0.2">
      <c r="A125" s="4" t="s">
        <v>8</v>
      </c>
      <c r="B125" s="4" t="s">
        <v>23</v>
      </c>
      <c r="C125" s="4">
        <v>1</v>
      </c>
      <c r="D125" s="6" t="s">
        <v>81</v>
      </c>
      <c r="E125" s="7" t="s">
        <v>82</v>
      </c>
      <c r="F125" s="4">
        <v>1</v>
      </c>
      <c r="G125" s="4" t="s">
        <v>5</v>
      </c>
      <c r="H125" s="4"/>
    </row>
    <row r="126" spans="1:8" x14ac:dyDescent="0.2">
      <c r="A126" s="4" t="s">
        <v>8</v>
      </c>
      <c r="B126" s="4" t="s">
        <v>23</v>
      </c>
      <c r="C126" s="4">
        <v>1</v>
      </c>
      <c r="D126" s="5"/>
      <c r="E126" s="4" t="s">
        <v>212</v>
      </c>
      <c r="F126" s="4">
        <v>23</v>
      </c>
      <c r="G126" s="4"/>
      <c r="H126" s="4"/>
    </row>
    <row r="127" spans="1:8" x14ac:dyDescent="0.2">
      <c r="A127" s="4" t="s">
        <v>8</v>
      </c>
      <c r="B127" s="4" t="s">
        <v>24</v>
      </c>
      <c r="C127" s="4">
        <v>1</v>
      </c>
      <c r="D127" s="5" t="s">
        <v>48</v>
      </c>
      <c r="E127" s="4" t="s">
        <v>49</v>
      </c>
      <c r="F127" s="4">
        <v>80</v>
      </c>
      <c r="G127" s="4" t="s">
        <v>5</v>
      </c>
      <c r="H127" s="4">
        <v>170</v>
      </c>
    </row>
    <row r="128" spans="1:8" x14ac:dyDescent="0.2">
      <c r="A128" s="4" t="s">
        <v>8</v>
      </c>
      <c r="B128" s="4" t="s">
        <v>24</v>
      </c>
      <c r="C128" s="4">
        <v>1</v>
      </c>
      <c r="D128" s="5" t="s">
        <v>28</v>
      </c>
      <c r="E128" s="4" t="s">
        <v>27</v>
      </c>
      <c r="F128" s="4">
        <v>5</v>
      </c>
      <c r="G128" s="4" t="s">
        <v>22</v>
      </c>
      <c r="H128" s="4"/>
    </row>
    <row r="129" spans="1:8" x14ac:dyDescent="0.2">
      <c r="A129" s="4" t="s">
        <v>8</v>
      </c>
      <c r="B129" s="4" t="s">
        <v>24</v>
      </c>
      <c r="C129" s="4">
        <v>1</v>
      </c>
      <c r="D129" s="5" t="s">
        <v>221</v>
      </c>
      <c r="E129" s="4" t="s">
        <v>217</v>
      </c>
      <c r="F129" s="4">
        <v>5</v>
      </c>
      <c r="G129" s="4" t="s">
        <v>6</v>
      </c>
      <c r="H129" s="4"/>
    </row>
    <row r="130" spans="1:8" x14ac:dyDescent="0.2">
      <c r="A130" s="4" t="s">
        <v>8</v>
      </c>
      <c r="B130" s="4" t="s">
        <v>24</v>
      </c>
      <c r="C130" s="4">
        <v>1</v>
      </c>
      <c r="D130" s="5" t="s">
        <v>32</v>
      </c>
      <c r="E130" s="4" t="s">
        <v>33</v>
      </c>
      <c r="F130" s="4">
        <v>2</v>
      </c>
      <c r="G130" s="4" t="s">
        <v>5</v>
      </c>
      <c r="H130" s="4"/>
    </row>
    <row r="131" spans="1:8" x14ac:dyDescent="0.2">
      <c r="A131" s="4" t="s">
        <v>8</v>
      </c>
      <c r="B131" s="4" t="s">
        <v>24</v>
      </c>
      <c r="C131" s="4">
        <v>1</v>
      </c>
      <c r="D131" s="6" t="s">
        <v>219</v>
      </c>
      <c r="E131" s="7" t="s">
        <v>220</v>
      </c>
      <c r="F131" s="4">
        <v>1</v>
      </c>
      <c r="G131" s="4" t="s">
        <v>5</v>
      </c>
      <c r="H131" s="4"/>
    </row>
    <row r="132" spans="1:8" x14ac:dyDescent="0.2">
      <c r="A132" s="4" t="s">
        <v>8</v>
      </c>
      <c r="B132" s="4" t="s">
        <v>24</v>
      </c>
      <c r="C132" s="4">
        <v>1</v>
      </c>
      <c r="D132" s="5" t="s">
        <v>55</v>
      </c>
      <c r="E132" s="4" t="s">
        <v>56</v>
      </c>
      <c r="F132" s="4">
        <v>5</v>
      </c>
      <c r="G132" s="4" t="s">
        <v>22</v>
      </c>
      <c r="H132" s="4"/>
    </row>
    <row r="133" spans="1:8" x14ac:dyDescent="0.2">
      <c r="A133" s="4" t="s">
        <v>8</v>
      </c>
      <c r="B133" s="4" t="s">
        <v>24</v>
      </c>
      <c r="C133" s="4">
        <v>1</v>
      </c>
      <c r="D133" s="14" t="s">
        <v>57</v>
      </c>
      <c r="E133" s="4" t="s">
        <v>83</v>
      </c>
      <c r="F133" s="4">
        <v>10</v>
      </c>
      <c r="G133" s="4" t="s">
        <v>5</v>
      </c>
      <c r="H133" s="4"/>
    </row>
    <row r="134" spans="1:8" x14ac:dyDescent="0.2">
      <c r="A134" s="4" t="s">
        <v>8</v>
      </c>
      <c r="B134" s="4" t="s">
        <v>24</v>
      </c>
      <c r="C134" s="4">
        <v>1</v>
      </c>
      <c r="D134" s="6" t="s">
        <v>31</v>
      </c>
      <c r="E134" s="7" t="s">
        <v>21</v>
      </c>
      <c r="F134" s="4">
        <v>4</v>
      </c>
      <c r="G134" s="4" t="s">
        <v>6</v>
      </c>
      <c r="H134" s="4"/>
    </row>
    <row r="135" spans="1:8" x14ac:dyDescent="0.2">
      <c r="A135" s="4" t="s">
        <v>8</v>
      </c>
      <c r="B135" s="4" t="s">
        <v>24</v>
      </c>
      <c r="C135" s="4">
        <v>1</v>
      </c>
      <c r="D135" s="14" t="s">
        <v>37</v>
      </c>
      <c r="E135" s="4" t="s">
        <v>210</v>
      </c>
      <c r="F135" s="4">
        <v>0.5</v>
      </c>
      <c r="G135" s="4" t="s">
        <v>5</v>
      </c>
      <c r="H135" s="4"/>
    </row>
    <row r="136" spans="1:8" x14ac:dyDescent="0.2">
      <c r="A136" s="4" t="s">
        <v>8</v>
      </c>
      <c r="B136" s="4" t="s">
        <v>24</v>
      </c>
      <c r="C136" s="4">
        <v>1</v>
      </c>
      <c r="D136" s="5" t="s">
        <v>44</v>
      </c>
      <c r="E136" s="4" t="s">
        <v>211</v>
      </c>
      <c r="F136" s="4">
        <v>0.5</v>
      </c>
      <c r="G136" s="4" t="s">
        <v>5</v>
      </c>
      <c r="H136" s="4"/>
    </row>
    <row r="137" spans="1:8" x14ac:dyDescent="0.2">
      <c r="A137" s="4" t="s">
        <v>8</v>
      </c>
      <c r="B137" s="4" t="s">
        <v>24</v>
      </c>
      <c r="C137" s="4">
        <v>1</v>
      </c>
      <c r="D137" s="5" t="s">
        <v>29</v>
      </c>
      <c r="E137" s="4" t="s">
        <v>30</v>
      </c>
      <c r="F137" s="4">
        <v>1</v>
      </c>
      <c r="G137" s="4" t="s">
        <v>84</v>
      </c>
      <c r="H137" s="4"/>
    </row>
    <row r="138" spans="1:8" x14ac:dyDescent="0.2">
      <c r="A138" s="4" t="s">
        <v>8</v>
      </c>
      <c r="B138" s="4" t="s">
        <v>25</v>
      </c>
      <c r="C138" s="4">
        <v>1</v>
      </c>
      <c r="D138" s="55" t="s">
        <v>204</v>
      </c>
      <c r="E138" s="56" t="s">
        <v>205</v>
      </c>
      <c r="F138" s="4">
        <v>25</v>
      </c>
      <c r="G138" s="4" t="s">
        <v>5</v>
      </c>
      <c r="H138" s="4">
        <v>155</v>
      </c>
    </row>
    <row r="139" spans="1:8" x14ac:dyDescent="0.2">
      <c r="A139" s="4" t="s">
        <v>8</v>
      </c>
      <c r="B139" s="4" t="s">
        <v>25</v>
      </c>
      <c r="C139" s="4">
        <v>1</v>
      </c>
      <c r="D139" s="14" t="s">
        <v>221</v>
      </c>
      <c r="E139" s="4" t="s">
        <v>217</v>
      </c>
      <c r="F139" s="4">
        <v>17</v>
      </c>
      <c r="G139" s="4" t="s">
        <v>6</v>
      </c>
      <c r="H139" s="4"/>
    </row>
    <row r="140" spans="1:8" x14ac:dyDescent="0.2">
      <c r="A140" s="4" t="s">
        <v>8</v>
      </c>
      <c r="B140" s="4" t="s">
        <v>25</v>
      </c>
      <c r="C140" s="4">
        <v>1</v>
      </c>
      <c r="D140" s="6" t="s">
        <v>218</v>
      </c>
      <c r="E140" s="7" t="s">
        <v>207</v>
      </c>
      <c r="F140" s="4">
        <v>5</v>
      </c>
      <c r="G140" s="4" t="s">
        <v>209</v>
      </c>
      <c r="H140" s="4"/>
    </row>
    <row r="141" spans="1:8" ht="25.5" x14ac:dyDescent="0.2">
      <c r="A141" s="4" t="s">
        <v>8</v>
      </c>
      <c r="B141" s="4" t="s">
        <v>25</v>
      </c>
      <c r="C141" s="4">
        <v>1</v>
      </c>
      <c r="D141" s="12" t="s">
        <v>66</v>
      </c>
      <c r="E141" s="4" t="s">
        <v>58</v>
      </c>
      <c r="F141" s="4">
        <v>3</v>
      </c>
      <c r="G141" s="4" t="s">
        <v>5</v>
      </c>
      <c r="H141" s="4"/>
    </row>
    <row r="142" spans="1:8" x14ac:dyDescent="0.2">
      <c r="A142" s="4" t="s">
        <v>8</v>
      </c>
      <c r="B142" s="4" t="s">
        <v>25</v>
      </c>
      <c r="C142" s="4">
        <v>1</v>
      </c>
      <c r="D142" s="14" t="s">
        <v>55</v>
      </c>
      <c r="E142" s="4" t="s">
        <v>56</v>
      </c>
      <c r="F142" s="4">
        <v>20</v>
      </c>
      <c r="G142" s="4" t="s">
        <v>22</v>
      </c>
      <c r="H142" s="4"/>
    </row>
    <row r="143" spans="1:8" x14ac:dyDescent="0.2">
      <c r="A143" s="4" t="s">
        <v>8</v>
      </c>
      <c r="B143" s="4" t="s">
        <v>25</v>
      </c>
      <c r="C143" s="4">
        <v>1</v>
      </c>
      <c r="D143" s="6" t="s">
        <v>31</v>
      </c>
      <c r="E143" s="7" t="s">
        <v>21</v>
      </c>
      <c r="F143" s="4">
        <v>6</v>
      </c>
      <c r="G143" s="4" t="s">
        <v>6</v>
      </c>
      <c r="H143" s="4"/>
    </row>
    <row r="144" spans="1:8" x14ac:dyDescent="0.2">
      <c r="A144" s="4" t="s">
        <v>8</v>
      </c>
      <c r="B144" s="4" t="s">
        <v>25</v>
      </c>
      <c r="C144" s="4">
        <v>1</v>
      </c>
      <c r="D144" s="6" t="s">
        <v>72</v>
      </c>
      <c r="E144" s="7" t="s">
        <v>73</v>
      </c>
      <c r="F144" s="4">
        <v>0.5</v>
      </c>
      <c r="G144" s="4" t="s">
        <v>5</v>
      </c>
      <c r="H144" s="4"/>
    </row>
    <row r="145" spans="1:8" x14ac:dyDescent="0.2">
      <c r="A145" s="4" t="s">
        <v>8</v>
      </c>
      <c r="B145" s="4" t="s">
        <v>25</v>
      </c>
      <c r="C145" s="4">
        <v>1</v>
      </c>
      <c r="D145" s="6" t="s">
        <v>81</v>
      </c>
      <c r="E145" s="7" t="s">
        <v>82</v>
      </c>
      <c r="F145" s="4">
        <v>0.5</v>
      </c>
      <c r="G145" s="4" t="s">
        <v>5</v>
      </c>
      <c r="H145" s="4"/>
    </row>
    <row r="146" spans="1:8" x14ac:dyDescent="0.2">
      <c r="A146" s="4" t="s">
        <v>8</v>
      </c>
      <c r="B146" s="4" t="s">
        <v>25</v>
      </c>
      <c r="C146" s="4">
        <v>1</v>
      </c>
      <c r="D146" s="5" t="s">
        <v>85</v>
      </c>
      <c r="E146" s="4" t="s">
        <v>86</v>
      </c>
      <c r="F146" s="4">
        <v>0.5</v>
      </c>
      <c r="G146" s="4" t="s">
        <v>5</v>
      </c>
      <c r="H146" s="4"/>
    </row>
    <row r="147" spans="1:8" x14ac:dyDescent="0.2">
      <c r="A147" s="4" t="s">
        <v>8</v>
      </c>
      <c r="B147" s="4" t="s">
        <v>25</v>
      </c>
      <c r="C147" s="4">
        <v>1</v>
      </c>
      <c r="D147" s="6" t="s">
        <v>219</v>
      </c>
      <c r="E147" s="7" t="s">
        <v>220</v>
      </c>
      <c r="F147" s="4">
        <v>0.5</v>
      </c>
      <c r="G147" s="4" t="s">
        <v>5</v>
      </c>
      <c r="H147" s="4"/>
    </row>
    <row r="148" spans="1:8" x14ac:dyDescent="0.2">
      <c r="A148" s="4" t="s">
        <v>8</v>
      </c>
      <c r="B148" s="4" t="s">
        <v>25</v>
      </c>
      <c r="C148" s="4">
        <v>1</v>
      </c>
      <c r="D148" s="14"/>
      <c r="E148" s="4" t="s">
        <v>212</v>
      </c>
      <c r="F148" s="4">
        <v>22</v>
      </c>
      <c r="G148" s="4"/>
      <c r="H148" s="4"/>
    </row>
    <row r="149" spans="1:8" x14ac:dyDescent="0.2">
      <c r="A149" s="4" t="s">
        <v>8</v>
      </c>
      <c r="B149" s="4" t="s">
        <v>26</v>
      </c>
      <c r="C149" s="4">
        <v>1</v>
      </c>
      <c r="D149" s="5" t="s">
        <v>79</v>
      </c>
      <c r="E149" s="4" t="s">
        <v>80</v>
      </c>
      <c r="F149" s="4">
        <v>28</v>
      </c>
      <c r="G149" s="4" t="s">
        <v>5</v>
      </c>
      <c r="H149" s="4"/>
    </row>
    <row r="150" spans="1:8" x14ac:dyDescent="0.2">
      <c r="A150" s="4" t="s">
        <v>8</v>
      </c>
      <c r="B150" s="4" t="s">
        <v>26</v>
      </c>
      <c r="C150" s="4">
        <v>1</v>
      </c>
      <c r="D150" s="14" t="s">
        <v>78</v>
      </c>
      <c r="E150" s="4" t="s">
        <v>223</v>
      </c>
      <c r="F150" s="4">
        <v>7</v>
      </c>
      <c r="G150" s="4" t="s">
        <v>5</v>
      </c>
      <c r="H150" s="4"/>
    </row>
    <row r="151" spans="1:8" x14ac:dyDescent="0.2">
      <c r="A151" s="4" t="s">
        <v>8</v>
      </c>
      <c r="B151" s="4" t="s">
        <v>26</v>
      </c>
      <c r="C151" s="4">
        <v>1</v>
      </c>
      <c r="D151" s="6" t="s">
        <v>28</v>
      </c>
      <c r="E151" s="7" t="s">
        <v>27</v>
      </c>
      <c r="F151" s="4">
        <v>10</v>
      </c>
      <c r="G151" s="4" t="s">
        <v>22</v>
      </c>
      <c r="H151" s="4"/>
    </row>
    <row r="152" spans="1:8" x14ac:dyDescent="0.2">
      <c r="A152" s="4" t="s">
        <v>8</v>
      </c>
      <c r="B152" s="4" t="s">
        <v>26</v>
      </c>
      <c r="C152" s="4">
        <v>1</v>
      </c>
      <c r="D152" s="14" t="s">
        <v>53</v>
      </c>
      <c r="E152" s="4" t="s">
        <v>54</v>
      </c>
      <c r="F152" s="4">
        <v>10</v>
      </c>
      <c r="G152" s="4" t="s">
        <v>22</v>
      </c>
      <c r="H152" s="4"/>
    </row>
    <row r="153" spans="1:8" x14ac:dyDescent="0.2">
      <c r="A153" s="4" t="s">
        <v>8</v>
      </c>
      <c r="B153" s="4" t="s">
        <v>26</v>
      </c>
      <c r="C153" s="4">
        <v>1</v>
      </c>
      <c r="D153" s="14" t="s">
        <v>218</v>
      </c>
      <c r="E153" s="4" t="s">
        <v>207</v>
      </c>
      <c r="F153" s="4">
        <v>3</v>
      </c>
      <c r="G153" s="4" t="s">
        <v>6</v>
      </c>
      <c r="H153" s="4"/>
    </row>
    <row r="154" spans="1:8" x14ac:dyDescent="0.2">
      <c r="A154" s="4" t="s">
        <v>8</v>
      </c>
      <c r="B154" s="4" t="s">
        <v>26</v>
      </c>
      <c r="C154" s="4">
        <v>1</v>
      </c>
      <c r="D154" s="5" t="s">
        <v>29</v>
      </c>
      <c r="E154" s="4" t="s">
        <v>30</v>
      </c>
      <c r="F154" s="4">
        <v>7</v>
      </c>
      <c r="G154" s="4" t="s">
        <v>84</v>
      </c>
      <c r="H154" s="4">
        <v>128</v>
      </c>
    </row>
    <row r="155" spans="1:8" x14ac:dyDescent="0.2">
      <c r="A155" s="4" t="s">
        <v>8</v>
      </c>
      <c r="B155" s="4" t="s">
        <v>26</v>
      </c>
      <c r="C155" s="4">
        <v>1</v>
      </c>
      <c r="D155" s="6" t="s">
        <v>31</v>
      </c>
      <c r="E155" s="7" t="s">
        <v>21</v>
      </c>
      <c r="F155" s="4">
        <v>8</v>
      </c>
      <c r="G155" s="4" t="s">
        <v>6</v>
      </c>
      <c r="H155" s="4"/>
    </row>
    <row r="156" spans="1:8" x14ac:dyDescent="0.2">
      <c r="A156" s="4" t="s">
        <v>8</v>
      </c>
      <c r="B156" s="4" t="s">
        <v>26</v>
      </c>
      <c r="C156" s="4">
        <v>1</v>
      </c>
      <c r="D156" s="5" t="s">
        <v>32</v>
      </c>
      <c r="E156" s="4" t="s">
        <v>33</v>
      </c>
      <c r="F156" s="4">
        <v>17</v>
      </c>
      <c r="G156" s="4" t="s">
        <v>5</v>
      </c>
      <c r="H156" s="4"/>
    </row>
    <row r="157" spans="1:8" ht="12.95" customHeight="1" x14ac:dyDescent="0.2">
      <c r="A157" s="4" t="s">
        <v>8</v>
      </c>
      <c r="B157" s="4" t="s">
        <v>26</v>
      </c>
      <c r="C157" s="4">
        <v>1</v>
      </c>
      <c r="D157" s="5" t="s">
        <v>36</v>
      </c>
      <c r="E157" s="4" t="s">
        <v>214</v>
      </c>
      <c r="F157" s="4">
        <v>2</v>
      </c>
      <c r="G157" s="4" t="s">
        <v>5</v>
      </c>
      <c r="H157" s="4"/>
    </row>
    <row r="158" spans="1:8" ht="14.1" customHeight="1" x14ac:dyDescent="0.2">
      <c r="A158" s="4" t="s">
        <v>8</v>
      </c>
      <c r="B158" s="4" t="s">
        <v>26</v>
      </c>
      <c r="C158" s="4">
        <v>1</v>
      </c>
      <c r="D158" s="5" t="s">
        <v>87</v>
      </c>
      <c r="E158" s="4" t="s">
        <v>43</v>
      </c>
      <c r="F158" s="4">
        <v>3</v>
      </c>
      <c r="G158" s="4" t="s">
        <v>5</v>
      </c>
      <c r="H158" s="4"/>
    </row>
    <row r="159" spans="1:8" x14ac:dyDescent="0.2">
      <c r="A159" s="4" t="s">
        <v>8</v>
      </c>
      <c r="B159" s="4" t="s">
        <v>26</v>
      </c>
      <c r="C159" s="4">
        <v>1</v>
      </c>
      <c r="D159" s="55" t="s">
        <v>204</v>
      </c>
      <c r="E159" s="56" t="s">
        <v>205</v>
      </c>
      <c r="F159" s="4">
        <v>12</v>
      </c>
      <c r="G159" s="4" t="s">
        <v>5</v>
      </c>
      <c r="H159" s="4">
        <v>138</v>
      </c>
    </row>
    <row r="160" spans="1:8" x14ac:dyDescent="0.2">
      <c r="A160" s="4" t="s">
        <v>8</v>
      </c>
      <c r="B160" s="4" t="s">
        <v>26</v>
      </c>
      <c r="C160" s="4">
        <v>1</v>
      </c>
      <c r="D160" s="8" t="s">
        <v>34</v>
      </c>
      <c r="E160" s="9" t="s">
        <v>35</v>
      </c>
      <c r="F160" s="4">
        <v>5</v>
      </c>
      <c r="G160" s="4" t="s">
        <v>5</v>
      </c>
      <c r="H160" s="4">
        <v>82</v>
      </c>
    </row>
    <row r="161" spans="1:8" x14ac:dyDescent="0.2">
      <c r="A161" s="4" t="s">
        <v>8</v>
      </c>
      <c r="B161" s="4" t="s">
        <v>26</v>
      </c>
      <c r="C161" s="4">
        <v>1</v>
      </c>
      <c r="D161" s="14"/>
      <c r="E161" s="4" t="s">
        <v>212</v>
      </c>
      <c r="F161" s="4">
        <v>9</v>
      </c>
      <c r="G161" s="4"/>
      <c r="H161" s="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7"/>
  <sheetViews>
    <sheetView showGridLines="0" workbookViewId="0">
      <selection activeCell="S14" sqref="S14"/>
    </sheetView>
  </sheetViews>
  <sheetFormatPr defaultColWidth="6.8984375" defaultRowHeight="12.75" customHeight="1" x14ac:dyDescent="0.2"/>
  <cols>
    <col min="1" max="1" width="4.59765625" style="18" customWidth="1"/>
    <col min="2" max="2" width="6.8984375" style="18" customWidth="1"/>
    <col min="3" max="3" width="7.59765625" style="18" customWidth="1"/>
    <col min="4" max="4" width="15.59765625" style="18" customWidth="1"/>
    <col min="5" max="5" width="20.19921875" style="18" bestFit="1" customWidth="1"/>
    <col min="6" max="6" width="12.3984375" style="18" bestFit="1" customWidth="1"/>
    <col min="7" max="7" width="11.8984375" style="18" customWidth="1"/>
    <col min="8" max="8" width="8.3984375" style="18" customWidth="1"/>
    <col min="9" max="10" width="7.8984375" style="18" customWidth="1"/>
    <col min="11" max="12" width="6.8984375" style="18" customWidth="1"/>
    <col min="13" max="13" width="8" style="18" customWidth="1"/>
    <col min="14" max="14" width="8.69921875" style="18" customWidth="1"/>
    <col min="15" max="22" width="6.8984375" style="18" customWidth="1"/>
    <col min="23" max="23" width="7.8984375" style="18" customWidth="1"/>
    <col min="24" max="256" width="6.8984375" style="18" customWidth="1"/>
    <col min="257" max="16384" width="6.8984375" style="1"/>
  </cols>
  <sheetData>
    <row r="1" spans="1:24" ht="12.75" customHeight="1" x14ac:dyDescent="0.2">
      <c r="A1" s="15"/>
      <c r="B1" s="15"/>
      <c r="C1" s="16"/>
      <c r="D1" s="16"/>
      <c r="E1" s="104" t="s">
        <v>88</v>
      </c>
      <c r="F1" s="105"/>
      <c r="G1" s="106"/>
      <c r="H1" s="101" t="s">
        <v>89</v>
      </c>
      <c r="I1" s="102"/>
      <c r="J1" s="103"/>
      <c r="K1" s="101" t="s">
        <v>90</v>
      </c>
      <c r="L1" s="102"/>
      <c r="M1" s="103"/>
      <c r="N1" s="101" t="s">
        <v>91</v>
      </c>
      <c r="O1" s="102"/>
      <c r="P1" s="103"/>
      <c r="Q1" s="101" t="s">
        <v>92</v>
      </c>
      <c r="R1" s="102"/>
      <c r="S1" s="103"/>
      <c r="T1" s="101" t="s">
        <v>93</v>
      </c>
      <c r="U1" s="102"/>
      <c r="V1" s="103"/>
      <c r="W1" s="17"/>
    </row>
    <row r="2" spans="1:24" ht="26.25" customHeight="1" thickBot="1" x14ac:dyDescent="0.25">
      <c r="A2" s="19" t="s">
        <v>94</v>
      </c>
      <c r="B2" s="19" t="s">
        <v>95</v>
      </c>
      <c r="C2" s="19" t="s">
        <v>96</v>
      </c>
      <c r="D2" s="19" t="s">
        <v>97</v>
      </c>
      <c r="E2" s="19" t="s">
        <v>98</v>
      </c>
      <c r="F2" s="20" t="s">
        <v>99</v>
      </c>
      <c r="G2" s="21" t="s">
        <v>100</v>
      </c>
      <c r="H2" s="22" t="s">
        <v>101</v>
      </c>
      <c r="I2" s="23" t="s">
        <v>102</v>
      </c>
      <c r="J2" s="24" t="s">
        <v>103</v>
      </c>
      <c r="K2" s="22" t="s">
        <v>101</v>
      </c>
      <c r="L2" s="23" t="s">
        <v>102</v>
      </c>
      <c r="M2" s="24" t="s">
        <v>103</v>
      </c>
      <c r="N2" s="22" t="s">
        <v>101</v>
      </c>
      <c r="O2" s="23" t="s">
        <v>102</v>
      </c>
      <c r="P2" s="24" t="s">
        <v>103</v>
      </c>
      <c r="Q2" s="22" t="s">
        <v>101</v>
      </c>
      <c r="R2" s="23" t="s">
        <v>102</v>
      </c>
      <c r="S2" s="24" t="s">
        <v>103</v>
      </c>
      <c r="T2" s="22" t="s">
        <v>101</v>
      </c>
      <c r="U2" s="23" t="s">
        <v>102</v>
      </c>
      <c r="V2" s="24" t="s">
        <v>103</v>
      </c>
      <c r="W2" s="25" t="s">
        <v>237</v>
      </c>
    </row>
    <row r="3" spans="1:24" ht="12.75" customHeight="1" thickBot="1" x14ac:dyDescent="0.25">
      <c r="A3" s="26" t="s">
        <v>8</v>
      </c>
      <c r="B3" s="26" t="s">
        <v>104</v>
      </c>
      <c r="C3" s="27"/>
      <c r="D3" s="26" t="s">
        <v>105</v>
      </c>
      <c r="E3" s="26" t="s">
        <v>228</v>
      </c>
      <c r="F3" s="47" t="s">
        <v>152</v>
      </c>
      <c r="G3" s="29" t="s">
        <v>5</v>
      </c>
      <c r="H3" s="30"/>
      <c r="I3" s="31"/>
      <c r="J3" s="31"/>
      <c r="K3" s="31"/>
      <c r="L3" s="26">
        <f t="shared" ref="L3:L12" si="0">K3*200</f>
        <v>0</v>
      </c>
      <c r="M3" s="28"/>
      <c r="N3" s="32">
        <v>1</v>
      </c>
      <c r="O3" s="26">
        <f>N3*200</f>
        <v>200</v>
      </c>
      <c r="P3" s="28">
        <v>3</v>
      </c>
      <c r="Q3" s="30"/>
      <c r="R3" s="26">
        <f t="shared" ref="R3:R12" si="1">Q3*200</f>
        <v>0</v>
      </c>
      <c r="S3" s="28"/>
      <c r="T3" s="30"/>
      <c r="U3" s="26">
        <f>T3*200</f>
        <v>0</v>
      </c>
      <c r="V3" s="28"/>
      <c r="W3" s="30">
        <f>SUM(I3+L3+O3+R3+U3)</f>
        <v>200</v>
      </c>
      <c r="X3" s="18">
        <f>(W3/50)*1.38</f>
        <v>5.52</v>
      </c>
    </row>
    <row r="4" spans="1:24" ht="12.75" customHeight="1" thickBot="1" x14ac:dyDescent="0.25">
      <c r="A4" s="26" t="s">
        <v>8</v>
      </c>
      <c r="B4" s="26" t="s">
        <v>104</v>
      </c>
      <c r="C4" s="33"/>
      <c r="D4" s="26" t="s">
        <v>105</v>
      </c>
      <c r="E4" s="34" t="s">
        <v>154</v>
      </c>
      <c r="F4" s="48" t="s">
        <v>153</v>
      </c>
      <c r="G4" s="36" t="s">
        <v>6</v>
      </c>
      <c r="H4" s="17"/>
      <c r="I4" s="16"/>
      <c r="J4" s="16"/>
      <c r="K4" s="34" t="s">
        <v>106</v>
      </c>
      <c r="L4" s="34">
        <f t="shared" si="0"/>
        <v>400</v>
      </c>
      <c r="M4" s="35">
        <f>0.65*8</f>
        <v>5.2</v>
      </c>
      <c r="N4" s="17"/>
      <c r="O4" s="34">
        <f t="shared" ref="O4:O12" si="2">N4*200</f>
        <v>0</v>
      </c>
      <c r="P4" s="35"/>
      <c r="Q4" s="17"/>
      <c r="R4" s="34">
        <f t="shared" si="1"/>
        <v>0</v>
      </c>
      <c r="S4" s="35"/>
      <c r="T4" s="17"/>
      <c r="U4" s="34">
        <f t="shared" ref="U4:U12" si="3">T4*200</f>
        <v>0</v>
      </c>
      <c r="V4" s="35"/>
      <c r="W4" s="30">
        <f t="shared" ref="W4:W12" si="4">SUM(I4+L4+O4+R4+U4)</f>
        <v>400</v>
      </c>
      <c r="X4" s="18">
        <f t="shared" ref="X4:X12" si="5">(W4/50)*1.38</f>
        <v>11.04</v>
      </c>
    </row>
    <row r="5" spans="1:24" ht="12.75" customHeight="1" thickBot="1" x14ac:dyDescent="0.25">
      <c r="A5" s="26" t="s">
        <v>8</v>
      </c>
      <c r="B5" s="26" t="s">
        <v>104</v>
      </c>
      <c r="C5" s="33"/>
      <c r="D5" s="26" t="s">
        <v>105</v>
      </c>
      <c r="E5" s="34" t="s">
        <v>107</v>
      </c>
      <c r="F5" s="48" t="s">
        <v>155</v>
      </c>
      <c r="G5" s="36" t="s">
        <v>6</v>
      </c>
      <c r="H5" s="17"/>
      <c r="I5" s="16"/>
      <c r="J5" s="16"/>
      <c r="K5" s="16"/>
      <c r="L5" s="34">
        <f t="shared" si="0"/>
        <v>0</v>
      </c>
      <c r="M5" s="35"/>
      <c r="N5" s="17"/>
      <c r="O5" s="34">
        <f t="shared" si="2"/>
        <v>0</v>
      </c>
      <c r="P5" s="35"/>
      <c r="Q5" s="17"/>
      <c r="R5" s="34">
        <f t="shared" si="1"/>
        <v>0</v>
      </c>
      <c r="S5" s="35"/>
      <c r="T5" s="37">
        <v>1</v>
      </c>
      <c r="U5" s="34">
        <f t="shared" si="3"/>
        <v>200</v>
      </c>
      <c r="V5" s="35">
        <v>1</v>
      </c>
      <c r="W5" s="30">
        <f t="shared" si="4"/>
        <v>200</v>
      </c>
      <c r="X5" s="18">
        <f t="shared" si="5"/>
        <v>5.52</v>
      </c>
    </row>
    <row r="6" spans="1:24" ht="12.75" customHeight="1" thickBot="1" x14ac:dyDescent="0.25">
      <c r="A6" s="26" t="s">
        <v>8</v>
      </c>
      <c r="B6" s="34" t="s">
        <v>108</v>
      </c>
      <c r="C6" s="33"/>
      <c r="D6" s="33" t="s">
        <v>105</v>
      </c>
      <c r="E6" s="34" t="s">
        <v>154</v>
      </c>
      <c r="F6" s="48" t="s">
        <v>153</v>
      </c>
      <c r="G6" s="36" t="s">
        <v>6</v>
      </c>
      <c r="H6" s="17"/>
      <c r="I6" s="16"/>
      <c r="J6" s="16"/>
      <c r="K6" s="34">
        <v>1</v>
      </c>
      <c r="L6" s="34">
        <f t="shared" si="0"/>
        <v>200</v>
      </c>
      <c r="M6" s="35">
        <v>5</v>
      </c>
      <c r="N6" s="17"/>
      <c r="O6" s="34">
        <f t="shared" si="2"/>
        <v>0</v>
      </c>
      <c r="P6" s="35"/>
      <c r="Q6" s="17"/>
      <c r="R6" s="34">
        <f t="shared" si="1"/>
        <v>0</v>
      </c>
      <c r="S6" s="35"/>
      <c r="T6" s="17"/>
      <c r="U6" s="34">
        <f t="shared" si="3"/>
        <v>0</v>
      </c>
      <c r="V6" s="35"/>
      <c r="W6" s="30">
        <f t="shared" si="4"/>
        <v>200</v>
      </c>
      <c r="X6" s="18">
        <f t="shared" si="5"/>
        <v>5.52</v>
      </c>
    </row>
    <row r="7" spans="1:24" ht="12.75" customHeight="1" thickBot="1" x14ac:dyDescent="0.25">
      <c r="A7" s="26" t="s">
        <v>8</v>
      </c>
      <c r="B7" s="34" t="s">
        <v>109</v>
      </c>
      <c r="C7" s="33"/>
      <c r="D7" s="33" t="s">
        <v>105</v>
      </c>
      <c r="E7" s="34" t="s">
        <v>229</v>
      </c>
      <c r="F7" s="48" t="s">
        <v>156</v>
      </c>
      <c r="G7" s="36" t="s">
        <v>5</v>
      </c>
      <c r="H7" s="17"/>
      <c r="I7" s="16"/>
      <c r="J7" s="16"/>
      <c r="K7" s="16"/>
      <c r="L7" s="34">
        <f t="shared" si="0"/>
        <v>0</v>
      </c>
      <c r="M7" s="35"/>
      <c r="N7" s="37">
        <v>1</v>
      </c>
      <c r="O7" s="34">
        <f t="shared" si="2"/>
        <v>200</v>
      </c>
      <c r="P7" s="35">
        <v>4</v>
      </c>
      <c r="Q7" s="17"/>
      <c r="R7" s="34">
        <f t="shared" si="1"/>
        <v>0</v>
      </c>
      <c r="S7" s="35"/>
      <c r="T7" s="17"/>
      <c r="U7" s="34">
        <f t="shared" si="3"/>
        <v>0</v>
      </c>
      <c r="V7" s="35"/>
      <c r="W7" s="30">
        <f t="shared" si="4"/>
        <v>200</v>
      </c>
      <c r="X7" s="18">
        <f t="shared" si="5"/>
        <v>5.52</v>
      </c>
    </row>
    <row r="8" spans="1:24" ht="12.75" customHeight="1" thickBot="1" x14ac:dyDescent="0.25">
      <c r="A8" s="26" t="s">
        <v>8</v>
      </c>
      <c r="B8" s="34" t="s">
        <v>110</v>
      </c>
      <c r="C8" s="33"/>
      <c r="D8" s="33" t="s">
        <v>105</v>
      </c>
      <c r="E8" s="34" t="s">
        <v>111</v>
      </c>
      <c r="F8" s="35"/>
      <c r="G8" s="38"/>
      <c r="H8" s="17"/>
      <c r="I8" s="34">
        <f>H8*200</f>
        <v>0</v>
      </c>
      <c r="J8" s="35"/>
      <c r="K8" s="17"/>
      <c r="L8" s="34">
        <f t="shared" si="0"/>
        <v>0</v>
      </c>
      <c r="M8" s="35"/>
      <c r="N8" s="17"/>
      <c r="O8" s="34">
        <f t="shared" si="2"/>
        <v>0</v>
      </c>
      <c r="P8" s="35"/>
      <c r="Q8" s="17"/>
      <c r="R8" s="34">
        <f t="shared" si="1"/>
        <v>0</v>
      </c>
      <c r="S8" s="35"/>
      <c r="T8" s="17"/>
      <c r="U8" s="34">
        <f t="shared" si="3"/>
        <v>0</v>
      </c>
      <c r="V8" s="35"/>
      <c r="W8" s="30">
        <f t="shared" si="4"/>
        <v>0</v>
      </c>
      <c r="X8" s="18">
        <f t="shared" si="5"/>
        <v>0</v>
      </c>
    </row>
    <row r="9" spans="1:24" ht="12.75" customHeight="1" thickBot="1" x14ac:dyDescent="0.25">
      <c r="A9" s="26" t="s">
        <v>8</v>
      </c>
      <c r="B9" s="34" t="s">
        <v>112</v>
      </c>
      <c r="C9" s="33"/>
      <c r="D9" s="33" t="s">
        <v>105</v>
      </c>
      <c r="E9" s="34" t="s">
        <v>111</v>
      </c>
      <c r="F9" s="35"/>
      <c r="G9" s="38"/>
      <c r="H9" s="17"/>
      <c r="I9" s="34">
        <f>H9*200</f>
        <v>0</v>
      </c>
      <c r="J9" s="35"/>
      <c r="K9" s="17"/>
      <c r="L9" s="34">
        <f t="shared" si="0"/>
        <v>0</v>
      </c>
      <c r="M9" s="35"/>
      <c r="N9" s="17"/>
      <c r="O9" s="34">
        <f t="shared" si="2"/>
        <v>0</v>
      </c>
      <c r="P9" s="35"/>
      <c r="Q9" s="17"/>
      <c r="R9" s="34">
        <f t="shared" si="1"/>
        <v>0</v>
      </c>
      <c r="S9" s="35"/>
      <c r="T9" s="17"/>
      <c r="U9" s="34">
        <f t="shared" si="3"/>
        <v>0</v>
      </c>
      <c r="V9" s="35"/>
      <c r="W9" s="30">
        <f t="shared" si="4"/>
        <v>0</v>
      </c>
      <c r="X9" s="18">
        <f t="shared" si="5"/>
        <v>0</v>
      </c>
    </row>
    <row r="10" spans="1:24" ht="12.75" customHeight="1" thickBot="1" x14ac:dyDescent="0.25">
      <c r="A10" s="26" t="s">
        <v>8</v>
      </c>
      <c r="B10" s="34" t="s">
        <v>113</v>
      </c>
      <c r="C10" s="33"/>
      <c r="D10" s="33" t="s">
        <v>105</v>
      </c>
      <c r="E10" s="34" t="s">
        <v>111</v>
      </c>
      <c r="F10" s="35"/>
      <c r="G10" s="38"/>
      <c r="H10" s="17"/>
      <c r="I10" s="34">
        <f>H10*200</f>
        <v>0</v>
      </c>
      <c r="J10" s="35"/>
      <c r="K10" s="17"/>
      <c r="L10" s="34">
        <f t="shared" si="0"/>
        <v>0</v>
      </c>
      <c r="M10" s="35"/>
      <c r="N10" s="17"/>
      <c r="O10" s="34">
        <f t="shared" si="2"/>
        <v>0</v>
      </c>
      <c r="P10" s="35"/>
      <c r="Q10" s="17"/>
      <c r="R10" s="34">
        <f t="shared" si="1"/>
        <v>0</v>
      </c>
      <c r="S10" s="35"/>
      <c r="T10" s="17"/>
      <c r="U10" s="34">
        <f t="shared" si="3"/>
        <v>0</v>
      </c>
      <c r="V10" s="35"/>
      <c r="W10" s="30">
        <f t="shared" si="4"/>
        <v>0</v>
      </c>
      <c r="X10" s="18">
        <f t="shared" si="5"/>
        <v>0</v>
      </c>
    </row>
    <row r="11" spans="1:24" ht="12.75" customHeight="1" thickBot="1" x14ac:dyDescent="0.25">
      <c r="A11" s="26" t="s">
        <v>8</v>
      </c>
      <c r="B11" s="34" t="s">
        <v>114</v>
      </c>
      <c r="C11" s="33"/>
      <c r="D11" s="33" t="s">
        <v>105</v>
      </c>
      <c r="E11" s="34" t="s">
        <v>158</v>
      </c>
      <c r="F11" s="48" t="s">
        <v>157</v>
      </c>
      <c r="G11" s="36" t="s">
        <v>6</v>
      </c>
      <c r="H11" s="17"/>
      <c r="I11" s="16"/>
      <c r="J11" s="16"/>
      <c r="K11" s="34" t="s">
        <v>106</v>
      </c>
      <c r="L11" s="34">
        <f t="shared" si="0"/>
        <v>400</v>
      </c>
      <c r="M11" s="35">
        <v>5</v>
      </c>
      <c r="N11" s="17"/>
      <c r="O11" s="34">
        <f t="shared" si="2"/>
        <v>0</v>
      </c>
      <c r="P11" s="35"/>
      <c r="Q11" s="17"/>
      <c r="R11" s="34">
        <f t="shared" si="1"/>
        <v>0</v>
      </c>
      <c r="S11" s="35"/>
      <c r="T11" s="17"/>
      <c r="U11" s="34">
        <f t="shared" si="3"/>
        <v>0</v>
      </c>
      <c r="V11" s="35"/>
      <c r="W11" s="30">
        <f t="shared" si="4"/>
        <v>400</v>
      </c>
      <c r="X11" s="18">
        <f t="shared" si="5"/>
        <v>11.04</v>
      </c>
    </row>
    <row r="12" spans="1:24" ht="12.75" customHeight="1" x14ac:dyDescent="0.2">
      <c r="A12" s="26" t="s">
        <v>8</v>
      </c>
      <c r="B12" s="34" t="s">
        <v>115</v>
      </c>
      <c r="C12" s="33"/>
      <c r="D12" s="33" t="s">
        <v>105</v>
      </c>
      <c r="E12" s="34" t="s">
        <v>154</v>
      </c>
      <c r="F12" s="48" t="s">
        <v>153</v>
      </c>
      <c r="G12" s="36" t="s">
        <v>6</v>
      </c>
      <c r="H12" s="17"/>
      <c r="I12" s="16"/>
      <c r="J12" s="16"/>
      <c r="K12" s="34" t="s">
        <v>116</v>
      </c>
      <c r="L12" s="34">
        <f t="shared" si="0"/>
        <v>200</v>
      </c>
      <c r="M12" s="39" t="s">
        <v>117</v>
      </c>
      <c r="N12" s="17"/>
      <c r="O12" s="34">
        <f t="shared" si="2"/>
        <v>0</v>
      </c>
      <c r="P12" s="35"/>
      <c r="Q12" s="17"/>
      <c r="R12" s="34">
        <f t="shared" si="1"/>
        <v>0</v>
      </c>
      <c r="S12" s="35"/>
      <c r="T12" s="17"/>
      <c r="U12" s="34">
        <f t="shared" si="3"/>
        <v>0</v>
      </c>
      <c r="V12" s="35"/>
      <c r="W12" s="30">
        <f t="shared" si="4"/>
        <v>200</v>
      </c>
      <c r="X12" s="18">
        <f t="shared" si="5"/>
        <v>5.52</v>
      </c>
    </row>
    <row r="17" spans="1:256" ht="12.75" customHeight="1" x14ac:dyDescent="0.2">
      <c r="A17" s="72"/>
      <c r="B17" s="94"/>
      <c r="C17" s="72"/>
      <c r="D17" s="92" t="s">
        <v>98</v>
      </c>
      <c r="E17" s="92" t="s">
        <v>99</v>
      </c>
      <c r="F17" s="92" t="s">
        <v>241</v>
      </c>
      <c r="G17" s="92">
        <v>1</v>
      </c>
      <c r="H17" s="92">
        <v>2</v>
      </c>
      <c r="I17" s="92">
        <v>3</v>
      </c>
      <c r="J17" s="92">
        <v>4</v>
      </c>
      <c r="K17" s="92">
        <v>5</v>
      </c>
      <c r="L17" s="92">
        <v>6</v>
      </c>
      <c r="M17" s="92">
        <v>7</v>
      </c>
      <c r="N17" s="92">
        <v>8</v>
      </c>
      <c r="O17" s="92">
        <v>9</v>
      </c>
      <c r="P17" s="92" t="s">
        <v>238</v>
      </c>
      <c r="Q17" s="92" t="s">
        <v>239</v>
      </c>
      <c r="R17" s="92" t="s">
        <v>240</v>
      </c>
      <c r="S17" s="92" t="s">
        <v>245</v>
      </c>
      <c r="IV17" s="1"/>
    </row>
    <row r="18" spans="1:256" ht="12.75" customHeight="1" x14ac:dyDescent="0.2">
      <c r="A18" s="72"/>
      <c r="B18" s="72"/>
      <c r="C18" s="72"/>
      <c r="D18" s="89" t="s">
        <v>158</v>
      </c>
      <c r="E18" s="95" t="s">
        <v>157</v>
      </c>
      <c r="F18" s="89" t="s">
        <v>6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200</v>
      </c>
      <c r="O18" s="89">
        <v>0</v>
      </c>
      <c r="P18" s="99">
        <f>AVERAGE(G18:O18)</f>
        <v>22.222222222222221</v>
      </c>
      <c r="Q18" s="99">
        <f>STDEV(G18:O18)</f>
        <v>66.666666666666671</v>
      </c>
      <c r="R18" s="99">
        <f>CONFIDENCE(0.05,Q18,9)</f>
        <v>43.554755212001197</v>
      </c>
      <c r="S18" s="99"/>
    </row>
    <row r="19" spans="1:256" ht="12.75" customHeight="1" x14ac:dyDescent="0.2">
      <c r="A19" s="72"/>
      <c r="B19" s="72"/>
      <c r="C19" s="72"/>
      <c r="D19" s="89" t="s">
        <v>107</v>
      </c>
      <c r="E19" s="95" t="s">
        <v>155</v>
      </c>
      <c r="F19" s="89" t="s">
        <v>6</v>
      </c>
      <c r="G19" s="89">
        <v>200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99">
        <f>AVERAGE(G19:O19)</f>
        <v>22.222222222222221</v>
      </c>
      <c r="Q19" s="99">
        <f>STDEV(G19:O19)</f>
        <v>66.666666666666671</v>
      </c>
      <c r="R19" s="99">
        <f>CONFIDENCE(0.05,Q19,9)</f>
        <v>43.554755212001197</v>
      </c>
      <c r="S19" s="99"/>
    </row>
    <row r="20" spans="1:256" ht="12.75" customHeight="1" x14ac:dyDescent="0.2">
      <c r="A20" s="72"/>
      <c r="B20" s="72"/>
      <c r="C20" s="72"/>
      <c r="D20" s="89" t="s">
        <v>154</v>
      </c>
      <c r="E20" s="95" t="s">
        <v>153</v>
      </c>
      <c r="F20" s="89" t="s">
        <v>6</v>
      </c>
      <c r="G20" s="89">
        <v>400</v>
      </c>
      <c r="H20" s="89">
        <v>200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200</v>
      </c>
      <c r="O20" s="89">
        <v>0</v>
      </c>
      <c r="P20" s="99">
        <f>AVERAGE(G20:O20)</f>
        <v>88.888888888888886</v>
      </c>
      <c r="Q20" s="99">
        <f>STDEV(G20:O20)</f>
        <v>145.29663145135578</v>
      </c>
      <c r="R20" s="99">
        <f>CONFIDENCE(0.05,Q20,9)</f>
        <v>94.925388239882324</v>
      </c>
      <c r="S20" s="99"/>
    </row>
    <row r="21" spans="1:256" ht="12.75" customHeight="1" x14ac:dyDescent="0.2">
      <c r="A21" s="72"/>
      <c r="B21" s="72"/>
      <c r="C21" s="72"/>
      <c r="D21" s="89" t="s">
        <v>229</v>
      </c>
      <c r="E21" s="95" t="s">
        <v>156</v>
      </c>
      <c r="F21" s="89" t="s">
        <v>5</v>
      </c>
      <c r="G21" s="89">
        <v>0</v>
      </c>
      <c r="H21" s="89">
        <v>0</v>
      </c>
      <c r="I21" s="89">
        <v>200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99">
        <f>AVERAGE(G21:O21)</f>
        <v>22.222222222222221</v>
      </c>
      <c r="Q21" s="99">
        <f>STDEV(G21:O21)</f>
        <v>66.666666666666671</v>
      </c>
      <c r="R21" s="99">
        <f>CONFIDENCE(0.05,Q21,9)</f>
        <v>43.554755212001197</v>
      </c>
      <c r="S21" s="99"/>
    </row>
    <row r="22" spans="1:256" ht="12.75" customHeight="1" x14ac:dyDescent="0.2">
      <c r="A22" s="72"/>
      <c r="B22" s="72"/>
      <c r="C22" s="72"/>
      <c r="D22" s="89" t="s">
        <v>228</v>
      </c>
      <c r="E22" s="95" t="s">
        <v>152</v>
      </c>
      <c r="F22" s="89" t="s">
        <v>5</v>
      </c>
      <c r="G22" s="89">
        <v>200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99">
        <f>AVERAGE(G22:O22)</f>
        <v>22.222222222222221</v>
      </c>
      <c r="Q22" s="99">
        <f>STDEV(G22:O22)</f>
        <v>66.666666666666671</v>
      </c>
      <c r="R22" s="99">
        <f>CONFIDENCE(0.05,Q22,9)</f>
        <v>43.554755212001197</v>
      </c>
      <c r="S22" s="99"/>
    </row>
    <row r="23" spans="1:256" ht="12.75" customHeight="1" x14ac:dyDescent="0.2">
      <c r="G23" s="72"/>
      <c r="H23" s="72"/>
      <c r="I23" s="72"/>
      <c r="J23" s="72"/>
      <c r="K23" s="72"/>
      <c r="L23" s="72"/>
      <c r="M23" s="72"/>
      <c r="N23" s="72"/>
      <c r="O23" s="72"/>
      <c r="P23" s="71"/>
      <c r="Q23" s="71"/>
      <c r="R23" s="71"/>
      <c r="S23" s="71"/>
      <c r="T23" s="72"/>
    </row>
    <row r="24" spans="1:256" ht="12.75" customHeight="1" x14ac:dyDescent="0.2">
      <c r="F24" s="92" t="s">
        <v>242</v>
      </c>
      <c r="G24" s="89">
        <f>SUM(G18:G20)</f>
        <v>600</v>
      </c>
      <c r="H24" s="89">
        <f t="shared" ref="H24:O24" si="6">SUM(H18:H20)</f>
        <v>200</v>
      </c>
      <c r="I24" s="89">
        <f t="shared" si="6"/>
        <v>0</v>
      </c>
      <c r="J24" s="89">
        <f t="shared" si="6"/>
        <v>0</v>
      </c>
      <c r="K24" s="89">
        <f t="shared" si="6"/>
        <v>0</v>
      </c>
      <c r="L24" s="89">
        <f t="shared" si="6"/>
        <v>0</v>
      </c>
      <c r="M24" s="89">
        <f t="shared" si="6"/>
        <v>0</v>
      </c>
      <c r="N24" s="89">
        <f t="shared" si="6"/>
        <v>400</v>
      </c>
      <c r="O24" s="89">
        <f t="shared" si="6"/>
        <v>0</v>
      </c>
      <c r="P24" s="99">
        <f>AVERAGE(G24:O24)</f>
        <v>133.33333333333334</v>
      </c>
      <c r="Q24" s="99">
        <f>STDEV(G24:O24)</f>
        <v>223.60679774997897</v>
      </c>
      <c r="R24" s="99">
        <f t="shared" ref="R24:R25" si="7">CONFIDENCE(0.05,Q24,9)</f>
        <v>146.08709009609689</v>
      </c>
      <c r="S24" s="99">
        <f>P24/SUM(P24:P25)*100</f>
        <v>75.000000000000014</v>
      </c>
    </row>
    <row r="25" spans="1:256" ht="12.75" customHeight="1" x14ac:dyDescent="0.2">
      <c r="F25" s="92" t="s">
        <v>244</v>
      </c>
      <c r="G25" s="89">
        <f>SUM(G21:G22)</f>
        <v>200</v>
      </c>
      <c r="H25" s="89">
        <f t="shared" ref="H25:O25" si="8">SUM(H21:H22)</f>
        <v>0</v>
      </c>
      <c r="I25" s="89">
        <f t="shared" si="8"/>
        <v>200</v>
      </c>
      <c r="J25" s="89">
        <f t="shared" si="8"/>
        <v>0</v>
      </c>
      <c r="K25" s="89">
        <f t="shared" si="8"/>
        <v>0</v>
      </c>
      <c r="L25" s="89">
        <f t="shared" si="8"/>
        <v>0</v>
      </c>
      <c r="M25" s="89">
        <f t="shared" si="8"/>
        <v>0</v>
      </c>
      <c r="N25" s="89">
        <f t="shared" si="8"/>
        <v>0</v>
      </c>
      <c r="O25" s="89">
        <f t="shared" si="8"/>
        <v>0</v>
      </c>
      <c r="P25" s="99">
        <f>AVERAGE(G25:O25)</f>
        <v>44.444444444444443</v>
      </c>
      <c r="Q25" s="99">
        <f>STDEV(G25:O25)</f>
        <v>88.191710368819685</v>
      </c>
      <c r="R25" s="99">
        <f t="shared" si="7"/>
        <v>57.617525352624732</v>
      </c>
      <c r="S25" s="99">
        <f>P25/SUM(P24,P25)*100</f>
        <v>25</v>
      </c>
    </row>
    <row r="26" spans="1:256" ht="12.75" customHeight="1" x14ac:dyDescent="0.2">
      <c r="P26" s="100">
        <f>SUM(P24:P25)</f>
        <v>177.77777777777777</v>
      </c>
    </row>
    <row r="27" spans="1:256" ht="12.75" customHeight="1" x14ac:dyDescent="0.2">
      <c r="P27" s="98">
        <f>P24/P26</f>
        <v>0.75000000000000011</v>
      </c>
    </row>
  </sheetData>
  <sortState xmlns:xlrd2="http://schemas.microsoft.com/office/spreadsheetml/2017/richdata2" ref="A18:S22">
    <sortCondition ref="F18:F22"/>
    <sortCondition ref="E18:E22"/>
  </sortState>
  <mergeCells count="6">
    <mergeCell ref="T1:V1"/>
    <mergeCell ref="E1:G1"/>
    <mergeCell ref="H1:J1"/>
    <mergeCell ref="K1:M1"/>
    <mergeCell ref="N1:P1"/>
    <mergeCell ref="Q1:S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01"/>
  <sheetViews>
    <sheetView showGridLines="0" topLeftCell="E64" workbookViewId="0">
      <selection activeCell="Q101" sqref="Q101"/>
    </sheetView>
  </sheetViews>
  <sheetFormatPr defaultColWidth="6.59765625" defaultRowHeight="12.75" customHeight="1" x14ac:dyDescent="0.2"/>
  <cols>
    <col min="1" max="1" width="6.59765625" style="18" customWidth="1"/>
    <col min="2" max="2" width="6.59765625" style="53" customWidth="1"/>
    <col min="3" max="4" width="7.69921875" style="18" customWidth="1"/>
    <col min="5" max="5" width="18.3984375" style="18" bestFit="1" customWidth="1"/>
    <col min="6" max="6" width="14" style="18" bestFit="1" customWidth="1"/>
    <col min="7" max="7" width="12.5" style="18" customWidth="1"/>
    <col min="8" max="8" width="10.19921875" style="18" customWidth="1"/>
    <col min="9" max="10" width="7.5" style="18" customWidth="1"/>
    <col min="11" max="11" width="9.59765625" style="18" customWidth="1"/>
    <col min="12" max="255" width="6.59765625" style="18" customWidth="1"/>
    <col min="256" max="16384" width="6.59765625" style="1"/>
  </cols>
  <sheetData>
    <row r="1" spans="1:11" ht="15.95" customHeight="1" x14ac:dyDescent="0.2">
      <c r="A1" s="40"/>
      <c r="B1" s="49"/>
      <c r="C1" s="40"/>
      <c r="D1" s="40"/>
      <c r="E1" s="107" t="s">
        <v>88</v>
      </c>
      <c r="F1" s="108"/>
      <c r="G1" s="41" t="s">
        <v>118</v>
      </c>
      <c r="H1" s="42" t="s">
        <v>119</v>
      </c>
      <c r="I1" s="16"/>
      <c r="J1" s="54"/>
      <c r="K1" s="16"/>
    </row>
    <row r="2" spans="1:11" ht="27.2" customHeight="1" thickBot="1" x14ac:dyDescent="0.25">
      <c r="A2" s="43" t="s">
        <v>94</v>
      </c>
      <c r="B2" s="50" t="s">
        <v>95</v>
      </c>
      <c r="C2" s="43" t="s">
        <v>96</v>
      </c>
      <c r="D2" s="43" t="s">
        <v>120</v>
      </c>
      <c r="E2" s="43" t="s">
        <v>98</v>
      </c>
      <c r="F2" s="44" t="s">
        <v>99</v>
      </c>
      <c r="G2" s="45" t="s">
        <v>121</v>
      </c>
      <c r="H2" s="45" t="s">
        <v>121</v>
      </c>
      <c r="I2" s="21" t="s">
        <v>122</v>
      </c>
      <c r="J2" s="58" t="s">
        <v>208</v>
      </c>
      <c r="K2" s="46" t="s">
        <v>4</v>
      </c>
    </row>
    <row r="3" spans="1:11" ht="16.5" customHeight="1" x14ac:dyDescent="0.2">
      <c r="A3" s="26" t="s">
        <v>8</v>
      </c>
      <c r="B3" s="51" t="s">
        <v>104</v>
      </c>
      <c r="C3" s="31"/>
      <c r="D3" s="26" t="s">
        <v>105</v>
      </c>
      <c r="E3" s="26" t="s">
        <v>123</v>
      </c>
      <c r="F3" s="47" t="s">
        <v>159</v>
      </c>
      <c r="G3" s="30"/>
      <c r="H3" s="59">
        <v>15</v>
      </c>
      <c r="I3" s="26" t="s">
        <v>5</v>
      </c>
      <c r="J3" s="26" t="s">
        <v>5</v>
      </c>
      <c r="K3" s="31"/>
    </row>
    <row r="4" spans="1:11" ht="15.95" customHeight="1" x14ac:dyDescent="0.2">
      <c r="A4" s="16" t="s">
        <v>8</v>
      </c>
      <c r="B4" s="52" t="s">
        <v>104</v>
      </c>
      <c r="C4" s="16"/>
      <c r="D4" s="16" t="s">
        <v>105</v>
      </c>
      <c r="E4" s="34" t="s">
        <v>124</v>
      </c>
      <c r="F4" s="48" t="s">
        <v>160</v>
      </c>
      <c r="G4" s="17"/>
      <c r="H4" s="60">
        <v>5</v>
      </c>
      <c r="I4" s="34" t="s">
        <v>5</v>
      </c>
      <c r="J4" s="34" t="s">
        <v>5</v>
      </c>
      <c r="K4" s="16"/>
    </row>
    <row r="5" spans="1:11" ht="15.95" customHeight="1" x14ac:dyDescent="0.2">
      <c r="A5" s="16" t="s">
        <v>8</v>
      </c>
      <c r="B5" s="52" t="s">
        <v>104</v>
      </c>
      <c r="C5" s="16"/>
      <c r="D5" s="16" t="s">
        <v>105</v>
      </c>
      <c r="E5" s="34" t="s">
        <v>178</v>
      </c>
      <c r="F5" s="48" t="s">
        <v>161</v>
      </c>
      <c r="G5" s="17"/>
      <c r="H5" s="60" t="s">
        <v>125</v>
      </c>
      <c r="I5" s="34" t="s">
        <v>5</v>
      </c>
      <c r="J5" s="34" t="s">
        <v>5</v>
      </c>
      <c r="K5" s="16"/>
    </row>
    <row r="6" spans="1:11" ht="15.95" customHeight="1" x14ac:dyDescent="0.2">
      <c r="A6" s="16" t="s">
        <v>8</v>
      </c>
      <c r="B6" s="52" t="s">
        <v>104</v>
      </c>
      <c r="C6" s="16"/>
      <c r="D6" s="16" t="s">
        <v>105</v>
      </c>
      <c r="E6" s="34" t="s">
        <v>181</v>
      </c>
      <c r="F6" s="48" t="s">
        <v>162</v>
      </c>
      <c r="G6" s="17"/>
      <c r="H6" s="60" t="s">
        <v>126</v>
      </c>
      <c r="I6" s="34" t="s">
        <v>5</v>
      </c>
      <c r="J6" s="34" t="s">
        <v>5</v>
      </c>
      <c r="K6" s="34" t="s">
        <v>127</v>
      </c>
    </row>
    <row r="7" spans="1:11" ht="15.95" customHeight="1" x14ac:dyDescent="0.2">
      <c r="A7" s="16" t="s">
        <v>8</v>
      </c>
      <c r="B7" s="52" t="s">
        <v>104</v>
      </c>
      <c r="C7" s="16"/>
      <c r="D7" s="16" t="s">
        <v>105</v>
      </c>
      <c r="E7" s="34" t="s">
        <v>187</v>
      </c>
      <c r="F7" s="48" t="s">
        <v>163</v>
      </c>
      <c r="G7" s="17"/>
      <c r="H7" s="60" t="s">
        <v>128</v>
      </c>
      <c r="I7" s="34" t="s">
        <v>5</v>
      </c>
      <c r="J7" s="34" t="s">
        <v>5</v>
      </c>
      <c r="K7" s="16"/>
    </row>
    <row r="8" spans="1:11" ht="15.95" customHeight="1" x14ac:dyDescent="0.2">
      <c r="A8" s="16" t="s">
        <v>8</v>
      </c>
      <c r="B8" s="52" t="s">
        <v>104</v>
      </c>
      <c r="C8" s="16"/>
      <c r="D8" s="16" t="s">
        <v>105</v>
      </c>
      <c r="E8" s="34" t="s">
        <v>164</v>
      </c>
      <c r="F8" s="48" t="s">
        <v>165</v>
      </c>
      <c r="G8" s="17"/>
      <c r="H8" s="60" t="s">
        <v>129</v>
      </c>
      <c r="I8" s="34" t="s">
        <v>5</v>
      </c>
      <c r="J8" s="34" t="s">
        <v>6</v>
      </c>
      <c r="K8" s="34" t="s">
        <v>130</v>
      </c>
    </row>
    <row r="9" spans="1:11" ht="15.95" customHeight="1" x14ac:dyDescent="0.2">
      <c r="A9" s="16" t="s">
        <v>8</v>
      </c>
      <c r="B9" s="52" t="s">
        <v>104</v>
      </c>
      <c r="C9" s="16"/>
      <c r="D9" s="16" t="s">
        <v>105</v>
      </c>
      <c r="E9" s="34" t="s">
        <v>166</v>
      </c>
      <c r="F9" s="48" t="s">
        <v>167</v>
      </c>
      <c r="G9" s="17"/>
      <c r="H9" s="60" t="s">
        <v>106</v>
      </c>
      <c r="I9" s="34" t="s">
        <v>5</v>
      </c>
      <c r="J9" s="34" t="s">
        <v>6</v>
      </c>
      <c r="K9" s="16"/>
    </row>
    <row r="10" spans="1:11" ht="15.95" customHeight="1" x14ac:dyDescent="0.2">
      <c r="A10" s="16" t="s">
        <v>8</v>
      </c>
      <c r="B10" s="52" t="s">
        <v>104</v>
      </c>
      <c r="C10" s="16"/>
      <c r="D10" s="16" t="s">
        <v>105</v>
      </c>
      <c r="E10" s="34" t="s">
        <v>168</v>
      </c>
      <c r="F10" s="48" t="s">
        <v>169</v>
      </c>
      <c r="G10" s="17"/>
      <c r="H10" s="60" t="s">
        <v>106</v>
      </c>
      <c r="I10" s="34" t="s">
        <v>5</v>
      </c>
      <c r="J10" s="34" t="s">
        <v>6</v>
      </c>
      <c r="K10" s="34" t="s">
        <v>131</v>
      </c>
    </row>
    <row r="11" spans="1:11" ht="15.95" customHeight="1" x14ac:dyDescent="0.2">
      <c r="A11" s="16" t="s">
        <v>8</v>
      </c>
      <c r="B11" s="52" t="s">
        <v>104</v>
      </c>
      <c r="C11" s="16"/>
      <c r="D11" s="16" t="s">
        <v>105</v>
      </c>
      <c r="E11" s="34" t="s">
        <v>170</v>
      </c>
      <c r="F11" s="48" t="s">
        <v>171</v>
      </c>
      <c r="G11" s="17"/>
      <c r="H11" s="60" t="s">
        <v>106</v>
      </c>
      <c r="I11" s="16"/>
      <c r="J11" s="34" t="s">
        <v>5</v>
      </c>
      <c r="K11" s="16"/>
    </row>
    <row r="12" spans="1:11" ht="15.95" customHeight="1" x14ac:dyDescent="0.2">
      <c r="A12" s="16" t="s">
        <v>8</v>
      </c>
      <c r="B12" s="52" t="s">
        <v>108</v>
      </c>
      <c r="C12" s="16"/>
      <c r="D12" s="16" t="s">
        <v>105</v>
      </c>
      <c r="E12" s="34" t="s">
        <v>175</v>
      </c>
      <c r="F12" s="48" t="s">
        <v>172</v>
      </c>
      <c r="G12" s="37">
        <v>6</v>
      </c>
      <c r="H12" s="60"/>
      <c r="I12" s="34" t="s">
        <v>5</v>
      </c>
      <c r="J12" s="34" t="s">
        <v>5</v>
      </c>
      <c r="K12" s="16"/>
    </row>
    <row r="13" spans="1:11" ht="15.95" customHeight="1" x14ac:dyDescent="0.2">
      <c r="A13" s="16" t="s">
        <v>8</v>
      </c>
      <c r="B13" s="52" t="s">
        <v>108</v>
      </c>
      <c r="C13" s="16"/>
      <c r="D13" s="16" t="s">
        <v>105</v>
      </c>
      <c r="E13" s="34" t="s">
        <v>173</v>
      </c>
      <c r="F13" s="48" t="s">
        <v>174</v>
      </c>
      <c r="G13" s="37" t="s">
        <v>125</v>
      </c>
      <c r="H13" s="60" t="s">
        <v>132</v>
      </c>
      <c r="I13" s="34" t="s">
        <v>10</v>
      </c>
      <c r="J13" s="34" t="s">
        <v>5</v>
      </c>
      <c r="K13" s="16"/>
    </row>
    <row r="14" spans="1:11" ht="15.95" customHeight="1" x14ac:dyDescent="0.2">
      <c r="A14" s="16" t="s">
        <v>8</v>
      </c>
      <c r="B14" s="52" t="s">
        <v>108</v>
      </c>
      <c r="C14" s="16"/>
      <c r="D14" s="16" t="s">
        <v>105</v>
      </c>
      <c r="E14" s="35" t="s">
        <v>177</v>
      </c>
      <c r="F14" s="48" t="s">
        <v>176</v>
      </c>
      <c r="G14" s="37"/>
      <c r="H14" s="60" t="s">
        <v>133</v>
      </c>
      <c r="I14" s="34" t="s">
        <v>10</v>
      </c>
      <c r="J14" s="34" t="s">
        <v>5</v>
      </c>
      <c r="K14" s="16"/>
    </row>
    <row r="15" spans="1:11" ht="15.95" customHeight="1" x14ac:dyDescent="0.2">
      <c r="A15" s="16" t="s">
        <v>8</v>
      </c>
      <c r="B15" s="52" t="s">
        <v>108</v>
      </c>
      <c r="C15" s="16"/>
      <c r="D15" s="16" t="s">
        <v>105</v>
      </c>
      <c r="E15" s="34" t="s">
        <v>178</v>
      </c>
      <c r="F15" s="48" t="s">
        <v>161</v>
      </c>
      <c r="G15" s="17"/>
      <c r="H15" s="60" t="s">
        <v>134</v>
      </c>
      <c r="I15" s="34" t="s">
        <v>10</v>
      </c>
      <c r="J15" s="34" t="s">
        <v>5</v>
      </c>
      <c r="K15" s="16"/>
    </row>
    <row r="16" spans="1:11" ht="15.95" customHeight="1" x14ac:dyDescent="0.2">
      <c r="A16" s="16" t="s">
        <v>8</v>
      </c>
      <c r="B16" s="52" t="s">
        <v>108</v>
      </c>
      <c r="C16" s="16"/>
      <c r="D16" s="16" t="s">
        <v>105</v>
      </c>
      <c r="E16" s="34" t="s">
        <v>180</v>
      </c>
      <c r="F16" s="48" t="s">
        <v>179</v>
      </c>
      <c r="G16" s="17"/>
      <c r="H16" s="60" t="s">
        <v>135</v>
      </c>
      <c r="I16" s="34" t="s">
        <v>10</v>
      </c>
      <c r="J16" s="34" t="s">
        <v>5</v>
      </c>
      <c r="K16" s="16"/>
    </row>
    <row r="17" spans="1:11" ht="15.95" customHeight="1" x14ac:dyDescent="0.2">
      <c r="A17" s="16" t="s">
        <v>8</v>
      </c>
      <c r="B17" s="52" t="s">
        <v>108</v>
      </c>
      <c r="C17" s="16"/>
      <c r="D17" s="16" t="s">
        <v>105</v>
      </c>
      <c r="E17" s="34" t="s">
        <v>181</v>
      </c>
      <c r="F17" s="48" t="s">
        <v>162</v>
      </c>
      <c r="G17" s="37" t="s">
        <v>125</v>
      </c>
      <c r="H17" s="60"/>
      <c r="I17" s="34" t="s">
        <v>10</v>
      </c>
      <c r="J17" s="34" t="s">
        <v>5</v>
      </c>
      <c r="K17" s="16"/>
    </row>
    <row r="18" spans="1:11" ht="15.95" customHeight="1" x14ac:dyDescent="0.2">
      <c r="A18" s="16" t="s">
        <v>8</v>
      </c>
      <c r="B18" s="52" t="s">
        <v>108</v>
      </c>
      <c r="C18" s="16"/>
      <c r="D18" s="16" t="s">
        <v>105</v>
      </c>
      <c r="E18" s="34" t="s">
        <v>164</v>
      </c>
      <c r="F18" s="48" t="s">
        <v>165</v>
      </c>
      <c r="G18" s="17"/>
      <c r="H18" s="60" t="s">
        <v>126</v>
      </c>
      <c r="I18" s="34" t="s">
        <v>10</v>
      </c>
      <c r="J18" s="34" t="s">
        <v>6</v>
      </c>
      <c r="K18" s="16"/>
    </row>
    <row r="19" spans="1:11" ht="15.95" customHeight="1" x14ac:dyDescent="0.2">
      <c r="A19" s="16" t="s">
        <v>8</v>
      </c>
      <c r="B19" s="52" t="s">
        <v>108</v>
      </c>
      <c r="C19" s="16"/>
      <c r="D19" s="16" t="s">
        <v>105</v>
      </c>
      <c r="E19" s="34" t="s">
        <v>183</v>
      </c>
      <c r="F19" s="48" t="s">
        <v>182</v>
      </c>
      <c r="G19" s="17"/>
      <c r="H19" s="60" t="s">
        <v>106</v>
      </c>
      <c r="I19" s="34" t="s">
        <v>10</v>
      </c>
      <c r="J19" s="34" t="s">
        <v>5</v>
      </c>
      <c r="K19" s="16"/>
    </row>
    <row r="20" spans="1:11" ht="15.95" customHeight="1" x14ac:dyDescent="0.2">
      <c r="A20" s="16" t="s">
        <v>8</v>
      </c>
      <c r="B20" s="52" t="s">
        <v>108</v>
      </c>
      <c r="C20" s="16"/>
      <c r="D20" s="16" t="s">
        <v>105</v>
      </c>
      <c r="E20" s="34" t="s">
        <v>184</v>
      </c>
      <c r="F20" s="48" t="s">
        <v>185</v>
      </c>
      <c r="G20" s="37" t="s">
        <v>116</v>
      </c>
      <c r="H20" s="60"/>
      <c r="I20" s="34" t="s">
        <v>10</v>
      </c>
      <c r="J20" s="34" t="s">
        <v>5</v>
      </c>
      <c r="K20" s="16"/>
    </row>
    <row r="21" spans="1:11" ht="15.95" customHeight="1" x14ac:dyDescent="0.2">
      <c r="A21" s="16" t="s">
        <v>8</v>
      </c>
      <c r="B21" s="52" t="s">
        <v>108</v>
      </c>
      <c r="C21" s="16"/>
      <c r="D21" s="16" t="s">
        <v>105</v>
      </c>
      <c r="E21" s="34" t="s">
        <v>136</v>
      </c>
      <c r="F21" s="48" t="s">
        <v>186</v>
      </c>
      <c r="G21" s="17"/>
      <c r="H21" s="60" t="s">
        <v>116</v>
      </c>
      <c r="I21" s="34" t="s">
        <v>10</v>
      </c>
      <c r="J21" s="34" t="s">
        <v>22</v>
      </c>
      <c r="K21" s="16"/>
    </row>
    <row r="22" spans="1:11" ht="15.95" customHeight="1" x14ac:dyDescent="0.2">
      <c r="A22" s="16" t="s">
        <v>8</v>
      </c>
      <c r="B22" s="52" t="s">
        <v>109</v>
      </c>
      <c r="C22" s="16"/>
      <c r="D22" s="16" t="s">
        <v>105</v>
      </c>
      <c r="E22" s="34" t="s">
        <v>187</v>
      </c>
      <c r="F22" s="48" t="s">
        <v>163</v>
      </c>
      <c r="G22" s="17"/>
      <c r="H22" s="60" t="s">
        <v>137</v>
      </c>
      <c r="I22" s="34" t="s">
        <v>10</v>
      </c>
      <c r="J22" s="34" t="s">
        <v>5</v>
      </c>
      <c r="K22" s="34" t="s">
        <v>138</v>
      </c>
    </row>
    <row r="23" spans="1:11" ht="15.95" customHeight="1" x14ac:dyDescent="0.2">
      <c r="A23" s="16" t="s">
        <v>8</v>
      </c>
      <c r="B23" s="52" t="s">
        <v>109</v>
      </c>
      <c r="C23" s="16"/>
      <c r="D23" s="16" t="s">
        <v>105</v>
      </c>
      <c r="E23" s="34" t="s">
        <v>189</v>
      </c>
      <c r="F23" s="48" t="s">
        <v>188</v>
      </c>
      <c r="G23" s="17"/>
      <c r="H23" s="60" t="s">
        <v>137</v>
      </c>
      <c r="I23" s="34" t="s">
        <v>10</v>
      </c>
      <c r="J23" s="34" t="s">
        <v>6</v>
      </c>
      <c r="K23" s="34" t="s">
        <v>139</v>
      </c>
    </row>
    <row r="24" spans="1:11" ht="15.95" customHeight="1" x14ac:dyDescent="0.2">
      <c r="A24" s="16" t="s">
        <v>8</v>
      </c>
      <c r="B24" s="52" t="s">
        <v>109</v>
      </c>
      <c r="C24" s="16"/>
      <c r="D24" s="16" t="s">
        <v>105</v>
      </c>
      <c r="E24" s="34" t="s">
        <v>166</v>
      </c>
      <c r="F24" s="48" t="s">
        <v>167</v>
      </c>
      <c r="G24" s="17"/>
      <c r="H24" s="60" t="s">
        <v>125</v>
      </c>
      <c r="I24" s="34" t="s">
        <v>10</v>
      </c>
      <c r="J24" s="34" t="s">
        <v>6</v>
      </c>
      <c r="K24" s="16"/>
    </row>
    <row r="25" spans="1:11" ht="15.95" customHeight="1" x14ac:dyDescent="0.2">
      <c r="A25" s="16" t="s">
        <v>8</v>
      </c>
      <c r="B25" s="52" t="s">
        <v>109</v>
      </c>
      <c r="C25" s="16"/>
      <c r="D25" s="16" t="s">
        <v>105</v>
      </c>
      <c r="E25" s="34" t="s">
        <v>80</v>
      </c>
      <c r="F25" s="48" t="s">
        <v>79</v>
      </c>
      <c r="G25" s="37" t="s">
        <v>132</v>
      </c>
      <c r="H25" s="60"/>
      <c r="I25" s="34" t="s">
        <v>10</v>
      </c>
      <c r="J25" s="34" t="s">
        <v>5</v>
      </c>
      <c r="K25" s="16"/>
    </row>
    <row r="26" spans="1:11" ht="15.95" customHeight="1" x14ac:dyDescent="0.2">
      <c r="A26" s="16" t="s">
        <v>8</v>
      </c>
      <c r="B26" s="52" t="s">
        <v>109</v>
      </c>
      <c r="C26" s="16"/>
      <c r="D26" s="16" t="s">
        <v>105</v>
      </c>
      <c r="E26" s="34" t="s">
        <v>230</v>
      </c>
      <c r="F26" s="48" t="s">
        <v>190</v>
      </c>
      <c r="G26" s="17"/>
      <c r="H26" s="60" t="s">
        <v>126</v>
      </c>
      <c r="I26" s="34" t="s">
        <v>10</v>
      </c>
      <c r="J26" s="34" t="s">
        <v>5</v>
      </c>
      <c r="K26" s="16"/>
    </row>
    <row r="27" spans="1:11" ht="15.95" customHeight="1" x14ac:dyDescent="0.2">
      <c r="A27" s="16" t="s">
        <v>8</v>
      </c>
      <c r="B27" s="52" t="s">
        <v>109</v>
      </c>
      <c r="C27" s="16"/>
      <c r="D27" s="16" t="s">
        <v>105</v>
      </c>
      <c r="E27" s="34" t="s">
        <v>136</v>
      </c>
      <c r="F27" s="48" t="s">
        <v>186</v>
      </c>
      <c r="G27" s="17"/>
      <c r="H27" s="60" t="s">
        <v>126</v>
      </c>
      <c r="I27" s="34" t="s">
        <v>10</v>
      </c>
      <c r="J27" s="34" t="s">
        <v>22</v>
      </c>
      <c r="K27" s="16"/>
    </row>
    <row r="28" spans="1:11" ht="15.95" customHeight="1" x14ac:dyDescent="0.2">
      <c r="A28" s="16" t="s">
        <v>8</v>
      </c>
      <c r="B28" s="52" t="s">
        <v>110</v>
      </c>
      <c r="C28" s="16"/>
      <c r="D28" s="16" t="s">
        <v>105</v>
      </c>
      <c r="E28" s="34" t="s">
        <v>80</v>
      </c>
      <c r="F28" s="48" t="s">
        <v>79</v>
      </c>
      <c r="G28" s="37" t="s">
        <v>140</v>
      </c>
      <c r="H28" s="60"/>
      <c r="I28" s="34" t="s">
        <v>5</v>
      </c>
      <c r="J28" s="34" t="s">
        <v>5</v>
      </c>
      <c r="K28" s="16"/>
    </row>
    <row r="29" spans="1:11" ht="15.95" customHeight="1" x14ac:dyDescent="0.2">
      <c r="A29" s="16" t="s">
        <v>8</v>
      </c>
      <c r="B29" s="52" t="s">
        <v>110</v>
      </c>
      <c r="C29" s="16"/>
      <c r="D29" s="16" t="s">
        <v>105</v>
      </c>
      <c r="E29" s="34" t="s">
        <v>230</v>
      </c>
      <c r="F29" s="48" t="s">
        <v>190</v>
      </c>
      <c r="G29" s="17"/>
      <c r="H29" s="60" t="s">
        <v>129</v>
      </c>
      <c r="I29" s="34" t="s">
        <v>10</v>
      </c>
      <c r="J29" s="34" t="s">
        <v>5</v>
      </c>
      <c r="K29" s="16"/>
    </row>
    <row r="30" spans="1:11" ht="15.95" customHeight="1" x14ac:dyDescent="0.2">
      <c r="A30" s="16" t="s">
        <v>8</v>
      </c>
      <c r="B30" s="52" t="s">
        <v>110</v>
      </c>
      <c r="C30" s="16"/>
      <c r="D30" s="16" t="s">
        <v>105</v>
      </c>
      <c r="E30" s="34" t="s">
        <v>184</v>
      </c>
      <c r="F30" s="48" t="s">
        <v>185</v>
      </c>
      <c r="G30" s="37">
        <f>4</f>
        <v>4</v>
      </c>
      <c r="H30" s="60"/>
      <c r="I30" s="34" t="s">
        <v>10</v>
      </c>
      <c r="J30" s="34" t="s">
        <v>5</v>
      </c>
      <c r="K30" s="16"/>
    </row>
    <row r="31" spans="1:11" ht="15.95" customHeight="1" x14ac:dyDescent="0.2">
      <c r="A31" s="16" t="s">
        <v>8</v>
      </c>
      <c r="B31" s="52" t="s">
        <v>110</v>
      </c>
      <c r="C31" s="16"/>
      <c r="D31" s="16" t="s">
        <v>105</v>
      </c>
      <c r="E31" s="34" t="s">
        <v>170</v>
      </c>
      <c r="F31" s="48" t="s">
        <v>171</v>
      </c>
      <c r="G31" s="17"/>
      <c r="H31" s="60" t="s">
        <v>106</v>
      </c>
      <c r="I31" s="34" t="s">
        <v>10</v>
      </c>
      <c r="J31" s="34" t="s">
        <v>5</v>
      </c>
      <c r="K31" s="16"/>
    </row>
    <row r="32" spans="1:11" ht="15.95" customHeight="1" x14ac:dyDescent="0.2">
      <c r="A32" s="16" t="s">
        <v>8</v>
      </c>
      <c r="B32" s="52" t="s">
        <v>110</v>
      </c>
      <c r="C32" s="16"/>
      <c r="D32" s="16" t="s">
        <v>105</v>
      </c>
      <c r="E32" s="34" t="s">
        <v>164</v>
      </c>
      <c r="F32" s="48" t="s">
        <v>165</v>
      </c>
      <c r="G32" s="17"/>
      <c r="H32" s="60" t="s">
        <v>141</v>
      </c>
      <c r="I32" s="34" t="s">
        <v>10</v>
      </c>
      <c r="J32" s="34" t="s">
        <v>6</v>
      </c>
      <c r="K32" s="16"/>
    </row>
    <row r="33" spans="1:11" ht="15.95" customHeight="1" x14ac:dyDescent="0.2">
      <c r="A33" s="16" t="s">
        <v>8</v>
      </c>
      <c r="B33" s="52" t="s">
        <v>110</v>
      </c>
      <c r="C33" s="16"/>
      <c r="D33" s="16" t="s">
        <v>105</v>
      </c>
      <c r="E33" s="34" t="s">
        <v>192</v>
      </c>
      <c r="F33" s="48" t="s">
        <v>193</v>
      </c>
      <c r="G33" s="17"/>
      <c r="H33" s="60" t="s">
        <v>142</v>
      </c>
      <c r="I33" s="34" t="s">
        <v>10</v>
      </c>
      <c r="J33" s="34" t="s">
        <v>5</v>
      </c>
      <c r="K33" s="16"/>
    </row>
    <row r="34" spans="1:11" ht="15.95" customHeight="1" x14ac:dyDescent="0.2">
      <c r="A34" s="16" t="s">
        <v>8</v>
      </c>
      <c r="B34" s="52" t="s">
        <v>110</v>
      </c>
      <c r="C34" s="16"/>
      <c r="D34" s="16" t="s">
        <v>105</v>
      </c>
      <c r="E34" s="34" t="s">
        <v>189</v>
      </c>
      <c r="F34" s="48" t="s">
        <v>188</v>
      </c>
      <c r="G34" s="17"/>
      <c r="H34" s="60" t="s">
        <v>143</v>
      </c>
      <c r="I34" s="34" t="s">
        <v>10</v>
      </c>
      <c r="J34" s="34" t="s">
        <v>6</v>
      </c>
      <c r="K34" s="16"/>
    </row>
    <row r="35" spans="1:11" ht="15.95" customHeight="1" x14ac:dyDescent="0.2">
      <c r="A35" s="16" t="s">
        <v>8</v>
      </c>
      <c r="B35" s="52" t="s">
        <v>110</v>
      </c>
      <c r="C35" s="16"/>
      <c r="D35" s="16" t="s">
        <v>105</v>
      </c>
      <c r="E35" s="34" t="s">
        <v>175</v>
      </c>
      <c r="F35" s="48" t="s">
        <v>172</v>
      </c>
      <c r="G35" s="17"/>
      <c r="H35" s="60" t="s">
        <v>126</v>
      </c>
      <c r="I35" s="34" t="s">
        <v>10</v>
      </c>
      <c r="J35" s="34" t="s">
        <v>5</v>
      </c>
      <c r="K35" s="16"/>
    </row>
    <row r="36" spans="1:11" ht="15.95" customHeight="1" x14ac:dyDescent="0.2">
      <c r="A36" s="16" t="s">
        <v>8</v>
      </c>
      <c r="B36" s="52" t="s">
        <v>112</v>
      </c>
      <c r="C36" s="16"/>
      <c r="D36" s="16" t="s">
        <v>105</v>
      </c>
      <c r="E36" s="34" t="s">
        <v>189</v>
      </c>
      <c r="F36" s="48" t="s">
        <v>188</v>
      </c>
      <c r="G36" s="17"/>
      <c r="H36" s="60" t="s">
        <v>144</v>
      </c>
      <c r="I36" s="34" t="s">
        <v>10</v>
      </c>
      <c r="J36" s="34" t="s">
        <v>6</v>
      </c>
      <c r="K36" s="16"/>
    </row>
    <row r="37" spans="1:11" ht="15.95" customHeight="1" x14ac:dyDescent="0.2">
      <c r="A37" s="16" t="s">
        <v>8</v>
      </c>
      <c r="B37" s="52" t="s">
        <v>112</v>
      </c>
      <c r="C37" s="16"/>
      <c r="D37" s="16" t="s">
        <v>105</v>
      </c>
      <c r="E37" s="34" t="s">
        <v>191</v>
      </c>
      <c r="F37" s="48" t="s">
        <v>190</v>
      </c>
      <c r="G37" s="17"/>
      <c r="H37" s="60" t="s">
        <v>133</v>
      </c>
      <c r="I37" s="34" t="s">
        <v>10</v>
      </c>
      <c r="J37" s="54" t="s">
        <v>5</v>
      </c>
      <c r="K37" s="16"/>
    </row>
    <row r="38" spans="1:11" ht="15.95" customHeight="1" x14ac:dyDescent="0.2">
      <c r="A38" s="16" t="s">
        <v>8</v>
      </c>
      <c r="B38" s="52" t="s">
        <v>112</v>
      </c>
      <c r="C38" s="16"/>
      <c r="D38" s="16" t="s">
        <v>105</v>
      </c>
      <c r="E38" s="34" t="s">
        <v>80</v>
      </c>
      <c r="F38" s="48" t="s">
        <v>79</v>
      </c>
      <c r="G38" s="37">
        <v>13</v>
      </c>
      <c r="H38" s="60"/>
      <c r="I38" s="34" t="s">
        <v>10</v>
      </c>
      <c r="J38" s="54" t="s">
        <v>5</v>
      </c>
      <c r="K38" s="16"/>
    </row>
    <row r="39" spans="1:11" ht="15.95" customHeight="1" x14ac:dyDescent="0.2">
      <c r="A39" s="16" t="s">
        <v>8</v>
      </c>
      <c r="B39" s="52" t="s">
        <v>112</v>
      </c>
      <c r="C39" s="16"/>
      <c r="D39" s="16" t="s">
        <v>105</v>
      </c>
      <c r="E39" s="34" t="s">
        <v>187</v>
      </c>
      <c r="F39" s="48" t="s">
        <v>163</v>
      </c>
      <c r="G39" s="17"/>
      <c r="H39" s="60" t="s">
        <v>125</v>
      </c>
      <c r="I39" s="34" t="s">
        <v>10</v>
      </c>
      <c r="J39" s="54" t="s">
        <v>5</v>
      </c>
      <c r="K39" s="16"/>
    </row>
    <row r="40" spans="1:11" ht="15.95" customHeight="1" x14ac:dyDescent="0.2">
      <c r="A40" s="16" t="s">
        <v>8</v>
      </c>
      <c r="B40" s="52" t="s">
        <v>112</v>
      </c>
      <c r="C40" s="16"/>
      <c r="D40" s="16" t="s">
        <v>105</v>
      </c>
      <c r="E40" s="34" t="s">
        <v>170</v>
      </c>
      <c r="F40" s="48" t="s">
        <v>171</v>
      </c>
      <c r="G40" s="17"/>
      <c r="H40" s="60" t="s">
        <v>135</v>
      </c>
      <c r="I40" s="34" t="s">
        <v>10</v>
      </c>
      <c r="J40" s="54" t="s">
        <v>5</v>
      </c>
      <c r="K40" s="16"/>
    </row>
    <row r="41" spans="1:11" ht="15.95" customHeight="1" x14ac:dyDescent="0.2">
      <c r="A41" s="16" t="s">
        <v>8</v>
      </c>
      <c r="B41" s="52" t="s">
        <v>112</v>
      </c>
      <c r="C41" s="16"/>
      <c r="D41" s="16" t="s">
        <v>105</v>
      </c>
      <c r="E41" s="34" t="s">
        <v>136</v>
      </c>
      <c r="F41" s="48" t="s">
        <v>186</v>
      </c>
      <c r="G41" s="17"/>
      <c r="H41" s="60" t="s">
        <v>116</v>
      </c>
      <c r="I41" s="34" t="s">
        <v>10</v>
      </c>
      <c r="J41" s="54" t="s">
        <v>22</v>
      </c>
      <c r="K41" s="16"/>
    </row>
    <row r="42" spans="1:11" ht="15.95" customHeight="1" x14ac:dyDescent="0.2">
      <c r="A42" s="16" t="s">
        <v>8</v>
      </c>
      <c r="B42" s="52" t="s">
        <v>112</v>
      </c>
      <c r="C42" s="16"/>
      <c r="D42" s="16" t="s">
        <v>105</v>
      </c>
      <c r="E42" s="34" t="s">
        <v>175</v>
      </c>
      <c r="F42" s="48" t="s">
        <v>172</v>
      </c>
      <c r="G42" s="17"/>
      <c r="H42" s="60" t="s">
        <v>125</v>
      </c>
      <c r="I42" s="34" t="s">
        <v>10</v>
      </c>
      <c r="J42" s="54" t="s">
        <v>5</v>
      </c>
      <c r="K42" s="16"/>
    </row>
    <row r="43" spans="1:11" ht="15.95" customHeight="1" x14ac:dyDescent="0.2">
      <c r="A43" s="16" t="s">
        <v>8</v>
      </c>
      <c r="B43" s="52" t="s">
        <v>112</v>
      </c>
      <c r="C43" s="16"/>
      <c r="D43" s="16" t="s">
        <v>105</v>
      </c>
      <c r="E43" s="34" t="s">
        <v>164</v>
      </c>
      <c r="F43" s="48" t="s">
        <v>165</v>
      </c>
      <c r="G43" s="17"/>
      <c r="H43" s="60" t="s">
        <v>142</v>
      </c>
      <c r="I43" s="34" t="s">
        <v>5</v>
      </c>
      <c r="J43" s="54" t="s">
        <v>6</v>
      </c>
      <c r="K43" s="16"/>
    </row>
    <row r="44" spans="1:11" ht="15.95" customHeight="1" x14ac:dyDescent="0.2">
      <c r="A44" s="16" t="s">
        <v>8</v>
      </c>
      <c r="B44" s="52" t="s">
        <v>112</v>
      </c>
      <c r="C44" s="16"/>
      <c r="D44" s="16" t="s">
        <v>105</v>
      </c>
      <c r="E44" s="34" t="s">
        <v>192</v>
      </c>
      <c r="F44" s="48" t="s">
        <v>193</v>
      </c>
      <c r="G44" s="17"/>
      <c r="H44" s="60" t="s">
        <v>116</v>
      </c>
      <c r="I44" s="16"/>
      <c r="J44" s="54" t="s">
        <v>5</v>
      </c>
      <c r="K44" s="16"/>
    </row>
    <row r="45" spans="1:11" ht="15.95" customHeight="1" x14ac:dyDescent="0.2">
      <c r="A45" s="16" t="s">
        <v>8</v>
      </c>
      <c r="B45" s="52" t="s">
        <v>113</v>
      </c>
      <c r="C45" s="16"/>
      <c r="D45" s="16" t="s">
        <v>105</v>
      </c>
      <c r="E45" s="34" t="s">
        <v>230</v>
      </c>
      <c r="F45" s="48" t="s">
        <v>190</v>
      </c>
      <c r="G45" s="17"/>
      <c r="H45" s="60" t="s">
        <v>132</v>
      </c>
      <c r="I45" s="34" t="s">
        <v>10</v>
      </c>
      <c r="J45" s="54" t="s">
        <v>5</v>
      </c>
      <c r="K45" s="16"/>
    </row>
    <row r="46" spans="1:11" ht="15.95" customHeight="1" x14ac:dyDescent="0.2">
      <c r="A46" s="16" t="s">
        <v>8</v>
      </c>
      <c r="B46" s="52" t="s">
        <v>113</v>
      </c>
      <c r="C46" s="16"/>
      <c r="D46" s="16" t="s">
        <v>105</v>
      </c>
      <c r="E46" s="34" t="s">
        <v>164</v>
      </c>
      <c r="F46" s="48" t="s">
        <v>165</v>
      </c>
      <c r="G46" s="17"/>
      <c r="H46" s="60" t="s">
        <v>145</v>
      </c>
      <c r="I46" s="34" t="s">
        <v>10</v>
      </c>
      <c r="J46" s="54" t="s">
        <v>6</v>
      </c>
      <c r="K46" s="16"/>
    </row>
    <row r="47" spans="1:11" ht="15.95" customHeight="1" x14ac:dyDescent="0.2">
      <c r="A47" s="16" t="s">
        <v>8</v>
      </c>
      <c r="B47" s="52" t="s">
        <v>113</v>
      </c>
      <c r="C47" s="16"/>
      <c r="D47" s="16" t="s">
        <v>105</v>
      </c>
      <c r="E47" s="34" t="s">
        <v>184</v>
      </c>
      <c r="F47" s="48" t="s">
        <v>185</v>
      </c>
      <c r="G47" s="17"/>
      <c r="H47" s="60" t="s">
        <v>125</v>
      </c>
      <c r="I47" s="34" t="s">
        <v>10</v>
      </c>
      <c r="J47" s="54" t="s">
        <v>5</v>
      </c>
      <c r="K47" s="16"/>
    </row>
    <row r="48" spans="1:11" ht="15.95" customHeight="1" x14ac:dyDescent="0.2">
      <c r="A48" s="16" t="s">
        <v>8</v>
      </c>
      <c r="B48" s="52" t="s">
        <v>113</v>
      </c>
      <c r="C48" s="16"/>
      <c r="D48" s="16" t="s">
        <v>105</v>
      </c>
      <c r="E48" s="34" t="s">
        <v>170</v>
      </c>
      <c r="F48" s="48" t="s">
        <v>171</v>
      </c>
      <c r="G48" s="17"/>
      <c r="H48" s="60" t="s">
        <v>146</v>
      </c>
      <c r="I48" s="34" t="s">
        <v>10</v>
      </c>
      <c r="J48" s="54" t="s">
        <v>5</v>
      </c>
      <c r="K48" s="16"/>
    </row>
    <row r="49" spans="1:11" ht="15.95" customHeight="1" x14ac:dyDescent="0.2">
      <c r="A49" s="16" t="s">
        <v>8</v>
      </c>
      <c r="B49" s="52" t="s">
        <v>113</v>
      </c>
      <c r="C49" s="16"/>
      <c r="D49" s="16" t="s">
        <v>105</v>
      </c>
      <c r="E49" s="34" t="s">
        <v>189</v>
      </c>
      <c r="F49" s="48" t="s">
        <v>188</v>
      </c>
      <c r="G49" s="17"/>
      <c r="H49" s="60" t="s">
        <v>125</v>
      </c>
      <c r="I49" s="34" t="s">
        <v>10</v>
      </c>
      <c r="J49" s="54" t="s">
        <v>6</v>
      </c>
      <c r="K49" s="16"/>
    </row>
    <row r="50" spans="1:11" ht="15.95" customHeight="1" x14ac:dyDescent="0.2">
      <c r="A50" s="16" t="s">
        <v>8</v>
      </c>
      <c r="B50" s="52" t="s">
        <v>113</v>
      </c>
      <c r="C50" s="16"/>
      <c r="D50" s="16" t="s">
        <v>105</v>
      </c>
      <c r="E50" s="34" t="s">
        <v>194</v>
      </c>
      <c r="F50" s="48" t="s">
        <v>195</v>
      </c>
      <c r="G50" s="17"/>
      <c r="H50" s="60" t="s">
        <v>126</v>
      </c>
      <c r="I50" s="34" t="s">
        <v>10</v>
      </c>
      <c r="J50" s="54" t="s">
        <v>5</v>
      </c>
      <c r="K50" s="16"/>
    </row>
    <row r="51" spans="1:11" ht="15.95" customHeight="1" x14ac:dyDescent="0.2">
      <c r="A51" s="16" t="s">
        <v>8</v>
      </c>
      <c r="B51" s="52" t="s">
        <v>113</v>
      </c>
      <c r="C51" s="16"/>
      <c r="D51" s="16" t="s">
        <v>105</v>
      </c>
      <c r="E51" s="34" t="s">
        <v>80</v>
      </c>
      <c r="F51" s="48" t="s">
        <v>79</v>
      </c>
      <c r="G51" s="17"/>
      <c r="H51" s="60" t="s">
        <v>132</v>
      </c>
      <c r="I51" s="34" t="s">
        <v>10</v>
      </c>
      <c r="J51" s="54" t="s">
        <v>5</v>
      </c>
      <c r="K51" s="16"/>
    </row>
    <row r="52" spans="1:11" ht="15.95" customHeight="1" x14ac:dyDescent="0.2">
      <c r="A52" s="16" t="s">
        <v>8</v>
      </c>
      <c r="B52" s="52" t="s">
        <v>114</v>
      </c>
      <c r="C52" s="16"/>
      <c r="D52" s="16" t="s">
        <v>105</v>
      </c>
      <c r="E52" s="34" t="s">
        <v>166</v>
      </c>
      <c r="F52" s="48" t="s">
        <v>167</v>
      </c>
      <c r="G52" s="17"/>
      <c r="H52" s="60" t="s">
        <v>134</v>
      </c>
      <c r="I52" s="34" t="s">
        <v>10</v>
      </c>
      <c r="J52" s="54" t="s">
        <v>6</v>
      </c>
      <c r="K52" s="16"/>
    </row>
    <row r="53" spans="1:11" ht="15.95" customHeight="1" x14ac:dyDescent="0.2">
      <c r="A53" s="16" t="s">
        <v>8</v>
      </c>
      <c r="B53" s="52" t="s">
        <v>114</v>
      </c>
      <c r="C53" s="16"/>
      <c r="D53" s="16" t="s">
        <v>105</v>
      </c>
      <c r="E53" s="34" t="s">
        <v>187</v>
      </c>
      <c r="F53" s="48" t="s">
        <v>163</v>
      </c>
      <c r="G53" s="17"/>
      <c r="H53" s="60" t="s">
        <v>147</v>
      </c>
      <c r="I53" s="34" t="s">
        <v>10</v>
      </c>
      <c r="J53" s="54" t="s">
        <v>5</v>
      </c>
      <c r="K53" s="16"/>
    </row>
    <row r="54" spans="1:11" ht="15.95" customHeight="1" x14ac:dyDescent="0.2">
      <c r="A54" s="16" t="s">
        <v>8</v>
      </c>
      <c r="B54" s="52" t="s">
        <v>114</v>
      </c>
      <c r="C54" s="16"/>
      <c r="D54" s="16" t="s">
        <v>105</v>
      </c>
      <c r="E54" s="34" t="s">
        <v>136</v>
      </c>
      <c r="F54" s="48" t="s">
        <v>186</v>
      </c>
      <c r="G54" s="17"/>
      <c r="H54" s="60" t="s">
        <v>116</v>
      </c>
      <c r="I54" s="34" t="s">
        <v>10</v>
      </c>
      <c r="J54" s="54" t="s">
        <v>22</v>
      </c>
      <c r="K54" s="16"/>
    </row>
    <row r="55" spans="1:11" ht="15.95" customHeight="1" x14ac:dyDescent="0.2">
      <c r="A55" s="16" t="s">
        <v>8</v>
      </c>
      <c r="B55" s="52" t="s">
        <v>115</v>
      </c>
      <c r="C55" s="16"/>
      <c r="D55" s="16" t="s">
        <v>105</v>
      </c>
      <c r="E55" s="34" t="s">
        <v>175</v>
      </c>
      <c r="F55" s="48" t="s">
        <v>172</v>
      </c>
      <c r="G55" s="37" t="s">
        <v>129</v>
      </c>
      <c r="H55" s="60"/>
      <c r="I55" s="34" t="s">
        <v>10</v>
      </c>
      <c r="J55" s="54" t="s">
        <v>5</v>
      </c>
      <c r="K55" s="16"/>
    </row>
    <row r="56" spans="1:11" ht="15.95" customHeight="1" x14ac:dyDescent="0.2">
      <c r="A56" s="16" t="s">
        <v>8</v>
      </c>
      <c r="B56" s="52" t="s">
        <v>115</v>
      </c>
      <c r="C56" s="16"/>
      <c r="D56" s="16" t="s">
        <v>105</v>
      </c>
      <c r="E56" s="34" t="s">
        <v>187</v>
      </c>
      <c r="F56" s="48" t="s">
        <v>163</v>
      </c>
      <c r="G56" s="17"/>
      <c r="H56" s="60" t="s">
        <v>132</v>
      </c>
      <c r="I56" s="34" t="s">
        <v>10</v>
      </c>
      <c r="J56" s="54" t="s">
        <v>5</v>
      </c>
      <c r="K56" s="16"/>
    </row>
    <row r="57" spans="1:11" ht="15.95" customHeight="1" x14ac:dyDescent="0.2">
      <c r="A57" s="16" t="s">
        <v>8</v>
      </c>
      <c r="B57" s="52" t="s">
        <v>115</v>
      </c>
      <c r="C57" s="16"/>
      <c r="D57" s="16" t="s">
        <v>105</v>
      </c>
      <c r="E57" s="34" t="s">
        <v>189</v>
      </c>
      <c r="F57" s="48" t="s">
        <v>188</v>
      </c>
      <c r="G57" s="17"/>
      <c r="H57" s="60" t="s">
        <v>145</v>
      </c>
      <c r="I57" s="34" t="s">
        <v>10</v>
      </c>
      <c r="J57" s="54" t="s">
        <v>6</v>
      </c>
      <c r="K57" s="16"/>
    </row>
    <row r="58" spans="1:11" ht="15.95" customHeight="1" x14ac:dyDescent="0.2">
      <c r="A58" s="16" t="s">
        <v>8</v>
      </c>
      <c r="B58" s="52" t="s">
        <v>115</v>
      </c>
      <c r="C58" s="16"/>
      <c r="D58" s="16" t="s">
        <v>105</v>
      </c>
      <c r="E58" s="34" t="s">
        <v>192</v>
      </c>
      <c r="F58" s="48" t="s">
        <v>193</v>
      </c>
      <c r="G58" s="17"/>
      <c r="H58" s="60" t="s">
        <v>145</v>
      </c>
      <c r="I58" s="34" t="s">
        <v>10</v>
      </c>
      <c r="J58" s="54" t="s">
        <v>5</v>
      </c>
      <c r="K58" s="16"/>
    </row>
    <row r="59" spans="1:11" ht="15.95" customHeight="1" x14ac:dyDescent="0.2">
      <c r="A59" s="16" t="s">
        <v>8</v>
      </c>
      <c r="B59" s="52" t="s">
        <v>115</v>
      </c>
      <c r="C59" s="16"/>
      <c r="D59" s="16" t="s">
        <v>105</v>
      </c>
      <c r="E59" s="34" t="s">
        <v>164</v>
      </c>
      <c r="F59" s="48" t="s">
        <v>165</v>
      </c>
      <c r="G59" s="17"/>
      <c r="H59" s="60" t="s">
        <v>148</v>
      </c>
      <c r="I59" s="34" t="s">
        <v>10</v>
      </c>
      <c r="J59" s="54" t="s">
        <v>6</v>
      </c>
      <c r="K59" s="16"/>
    </row>
    <row r="60" spans="1:11" ht="15.95" customHeight="1" x14ac:dyDescent="0.2">
      <c r="A60" s="16" t="s">
        <v>8</v>
      </c>
      <c r="B60" s="52" t="s">
        <v>115</v>
      </c>
      <c r="C60" s="16"/>
      <c r="D60" s="16" t="s">
        <v>105</v>
      </c>
      <c r="E60" s="34" t="s">
        <v>166</v>
      </c>
      <c r="F60" s="48" t="s">
        <v>167</v>
      </c>
      <c r="G60" s="17"/>
      <c r="H60" s="60" t="s">
        <v>132</v>
      </c>
      <c r="I60" s="34" t="s">
        <v>10</v>
      </c>
      <c r="J60" s="54" t="s">
        <v>6</v>
      </c>
      <c r="K60" s="16"/>
    </row>
    <row r="61" spans="1:11" ht="15.95" customHeight="1" x14ac:dyDescent="0.2">
      <c r="A61" s="16" t="s">
        <v>8</v>
      </c>
      <c r="B61" s="52" t="s">
        <v>115</v>
      </c>
      <c r="C61" s="16"/>
      <c r="D61" s="16" t="s">
        <v>105</v>
      </c>
      <c r="E61" s="34" t="s">
        <v>196</v>
      </c>
      <c r="F61" s="48" t="s">
        <v>197</v>
      </c>
      <c r="G61" s="37" t="s">
        <v>106</v>
      </c>
      <c r="H61" s="60"/>
      <c r="I61" s="34" t="s">
        <v>10</v>
      </c>
      <c r="J61" s="54" t="s">
        <v>22</v>
      </c>
      <c r="K61" s="16"/>
    </row>
    <row r="62" spans="1:11" ht="15.95" customHeight="1" x14ac:dyDescent="0.2">
      <c r="A62" s="16" t="s">
        <v>8</v>
      </c>
      <c r="B62" s="52" t="s">
        <v>149</v>
      </c>
      <c r="C62" s="16"/>
      <c r="D62" s="16" t="s">
        <v>105</v>
      </c>
      <c r="E62" s="34" t="s">
        <v>178</v>
      </c>
      <c r="F62" s="48" t="s">
        <v>161</v>
      </c>
      <c r="G62" s="17"/>
      <c r="H62" s="60" t="s">
        <v>126</v>
      </c>
      <c r="I62" s="34" t="s">
        <v>10</v>
      </c>
      <c r="J62" s="54" t="s">
        <v>5</v>
      </c>
      <c r="K62" s="16"/>
    </row>
    <row r="63" spans="1:11" ht="15.95" customHeight="1" x14ac:dyDescent="0.2">
      <c r="A63" s="16" t="s">
        <v>8</v>
      </c>
      <c r="B63" s="52" t="s">
        <v>149</v>
      </c>
      <c r="C63" s="16"/>
      <c r="D63" s="16" t="s">
        <v>105</v>
      </c>
      <c r="E63" s="34" t="s">
        <v>231</v>
      </c>
      <c r="F63" s="48" t="s">
        <v>232</v>
      </c>
      <c r="G63" s="17"/>
      <c r="H63" s="60" t="s">
        <v>125</v>
      </c>
      <c r="I63" s="34" t="s">
        <v>5</v>
      </c>
      <c r="J63" s="54" t="s">
        <v>6</v>
      </c>
      <c r="K63" s="16"/>
    </row>
    <row r="64" spans="1:11" ht="15.95" customHeight="1" x14ac:dyDescent="0.2">
      <c r="A64" s="16" t="s">
        <v>8</v>
      </c>
      <c r="B64" s="52" t="s">
        <v>149</v>
      </c>
      <c r="C64" s="16"/>
      <c r="D64" s="16" t="s">
        <v>105</v>
      </c>
      <c r="E64" s="34" t="s">
        <v>198</v>
      </c>
      <c r="F64" s="48" t="s">
        <v>199</v>
      </c>
      <c r="G64" s="17"/>
      <c r="H64" s="60" t="s">
        <v>150</v>
      </c>
      <c r="I64" s="34" t="s">
        <v>10</v>
      </c>
      <c r="J64" s="54" t="s">
        <v>5</v>
      </c>
      <c r="K64" s="16"/>
    </row>
    <row r="65" spans="1:20" ht="15.95" customHeight="1" x14ac:dyDescent="0.2">
      <c r="A65" s="16" t="s">
        <v>8</v>
      </c>
      <c r="B65" s="52" t="s">
        <v>149</v>
      </c>
      <c r="C65" s="16"/>
      <c r="D65" s="16" t="s">
        <v>105</v>
      </c>
      <c r="E65" s="34" t="s">
        <v>187</v>
      </c>
      <c r="F65" s="48" t="s">
        <v>163</v>
      </c>
      <c r="G65" s="17"/>
      <c r="H65" s="60" t="s">
        <v>151</v>
      </c>
      <c r="I65" s="34" t="s">
        <v>10</v>
      </c>
      <c r="J65" s="54" t="s">
        <v>5</v>
      </c>
      <c r="K65" s="16"/>
    </row>
    <row r="66" spans="1:20" ht="15.95" customHeight="1" x14ac:dyDescent="0.2">
      <c r="A66" s="16" t="s">
        <v>8</v>
      </c>
      <c r="B66" s="52" t="s">
        <v>149</v>
      </c>
      <c r="C66" s="16"/>
      <c r="D66" s="16" t="s">
        <v>105</v>
      </c>
      <c r="E66" s="34" t="s">
        <v>201</v>
      </c>
      <c r="F66" s="48" t="s">
        <v>200</v>
      </c>
      <c r="G66" s="17"/>
      <c r="H66" s="60">
        <v>3</v>
      </c>
      <c r="I66" s="34" t="s">
        <v>5</v>
      </c>
      <c r="J66" s="54" t="s">
        <v>5</v>
      </c>
      <c r="K66" s="16"/>
    </row>
    <row r="70" spans="1:20" ht="12.75" customHeight="1" x14ac:dyDescent="0.2">
      <c r="A70" s="89" t="s">
        <v>94</v>
      </c>
      <c r="B70" s="90" t="s">
        <v>95</v>
      </c>
      <c r="C70" s="89" t="s">
        <v>96</v>
      </c>
      <c r="D70" s="89" t="s">
        <v>120</v>
      </c>
      <c r="E70" s="89" t="s">
        <v>98</v>
      </c>
      <c r="F70" s="89" t="s">
        <v>99</v>
      </c>
      <c r="G70" s="89" t="s">
        <v>241</v>
      </c>
      <c r="H70" s="92">
        <v>1</v>
      </c>
      <c r="I70" s="92">
        <v>2</v>
      </c>
      <c r="J70" s="92">
        <v>3</v>
      </c>
      <c r="K70" s="92">
        <v>4</v>
      </c>
      <c r="L70" s="92">
        <v>5</v>
      </c>
      <c r="M70" s="92">
        <v>6</v>
      </c>
      <c r="N70" s="92">
        <v>7</v>
      </c>
      <c r="O70" s="92">
        <v>8</v>
      </c>
      <c r="P70" s="92">
        <v>9</v>
      </c>
      <c r="Q70" s="92" t="s">
        <v>238</v>
      </c>
      <c r="R70" s="92" t="s">
        <v>239</v>
      </c>
      <c r="S70" s="92" t="s">
        <v>240</v>
      </c>
      <c r="T70" s="92" t="s">
        <v>245</v>
      </c>
    </row>
    <row r="71" spans="1:20" ht="12.75" customHeight="1" x14ac:dyDescent="0.2">
      <c r="A71" s="89" t="s">
        <v>8</v>
      </c>
      <c r="B71" s="90" t="s">
        <v>104</v>
      </c>
      <c r="C71" s="89"/>
      <c r="D71" s="89" t="s">
        <v>105</v>
      </c>
      <c r="E71" s="89" t="s">
        <v>168</v>
      </c>
      <c r="F71" s="89" t="s">
        <v>169</v>
      </c>
      <c r="G71" s="89" t="s">
        <v>6</v>
      </c>
      <c r="H71" s="89">
        <v>2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91">
        <f>AVERAGE(H71:P71)</f>
        <v>0.22222222222222221</v>
      </c>
      <c r="R71" s="91">
        <f>STDEV(H71:P71)</f>
        <v>0.66666666666666663</v>
      </c>
      <c r="S71" s="91">
        <f>CONFIDENCE(0.05,R71,9)</f>
        <v>0.43554755212001189</v>
      </c>
      <c r="T71" s="89"/>
    </row>
    <row r="72" spans="1:20" ht="12.75" customHeight="1" x14ac:dyDescent="0.2">
      <c r="A72" s="89" t="s">
        <v>8</v>
      </c>
      <c r="B72" s="90" t="s">
        <v>109</v>
      </c>
      <c r="C72" s="89"/>
      <c r="D72" s="89" t="s">
        <v>105</v>
      </c>
      <c r="E72" s="89" t="s">
        <v>189</v>
      </c>
      <c r="F72" s="89" t="s">
        <v>188</v>
      </c>
      <c r="G72" s="89" t="s">
        <v>6</v>
      </c>
      <c r="H72" s="89">
        <v>0</v>
      </c>
      <c r="I72" s="89">
        <v>0</v>
      </c>
      <c r="J72" s="89">
        <v>30</v>
      </c>
      <c r="K72" s="89">
        <v>14</v>
      </c>
      <c r="L72" s="89">
        <v>22</v>
      </c>
      <c r="M72" s="89">
        <v>5</v>
      </c>
      <c r="N72" s="89">
        <v>0</v>
      </c>
      <c r="O72" s="89">
        <v>7</v>
      </c>
      <c r="P72" s="89">
        <v>0</v>
      </c>
      <c r="Q72" s="91">
        <f t="shared" ref="Q72:Q99" si="0">AVERAGE(H72:P72)</f>
        <v>8.6666666666666661</v>
      </c>
      <c r="R72" s="91">
        <f t="shared" ref="R72:R100" si="1">STDEV(H72:P72)</f>
        <v>11.056672193747991</v>
      </c>
      <c r="S72" s="91">
        <f t="shared" ref="S72:S100" si="2">CONFIDENCE(0.05,R72,9)</f>
        <v>7.2235597628705088</v>
      </c>
      <c r="T72" s="89"/>
    </row>
    <row r="73" spans="1:20" ht="12.75" customHeight="1" x14ac:dyDescent="0.2">
      <c r="A73" s="89" t="s">
        <v>8</v>
      </c>
      <c r="B73" s="90" t="s">
        <v>104</v>
      </c>
      <c r="C73" s="89"/>
      <c r="D73" s="89" t="s">
        <v>105</v>
      </c>
      <c r="E73" s="89" t="s">
        <v>164</v>
      </c>
      <c r="F73" s="89" t="s">
        <v>165</v>
      </c>
      <c r="G73" s="89" t="s">
        <v>6</v>
      </c>
      <c r="H73" s="89">
        <v>4</v>
      </c>
      <c r="I73" s="89">
        <v>3</v>
      </c>
      <c r="J73" s="89">
        <v>0</v>
      </c>
      <c r="K73" s="89">
        <v>20</v>
      </c>
      <c r="L73" s="89">
        <v>8</v>
      </c>
      <c r="M73" s="89">
        <v>7</v>
      </c>
      <c r="N73" s="89">
        <v>0</v>
      </c>
      <c r="O73" s="89">
        <v>40</v>
      </c>
      <c r="P73" s="89">
        <v>0</v>
      </c>
      <c r="Q73" s="91">
        <f t="shared" si="0"/>
        <v>9.1111111111111107</v>
      </c>
      <c r="R73" s="91">
        <f t="shared" si="1"/>
        <v>13.185640337545657</v>
      </c>
      <c r="S73" s="91">
        <f t="shared" si="2"/>
        <v>8.614460058229346</v>
      </c>
      <c r="T73" s="89"/>
    </row>
    <row r="74" spans="1:20" ht="12.75" customHeight="1" x14ac:dyDescent="0.2">
      <c r="A74" s="89" t="s">
        <v>8</v>
      </c>
      <c r="B74" s="90" t="s">
        <v>149</v>
      </c>
      <c r="C74" s="89"/>
      <c r="D74" s="89" t="s">
        <v>105</v>
      </c>
      <c r="E74" s="89" t="s">
        <v>231</v>
      </c>
      <c r="F74" s="89" t="s">
        <v>232</v>
      </c>
      <c r="G74" s="89" t="s">
        <v>6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5</v>
      </c>
      <c r="Q74" s="91">
        <f t="shared" si="0"/>
        <v>0.55555555555555558</v>
      </c>
      <c r="R74" s="91">
        <f t="shared" si="1"/>
        <v>1.6666666666666667</v>
      </c>
      <c r="S74" s="91">
        <f t="shared" si="2"/>
        <v>1.0888688803000299</v>
      </c>
      <c r="T74" s="89"/>
    </row>
    <row r="75" spans="1:20" ht="12.75" customHeight="1" x14ac:dyDescent="0.2">
      <c r="A75" s="89" t="s">
        <v>8</v>
      </c>
      <c r="B75" s="90" t="s">
        <v>104</v>
      </c>
      <c r="C75" s="89"/>
      <c r="D75" s="89" t="s">
        <v>105</v>
      </c>
      <c r="E75" s="89" t="s">
        <v>166</v>
      </c>
      <c r="F75" s="89" t="s">
        <v>167</v>
      </c>
      <c r="G75" s="89" t="s">
        <v>6</v>
      </c>
      <c r="H75" s="89">
        <v>2</v>
      </c>
      <c r="I75" s="89">
        <v>0</v>
      </c>
      <c r="J75" s="89">
        <v>5</v>
      </c>
      <c r="K75" s="89">
        <v>0</v>
      </c>
      <c r="L75" s="89">
        <v>0</v>
      </c>
      <c r="M75" s="89">
        <v>0</v>
      </c>
      <c r="N75" s="89">
        <v>15</v>
      </c>
      <c r="O75" s="89">
        <v>10</v>
      </c>
      <c r="P75" s="89">
        <v>0</v>
      </c>
      <c r="Q75" s="91">
        <f t="shared" si="0"/>
        <v>3.5555555555555554</v>
      </c>
      <c r="R75" s="91">
        <f t="shared" si="1"/>
        <v>5.4797607409245321</v>
      </c>
      <c r="S75" s="91">
        <f t="shared" si="2"/>
        <v>3.5800445653695343</v>
      </c>
      <c r="T75" s="89"/>
    </row>
    <row r="76" spans="1:20" ht="12.75" customHeight="1" x14ac:dyDescent="0.2">
      <c r="A76" s="89" t="s">
        <v>8</v>
      </c>
      <c r="B76" s="90" t="s">
        <v>115</v>
      </c>
      <c r="C76" s="89"/>
      <c r="D76" s="89" t="s">
        <v>105</v>
      </c>
      <c r="E76" s="89" t="s">
        <v>196</v>
      </c>
      <c r="F76" s="89" t="s">
        <v>197</v>
      </c>
      <c r="G76" s="89" t="s">
        <v>22</v>
      </c>
      <c r="H76" s="89">
        <v>0</v>
      </c>
      <c r="I76" s="89">
        <v>0</v>
      </c>
      <c r="J76" s="89">
        <v>0</v>
      </c>
      <c r="K76" s="89">
        <v>0</v>
      </c>
      <c r="L76" s="89">
        <v>0</v>
      </c>
      <c r="M76" s="89">
        <v>0</v>
      </c>
      <c r="N76" s="89">
        <v>0</v>
      </c>
      <c r="O76" s="89">
        <v>2</v>
      </c>
      <c r="P76" s="89">
        <v>0</v>
      </c>
      <c r="Q76" s="91">
        <f t="shared" si="0"/>
        <v>0.22222222222222221</v>
      </c>
      <c r="R76" s="91">
        <f t="shared" si="1"/>
        <v>0.66666666666666663</v>
      </c>
      <c r="S76" s="91">
        <f t="shared" si="2"/>
        <v>0.43554755212001189</v>
      </c>
      <c r="T76" s="89"/>
    </row>
    <row r="77" spans="1:20" ht="12.75" customHeight="1" x14ac:dyDescent="0.2">
      <c r="A77" s="89" t="s">
        <v>8</v>
      </c>
      <c r="B77" s="90" t="s">
        <v>108</v>
      </c>
      <c r="C77" s="89"/>
      <c r="D77" s="89" t="s">
        <v>105</v>
      </c>
      <c r="E77" s="89" t="s">
        <v>136</v>
      </c>
      <c r="F77" s="89" t="s">
        <v>186</v>
      </c>
      <c r="G77" s="89" t="s">
        <v>22</v>
      </c>
      <c r="H77" s="89">
        <v>0</v>
      </c>
      <c r="I77" s="89">
        <v>1</v>
      </c>
      <c r="J77" s="89">
        <v>3</v>
      </c>
      <c r="K77" s="89">
        <v>0</v>
      </c>
      <c r="L77" s="89">
        <v>1</v>
      </c>
      <c r="M77" s="89">
        <v>0</v>
      </c>
      <c r="N77" s="89">
        <v>1</v>
      </c>
      <c r="O77" s="89">
        <v>0</v>
      </c>
      <c r="P77" s="89">
        <v>0</v>
      </c>
      <c r="Q77" s="91">
        <f t="shared" si="0"/>
        <v>0.66666666666666663</v>
      </c>
      <c r="R77" s="91">
        <f t="shared" si="1"/>
        <v>1</v>
      </c>
      <c r="S77" s="91">
        <f t="shared" si="2"/>
        <v>0.65332132818001787</v>
      </c>
      <c r="T77" s="89"/>
    </row>
    <row r="78" spans="1:20" ht="12.75" customHeight="1" x14ac:dyDescent="0.2">
      <c r="A78" s="89" t="s">
        <v>8</v>
      </c>
      <c r="B78" s="90" t="s">
        <v>108</v>
      </c>
      <c r="C78" s="89"/>
      <c r="D78" s="89" t="s">
        <v>105</v>
      </c>
      <c r="E78" s="89" t="s">
        <v>177</v>
      </c>
      <c r="F78" s="89" t="s">
        <v>176</v>
      </c>
      <c r="G78" s="89" t="s">
        <v>5</v>
      </c>
      <c r="H78" s="89">
        <v>0</v>
      </c>
      <c r="I78" s="89">
        <v>25</v>
      </c>
      <c r="J78" s="89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91">
        <f t="shared" si="0"/>
        <v>2.7777777777777777</v>
      </c>
      <c r="R78" s="91">
        <f t="shared" si="1"/>
        <v>8.3333333333333339</v>
      </c>
      <c r="S78" s="91">
        <f t="shared" si="2"/>
        <v>5.4443444015001496</v>
      </c>
      <c r="T78" s="89"/>
    </row>
    <row r="79" spans="1:20" ht="12.75" customHeight="1" x14ac:dyDescent="0.2">
      <c r="A79" s="89" t="s">
        <v>8</v>
      </c>
      <c r="B79" s="90" t="s">
        <v>113</v>
      </c>
      <c r="C79" s="89"/>
      <c r="D79" s="89" t="s">
        <v>105</v>
      </c>
      <c r="E79" s="89" t="s">
        <v>194</v>
      </c>
      <c r="F79" s="89" t="s">
        <v>195</v>
      </c>
      <c r="G79" s="89" t="s">
        <v>5</v>
      </c>
      <c r="H79" s="89">
        <v>0</v>
      </c>
      <c r="I79" s="89">
        <v>0</v>
      </c>
      <c r="J79" s="89">
        <v>0</v>
      </c>
      <c r="K79" s="89">
        <v>0</v>
      </c>
      <c r="L79" s="89">
        <v>0</v>
      </c>
      <c r="M79" s="89">
        <v>3</v>
      </c>
      <c r="N79" s="89">
        <v>0</v>
      </c>
      <c r="O79" s="89">
        <v>0</v>
      </c>
      <c r="P79" s="89">
        <v>0</v>
      </c>
      <c r="Q79" s="91">
        <f t="shared" si="0"/>
        <v>0.33333333333333331</v>
      </c>
      <c r="R79" s="91">
        <f t="shared" si="1"/>
        <v>1</v>
      </c>
      <c r="S79" s="91">
        <f t="shared" si="2"/>
        <v>0.65332132818001787</v>
      </c>
      <c r="T79" s="89"/>
    </row>
    <row r="80" spans="1:20" ht="12.75" customHeight="1" x14ac:dyDescent="0.2">
      <c r="A80" s="89" t="s">
        <v>8</v>
      </c>
      <c r="B80" s="90" t="s">
        <v>110</v>
      </c>
      <c r="C80" s="89"/>
      <c r="D80" s="89" t="s">
        <v>105</v>
      </c>
      <c r="E80" s="89" t="s">
        <v>192</v>
      </c>
      <c r="F80" s="89" t="s">
        <v>193</v>
      </c>
      <c r="G80" s="89" t="s">
        <v>5</v>
      </c>
      <c r="H80" s="89">
        <v>0</v>
      </c>
      <c r="I80" s="89">
        <v>0</v>
      </c>
      <c r="J80" s="89">
        <v>0</v>
      </c>
      <c r="K80" s="89">
        <v>8</v>
      </c>
      <c r="L80" s="89">
        <v>1</v>
      </c>
      <c r="M80" s="89">
        <v>0</v>
      </c>
      <c r="N80" s="89">
        <v>0</v>
      </c>
      <c r="O80" s="89">
        <v>7</v>
      </c>
      <c r="P80" s="89">
        <v>0</v>
      </c>
      <c r="Q80" s="91">
        <f t="shared" si="0"/>
        <v>1.7777777777777777</v>
      </c>
      <c r="R80" s="91">
        <f t="shared" si="1"/>
        <v>3.2702361450580972</v>
      </c>
      <c r="S80" s="91">
        <f t="shared" si="2"/>
        <v>2.136515021751658</v>
      </c>
      <c r="T80" s="89"/>
    </row>
    <row r="81" spans="1:255" ht="12.75" customHeight="1" x14ac:dyDescent="0.2">
      <c r="A81" s="89" t="s">
        <v>8</v>
      </c>
      <c r="B81" s="90" t="s">
        <v>108</v>
      </c>
      <c r="C81" s="89"/>
      <c r="D81" s="89" t="s">
        <v>105</v>
      </c>
      <c r="E81" s="89" t="s">
        <v>173</v>
      </c>
      <c r="F81" s="89" t="s">
        <v>174</v>
      </c>
      <c r="G81" s="89" t="s">
        <v>5</v>
      </c>
      <c r="H81" s="89">
        <v>0</v>
      </c>
      <c r="I81" s="89">
        <v>15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91">
        <f t="shared" si="0"/>
        <v>1.6666666666666667</v>
      </c>
      <c r="R81" s="91">
        <f t="shared" si="1"/>
        <v>5</v>
      </c>
      <c r="S81" s="91">
        <f t="shared" si="2"/>
        <v>3.2666066409000893</v>
      </c>
      <c r="T81" s="89"/>
    </row>
    <row r="82" spans="1:255" ht="12.75" customHeight="1" x14ac:dyDescent="0.2">
      <c r="A82" s="89" t="s">
        <v>8</v>
      </c>
      <c r="B82" s="90" t="s">
        <v>104</v>
      </c>
      <c r="C82" s="89"/>
      <c r="D82" s="89" t="s">
        <v>105</v>
      </c>
      <c r="E82" s="89" t="s">
        <v>170</v>
      </c>
      <c r="F82" s="89" t="s">
        <v>171</v>
      </c>
      <c r="G82" s="89" t="s">
        <v>5</v>
      </c>
      <c r="H82" s="89">
        <v>2</v>
      </c>
      <c r="I82" s="89">
        <v>0</v>
      </c>
      <c r="J82" s="89">
        <v>0</v>
      </c>
      <c r="K82" s="89">
        <v>2</v>
      </c>
      <c r="L82" s="89">
        <v>6</v>
      </c>
      <c r="M82" s="89">
        <v>45</v>
      </c>
      <c r="N82" s="89">
        <v>0</v>
      </c>
      <c r="O82" s="89">
        <v>0</v>
      </c>
      <c r="P82" s="89">
        <v>0</v>
      </c>
      <c r="Q82" s="91">
        <f t="shared" si="0"/>
        <v>6.1111111111111107</v>
      </c>
      <c r="R82" s="91">
        <f t="shared" si="1"/>
        <v>14.717714194504223</v>
      </c>
      <c r="S82" s="91">
        <f t="shared" si="2"/>
        <v>9.6153965853274013</v>
      </c>
      <c r="T82" s="89"/>
    </row>
    <row r="83" spans="1:255" ht="12.75" customHeight="1" x14ac:dyDescent="0.2">
      <c r="A83" s="89" t="s">
        <v>8</v>
      </c>
      <c r="B83" s="90" t="s">
        <v>149</v>
      </c>
      <c r="C83" s="89"/>
      <c r="D83" s="89" t="s">
        <v>105</v>
      </c>
      <c r="E83" s="89" t="s">
        <v>198</v>
      </c>
      <c r="F83" s="89" t="s">
        <v>199</v>
      </c>
      <c r="G83" s="89" t="s">
        <v>5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18</v>
      </c>
      <c r="Q83" s="91">
        <f t="shared" si="0"/>
        <v>2</v>
      </c>
      <c r="R83" s="91">
        <f t="shared" si="1"/>
        <v>6</v>
      </c>
      <c r="S83" s="91">
        <f t="shared" si="2"/>
        <v>3.9199279690801072</v>
      </c>
      <c r="T83" s="89"/>
    </row>
    <row r="84" spans="1:255" ht="12.75" customHeight="1" x14ac:dyDescent="0.2">
      <c r="A84" s="89" t="s">
        <v>8</v>
      </c>
      <c r="B84" s="90" t="s">
        <v>104</v>
      </c>
      <c r="C84" s="89"/>
      <c r="D84" s="89" t="s">
        <v>105</v>
      </c>
      <c r="E84" s="89" t="s">
        <v>124</v>
      </c>
      <c r="F84" s="89" t="s">
        <v>160</v>
      </c>
      <c r="G84" s="89" t="s">
        <v>5</v>
      </c>
      <c r="H84" s="89">
        <v>5</v>
      </c>
      <c r="I84" s="89">
        <v>0</v>
      </c>
      <c r="J84" s="89">
        <v>0</v>
      </c>
      <c r="K84" s="89">
        <v>0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91">
        <f t="shared" si="0"/>
        <v>0.55555555555555558</v>
      </c>
      <c r="R84" s="91">
        <f t="shared" si="1"/>
        <v>1.6666666666666667</v>
      </c>
      <c r="S84" s="91">
        <f t="shared" si="2"/>
        <v>1.0888688803000299</v>
      </c>
      <c r="T84" s="89"/>
    </row>
    <row r="85" spans="1:255" ht="12.75" customHeight="1" x14ac:dyDescent="0.2">
      <c r="A85" s="89" t="s">
        <v>8</v>
      </c>
      <c r="B85" s="90" t="s">
        <v>104</v>
      </c>
      <c r="C85" s="89"/>
      <c r="D85" s="89" t="s">
        <v>105</v>
      </c>
      <c r="E85" s="89" t="s">
        <v>181</v>
      </c>
      <c r="F85" s="89" t="s">
        <v>162</v>
      </c>
      <c r="G85" s="89" t="s">
        <v>5</v>
      </c>
      <c r="H85" s="89">
        <v>3</v>
      </c>
      <c r="I85" s="89">
        <v>5</v>
      </c>
      <c r="J85" s="89">
        <v>0</v>
      </c>
      <c r="K85" s="89">
        <v>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91">
        <f t="shared" si="0"/>
        <v>0.88888888888888884</v>
      </c>
      <c r="R85" s="91">
        <f t="shared" si="1"/>
        <v>1.8333333333333333</v>
      </c>
      <c r="S85" s="91">
        <f t="shared" si="2"/>
        <v>1.1977557683300326</v>
      </c>
      <c r="T85" s="89"/>
    </row>
    <row r="86" spans="1:255" ht="12.75" customHeight="1" x14ac:dyDescent="0.2">
      <c r="A86" s="89" t="s">
        <v>8</v>
      </c>
      <c r="B86" s="90" t="s">
        <v>108</v>
      </c>
      <c r="C86" s="89"/>
      <c r="D86" s="89" t="s">
        <v>105</v>
      </c>
      <c r="E86" s="89" t="s">
        <v>184</v>
      </c>
      <c r="F86" s="89" t="s">
        <v>185</v>
      </c>
      <c r="G86" s="89" t="s">
        <v>5</v>
      </c>
      <c r="H86" s="89">
        <v>0</v>
      </c>
      <c r="I86" s="89">
        <v>1</v>
      </c>
      <c r="J86" s="89">
        <v>0</v>
      </c>
      <c r="K86" s="89">
        <v>4</v>
      </c>
      <c r="L86" s="89">
        <v>0</v>
      </c>
      <c r="M86" s="89">
        <v>5</v>
      </c>
      <c r="N86" s="89">
        <v>0</v>
      </c>
      <c r="O86" s="89">
        <v>0</v>
      </c>
      <c r="P86" s="89">
        <v>0</v>
      </c>
      <c r="Q86" s="91">
        <f t="shared" si="0"/>
        <v>1.1111111111111112</v>
      </c>
      <c r="R86" s="91">
        <f t="shared" si="1"/>
        <v>1.9649710204252659</v>
      </c>
      <c r="S86" s="91">
        <f t="shared" si="2"/>
        <v>1.2837574768994797</v>
      </c>
      <c r="T86" s="89"/>
    </row>
    <row r="87" spans="1:255" ht="12.75" customHeight="1" x14ac:dyDescent="0.2">
      <c r="A87" s="89" t="s">
        <v>8</v>
      </c>
      <c r="B87" s="90" t="s">
        <v>108</v>
      </c>
      <c r="C87" s="89"/>
      <c r="D87" s="89" t="s">
        <v>105</v>
      </c>
      <c r="E87" s="89" t="s">
        <v>175</v>
      </c>
      <c r="F87" s="89" t="s">
        <v>172</v>
      </c>
      <c r="G87" s="89" t="s">
        <v>5</v>
      </c>
      <c r="H87" s="89">
        <v>0</v>
      </c>
      <c r="I87" s="89">
        <v>6</v>
      </c>
      <c r="J87" s="89">
        <v>0</v>
      </c>
      <c r="K87" s="89">
        <v>3</v>
      </c>
      <c r="L87" s="89">
        <v>5</v>
      </c>
      <c r="M87" s="89">
        <v>0</v>
      </c>
      <c r="N87" s="89">
        <v>0</v>
      </c>
      <c r="O87" s="89">
        <v>4</v>
      </c>
      <c r="P87" s="89">
        <v>0</v>
      </c>
      <c r="Q87" s="91">
        <f t="shared" si="0"/>
        <v>2</v>
      </c>
      <c r="R87" s="91">
        <f t="shared" si="1"/>
        <v>2.5</v>
      </c>
      <c r="S87" s="91">
        <f t="shared" si="2"/>
        <v>1.6333033204500447</v>
      </c>
      <c r="T87" s="89"/>
    </row>
    <row r="88" spans="1:255" ht="12.75" customHeight="1" x14ac:dyDescent="0.2">
      <c r="A88" s="89" t="s">
        <v>8</v>
      </c>
      <c r="B88" s="90" t="s">
        <v>149</v>
      </c>
      <c r="C88" s="89"/>
      <c r="D88" s="89" t="s">
        <v>105</v>
      </c>
      <c r="E88" s="89" t="s">
        <v>201</v>
      </c>
      <c r="F88" s="89" t="s">
        <v>200</v>
      </c>
      <c r="G88" s="89" t="s">
        <v>5</v>
      </c>
      <c r="H88" s="89">
        <v>0</v>
      </c>
      <c r="I88" s="89">
        <v>0</v>
      </c>
      <c r="J88" s="89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3</v>
      </c>
      <c r="Q88" s="91">
        <f t="shared" si="0"/>
        <v>0.33333333333333331</v>
      </c>
      <c r="R88" s="91">
        <f t="shared" si="1"/>
        <v>1</v>
      </c>
      <c r="S88" s="91">
        <f t="shared" si="2"/>
        <v>0.65332132818001787</v>
      </c>
      <c r="T88" s="89"/>
    </row>
    <row r="89" spans="1:255" ht="12.75" customHeight="1" x14ac:dyDescent="0.2">
      <c r="A89" s="89" t="s">
        <v>8</v>
      </c>
      <c r="B89" s="90" t="s">
        <v>109</v>
      </c>
      <c r="C89" s="89"/>
      <c r="D89" s="89" t="s">
        <v>105</v>
      </c>
      <c r="E89" s="89" t="s">
        <v>230</v>
      </c>
      <c r="F89" s="89" t="s">
        <v>190</v>
      </c>
      <c r="G89" s="89" t="s">
        <v>5</v>
      </c>
      <c r="H89" s="89">
        <v>0</v>
      </c>
      <c r="I89" s="89">
        <v>0</v>
      </c>
      <c r="J89" s="89">
        <v>3</v>
      </c>
      <c r="K89" s="89">
        <v>4</v>
      </c>
      <c r="L89" s="89">
        <v>25</v>
      </c>
      <c r="M89" s="89">
        <v>10</v>
      </c>
      <c r="N89" s="89">
        <v>0</v>
      </c>
      <c r="O89" s="89">
        <v>0</v>
      </c>
      <c r="P89" s="89">
        <v>0</v>
      </c>
      <c r="Q89" s="91">
        <f t="shared" si="0"/>
        <v>4.666666666666667</v>
      </c>
      <c r="R89" s="91">
        <f t="shared" si="1"/>
        <v>8.3216584885466194</v>
      </c>
      <c r="S89" s="91">
        <f t="shared" si="2"/>
        <v>5.4367169763977978</v>
      </c>
      <c r="T89" s="89"/>
    </row>
    <row r="90" spans="1:255" ht="12.75" customHeight="1" x14ac:dyDescent="0.2">
      <c r="A90" s="89" t="s">
        <v>8</v>
      </c>
      <c r="B90" s="90" t="s">
        <v>104</v>
      </c>
      <c r="C90" s="89"/>
      <c r="D90" s="89" t="s">
        <v>105</v>
      </c>
      <c r="E90" s="89" t="s">
        <v>123</v>
      </c>
      <c r="F90" s="89" t="s">
        <v>159</v>
      </c>
      <c r="G90" s="89" t="s">
        <v>5</v>
      </c>
      <c r="H90" s="89">
        <v>15</v>
      </c>
      <c r="I90" s="89">
        <v>0</v>
      </c>
      <c r="J90" s="89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91">
        <f t="shared" si="0"/>
        <v>1.6666666666666667</v>
      </c>
      <c r="R90" s="91">
        <f t="shared" si="1"/>
        <v>5</v>
      </c>
      <c r="S90" s="91">
        <f t="shared" si="2"/>
        <v>3.2666066409000893</v>
      </c>
      <c r="T90" s="89"/>
    </row>
    <row r="91" spans="1:255" ht="12.75" customHeight="1" x14ac:dyDescent="0.2">
      <c r="A91" s="89" t="s">
        <v>8</v>
      </c>
      <c r="B91" s="90" t="s">
        <v>108</v>
      </c>
      <c r="C91" s="89"/>
      <c r="D91" s="89" t="s">
        <v>105</v>
      </c>
      <c r="E91" s="89" t="s">
        <v>183</v>
      </c>
      <c r="F91" s="89" t="s">
        <v>182</v>
      </c>
      <c r="G91" s="89" t="s">
        <v>5</v>
      </c>
      <c r="H91" s="89">
        <v>0</v>
      </c>
      <c r="I91" s="89">
        <v>2</v>
      </c>
      <c r="J91" s="89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91">
        <f t="shared" si="0"/>
        <v>0.22222222222222221</v>
      </c>
      <c r="R91" s="91">
        <f t="shared" si="1"/>
        <v>0.66666666666666663</v>
      </c>
      <c r="S91" s="91">
        <f t="shared" si="2"/>
        <v>0.43554755212001189</v>
      </c>
      <c r="T91" s="89"/>
    </row>
    <row r="92" spans="1:255" ht="12.75" customHeight="1" x14ac:dyDescent="0.2">
      <c r="A92" s="89" t="s">
        <v>8</v>
      </c>
      <c r="B92" s="90" t="s">
        <v>109</v>
      </c>
      <c r="C92" s="89"/>
      <c r="D92" s="89" t="s">
        <v>105</v>
      </c>
      <c r="E92" s="89" t="s">
        <v>80</v>
      </c>
      <c r="F92" s="89" t="s">
        <v>79</v>
      </c>
      <c r="G92" s="89" t="s">
        <v>5</v>
      </c>
      <c r="H92" s="89">
        <v>0</v>
      </c>
      <c r="I92" s="89">
        <v>0</v>
      </c>
      <c r="J92" s="89">
        <v>10</v>
      </c>
      <c r="K92" s="89">
        <v>13</v>
      </c>
      <c r="L92" s="89">
        <v>13</v>
      </c>
      <c r="M92" s="89">
        <v>10</v>
      </c>
      <c r="N92" s="89">
        <v>0</v>
      </c>
      <c r="O92" s="89">
        <v>0</v>
      </c>
      <c r="P92" s="89">
        <v>0</v>
      </c>
      <c r="Q92" s="91">
        <f t="shared" si="0"/>
        <v>5.1111111111111107</v>
      </c>
      <c r="R92" s="91">
        <f t="shared" si="1"/>
        <v>6.1531383139915778</v>
      </c>
      <c r="S92" s="91">
        <f t="shared" si="2"/>
        <v>4.0199764957723332</v>
      </c>
      <c r="T92" s="89"/>
    </row>
    <row r="93" spans="1:255" ht="12.75" customHeight="1" x14ac:dyDescent="0.2">
      <c r="A93" s="89" t="s">
        <v>8</v>
      </c>
      <c r="B93" s="90" t="s">
        <v>104</v>
      </c>
      <c r="C93" s="89"/>
      <c r="D93" s="89" t="s">
        <v>105</v>
      </c>
      <c r="E93" s="89" t="s">
        <v>178</v>
      </c>
      <c r="F93" s="89" t="s">
        <v>161</v>
      </c>
      <c r="G93" s="89" t="s">
        <v>5</v>
      </c>
      <c r="H93" s="89">
        <v>5</v>
      </c>
      <c r="I93" s="89">
        <v>15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3</v>
      </c>
      <c r="Q93" s="91">
        <f t="shared" si="0"/>
        <v>2.5555555555555554</v>
      </c>
      <c r="R93" s="91">
        <f t="shared" si="1"/>
        <v>5.0027770066012112</v>
      </c>
      <c r="S93" s="91">
        <f t="shared" si="2"/>
        <v>3.2684209185411572</v>
      </c>
      <c r="T93" s="89"/>
    </row>
    <row r="94" spans="1:255" s="81" customFormat="1" ht="12.75" customHeight="1" x14ac:dyDescent="0.2">
      <c r="A94" s="92" t="s">
        <v>8</v>
      </c>
      <c r="B94" s="96" t="s">
        <v>104</v>
      </c>
      <c r="C94" s="92"/>
      <c r="D94" s="92" t="s">
        <v>105</v>
      </c>
      <c r="E94" s="92" t="s">
        <v>187</v>
      </c>
      <c r="F94" s="92" t="s">
        <v>163</v>
      </c>
      <c r="G94" s="92" t="s">
        <v>5</v>
      </c>
      <c r="H94" s="92">
        <v>0.5</v>
      </c>
      <c r="I94" s="92">
        <v>0</v>
      </c>
      <c r="J94" s="92">
        <v>30</v>
      </c>
      <c r="K94" s="92">
        <v>0</v>
      </c>
      <c r="L94" s="92">
        <v>5</v>
      </c>
      <c r="M94" s="92">
        <v>0</v>
      </c>
      <c r="N94" s="92">
        <v>75</v>
      </c>
      <c r="O94" s="92">
        <v>10</v>
      </c>
      <c r="P94" s="92">
        <v>66</v>
      </c>
      <c r="Q94" s="97">
        <f t="shared" si="0"/>
        <v>20.722222222222221</v>
      </c>
      <c r="R94" s="97">
        <f t="shared" si="1"/>
        <v>29.87799264415942</v>
      </c>
      <c r="S94" s="97">
        <f t="shared" si="2"/>
        <v>19.519929837635036</v>
      </c>
      <c r="T94" s="92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  <c r="DR94" s="93"/>
      <c r="DS94" s="93"/>
      <c r="DT94" s="93"/>
      <c r="DU94" s="93"/>
      <c r="DV94" s="93"/>
      <c r="DW94" s="93"/>
      <c r="DX94" s="93"/>
      <c r="DY94" s="93"/>
      <c r="DZ94" s="93"/>
      <c r="EA94" s="93"/>
      <c r="EB94" s="93"/>
      <c r="EC94" s="93"/>
      <c r="ED94" s="93"/>
      <c r="EE94" s="93"/>
      <c r="EF94" s="93"/>
      <c r="EG94" s="93"/>
      <c r="EH94" s="93"/>
      <c r="EI94" s="93"/>
      <c r="EJ94" s="93"/>
      <c r="EK94" s="93"/>
      <c r="EL94" s="93"/>
      <c r="EM94" s="93"/>
      <c r="EN94" s="93"/>
      <c r="EO94" s="93"/>
      <c r="EP94" s="93"/>
      <c r="EQ94" s="93"/>
      <c r="ER94" s="93"/>
      <c r="ES94" s="93"/>
      <c r="ET94" s="93"/>
      <c r="EU94" s="93"/>
      <c r="EV94" s="93"/>
      <c r="EW94" s="93"/>
      <c r="EX94" s="93"/>
      <c r="EY94" s="93"/>
      <c r="EZ94" s="93"/>
      <c r="FA94" s="93"/>
      <c r="FB94" s="93"/>
      <c r="FC94" s="93"/>
      <c r="FD94" s="93"/>
      <c r="FE94" s="93"/>
      <c r="FF94" s="93"/>
      <c r="FG94" s="93"/>
      <c r="FH94" s="93"/>
      <c r="FI94" s="93"/>
      <c r="FJ94" s="93"/>
      <c r="FK94" s="93"/>
      <c r="FL94" s="93"/>
      <c r="FM94" s="93"/>
      <c r="FN94" s="93"/>
      <c r="FO94" s="93"/>
      <c r="FP94" s="93"/>
      <c r="FQ94" s="93"/>
      <c r="FR94" s="93"/>
      <c r="FS94" s="93"/>
      <c r="FT94" s="93"/>
      <c r="FU94" s="93"/>
      <c r="FV94" s="93"/>
      <c r="FW94" s="93"/>
      <c r="FX94" s="93"/>
      <c r="FY94" s="93"/>
      <c r="FZ94" s="93"/>
      <c r="GA94" s="93"/>
      <c r="GB94" s="93"/>
      <c r="GC94" s="93"/>
      <c r="GD94" s="93"/>
      <c r="GE94" s="93"/>
      <c r="GF94" s="93"/>
      <c r="GG94" s="93"/>
      <c r="GH94" s="93"/>
      <c r="GI94" s="93"/>
      <c r="GJ94" s="93"/>
      <c r="GK94" s="93"/>
      <c r="GL94" s="93"/>
      <c r="GM94" s="93"/>
      <c r="GN94" s="93"/>
      <c r="GO94" s="93"/>
      <c r="GP94" s="93"/>
      <c r="GQ94" s="93"/>
      <c r="GR94" s="93"/>
      <c r="GS94" s="93"/>
      <c r="GT94" s="93"/>
      <c r="GU94" s="93"/>
      <c r="GV94" s="93"/>
      <c r="GW94" s="93"/>
      <c r="GX94" s="93"/>
      <c r="GY94" s="93"/>
      <c r="GZ94" s="93"/>
      <c r="HA94" s="93"/>
      <c r="HB94" s="93"/>
      <c r="HC94" s="93"/>
      <c r="HD94" s="93"/>
      <c r="HE94" s="93"/>
      <c r="HF94" s="93"/>
      <c r="HG94" s="93"/>
      <c r="HH94" s="93"/>
      <c r="HI94" s="93"/>
      <c r="HJ94" s="93"/>
      <c r="HK94" s="93"/>
      <c r="HL94" s="93"/>
      <c r="HM94" s="93"/>
      <c r="HN94" s="93"/>
      <c r="HO94" s="93"/>
      <c r="HP94" s="93"/>
      <c r="HQ94" s="93"/>
      <c r="HR94" s="93"/>
      <c r="HS94" s="93"/>
      <c r="HT94" s="93"/>
      <c r="HU94" s="93"/>
      <c r="HV94" s="93"/>
      <c r="HW94" s="93"/>
      <c r="HX94" s="93"/>
      <c r="HY94" s="93"/>
      <c r="HZ94" s="93"/>
      <c r="IA94" s="93"/>
      <c r="IB94" s="93"/>
      <c r="IC94" s="93"/>
      <c r="ID94" s="93"/>
      <c r="IE94" s="93"/>
      <c r="IF94" s="93"/>
      <c r="IG94" s="93"/>
      <c r="IH94" s="93"/>
      <c r="II94" s="93"/>
      <c r="IJ94" s="93"/>
      <c r="IK94" s="93"/>
      <c r="IL94" s="93"/>
      <c r="IM94" s="93"/>
      <c r="IN94" s="93"/>
      <c r="IO94" s="93"/>
      <c r="IP94" s="93"/>
      <c r="IQ94" s="93"/>
      <c r="IR94" s="93"/>
      <c r="IS94" s="93"/>
      <c r="IT94" s="93"/>
      <c r="IU94" s="93"/>
    </row>
    <row r="95" spans="1:255" ht="12.75" customHeight="1" x14ac:dyDescent="0.2">
      <c r="A95" s="89" t="s">
        <v>8</v>
      </c>
      <c r="B95" s="90" t="s">
        <v>108</v>
      </c>
      <c r="C95" s="89"/>
      <c r="D95" s="89" t="s">
        <v>105</v>
      </c>
      <c r="E95" s="89" t="s">
        <v>180</v>
      </c>
      <c r="F95" s="89" t="s">
        <v>179</v>
      </c>
      <c r="G95" s="89" t="s">
        <v>5</v>
      </c>
      <c r="H95" s="89">
        <v>0</v>
      </c>
      <c r="I95" s="89">
        <v>6</v>
      </c>
      <c r="J95" s="89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/>
      <c r="Q95" s="91">
        <f t="shared" si="0"/>
        <v>0.75</v>
      </c>
      <c r="R95" s="91">
        <f t="shared" si="1"/>
        <v>2.1213203435596424</v>
      </c>
      <c r="S95" s="91">
        <f t="shared" si="2"/>
        <v>1.3859038243496773</v>
      </c>
      <c r="T95" s="89"/>
    </row>
    <row r="96" spans="1:255" ht="12.75" customHeight="1" x14ac:dyDescent="0.2">
      <c r="A96" s="89"/>
      <c r="B96" s="90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91"/>
      <c r="R96" s="91"/>
      <c r="S96" s="91"/>
      <c r="T96" s="89"/>
    </row>
    <row r="97" spans="1:20" ht="12.75" customHeight="1" x14ac:dyDescent="0.2">
      <c r="A97" s="89"/>
      <c r="B97" s="90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91"/>
      <c r="R97" s="91"/>
      <c r="S97" s="91"/>
      <c r="T97" s="89"/>
    </row>
    <row r="98" spans="1:20" ht="12.75" customHeight="1" x14ac:dyDescent="0.2">
      <c r="A98" s="89"/>
      <c r="B98" s="90"/>
      <c r="C98" s="89"/>
      <c r="D98" s="89"/>
      <c r="E98" s="89"/>
      <c r="F98" s="89"/>
      <c r="G98" s="89" t="s">
        <v>242</v>
      </c>
      <c r="H98" s="89">
        <v>8</v>
      </c>
      <c r="I98" s="89">
        <v>3</v>
      </c>
      <c r="J98" s="89">
        <v>35</v>
      </c>
      <c r="K98" s="89">
        <v>34</v>
      </c>
      <c r="L98" s="89">
        <v>30</v>
      </c>
      <c r="M98" s="89">
        <v>12</v>
      </c>
      <c r="N98" s="89">
        <v>15</v>
      </c>
      <c r="O98" s="89">
        <v>57</v>
      </c>
      <c r="P98" s="89">
        <v>5</v>
      </c>
      <c r="Q98" s="91">
        <f t="shared" si="0"/>
        <v>22.111111111111111</v>
      </c>
      <c r="R98" s="91">
        <f t="shared" si="1"/>
        <v>18.016967311706793</v>
      </c>
      <c r="S98" s="91">
        <f t="shared" si="2"/>
        <v>11.770869013860249</v>
      </c>
      <c r="T98" s="89">
        <f>Q98/SUM(Q98,Q99,Q100)*100</f>
        <v>28.287135749822319</v>
      </c>
    </row>
    <row r="99" spans="1:20" ht="12.75" customHeight="1" x14ac:dyDescent="0.2">
      <c r="A99" s="89"/>
      <c r="B99" s="90"/>
      <c r="C99" s="89"/>
      <c r="D99" s="89"/>
      <c r="E99" s="89"/>
      <c r="F99" s="89"/>
      <c r="G99" s="89" t="s">
        <v>243</v>
      </c>
      <c r="H99" s="89">
        <v>0</v>
      </c>
      <c r="I99" s="89">
        <v>1</v>
      </c>
      <c r="J99" s="89">
        <v>3</v>
      </c>
      <c r="K99" s="89">
        <v>0</v>
      </c>
      <c r="L99" s="89">
        <v>1</v>
      </c>
      <c r="M99" s="89">
        <v>0</v>
      </c>
      <c r="N99" s="89">
        <v>1</v>
      </c>
      <c r="O99" s="89">
        <v>2</v>
      </c>
      <c r="P99" s="89">
        <v>0</v>
      </c>
      <c r="Q99" s="91">
        <f t="shared" si="0"/>
        <v>0.88888888888888884</v>
      </c>
      <c r="R99" s="91">
        <f t="shared" si="1"/>
        <v>1.0540925533894598</v>
      </c>
      <c r="S99" s="91">
        <f t="shared" si="2"/>
        <v>0.68866114700506831</v>
      </c>
      <c r="T99" s="89">
        <f>Q99/SUM(Q98,Q99,R100)*100</f>
        <v>1.8827365754200909</v>
      </c>
    </row>
    <row r="100" spans="1:20" ht="12.75" customHeight="1" x14ac:dyDescent="0.2">
      <c r="A100" s="89"/>
      <c r="B100" s="90"/>
      <c r="C100" s="89"/>
      <c r="D100" s="89"/>
      <c r="E100" s="89"/>
      <c r="F100" s="89"/>
      <c r="G100" s="89" t="s">
        <v>244</v>
      </c>
      <c r="H100" s="89">
        <f>SUM(H78:H95)</f>
        <v>30.5</v>
      </c>
      <c r="I100" s="89">
        <f t="shared" ref="I100:P100" si="3">SUM(I78:I95)</f>
        <v>75</v>
      </c>
      <c r="J100" s="89">
        <f t="shared" si="3"/>
        <v>43</v>
      </c>
      <c r="K100" s="89">
        <f t="shared" si="3"/>
        <v>34</v>
      </c>
      <c r="L100" s="89">
        <f t="shared" si="3"/>
        <v>55</v>
      </c>
      <c r="M100" s="89">
        <f t="shared" si="3"/>
        <v>73</v>
      </c>
      <c r="N100" s="89">
        <f t="shared" si="3"/>
        <v>75</v>
      </c>
      <c r="O100" s="89">
        <f t="shared" si="3"/>
        <v>21</v>
      </c>
      <c r="P100" s="89">
        <f t="shared" si="3"/>
        <v>90</v>
      </c>
      <c r="Q100" s="91">
        <f>AVERAGE(H100:P100)</f>
        <v>55.166666666666664</v>
      </c>
      <c r="R100" s="91">
        <f t="shared" si="1"/>
        <v>24.212600025606502</v>
      </c>
      <c r="S100" s="91">
        <f t="shared" si="2"/>
        <v>15.818608007420773</v>
      </c>
      <c r="T100" s="89">
        <f>100-T98-T99</f>
        <v>69.830127674757591</v>
      </c>
    </row>
    <row r="101" spans="1:20" ht="12.75" customHeight="1" x14ac:dyDescent="0.2">
      <c r="Q101" s="98">
        <f>SUM(Q98:Q100)</f>
        <v>78.166666666666657</v>
      </c>
    </row>
  </sheetData>
  <mergeCells count="1"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workbookViewId="0">
      <selection activeCell="T31" sqref="A1:T31"/>
    </sheetView>
  </sheetViews>
  <sheetFormatPr defaultColWidth="10.59765625" defaultRowHeight="12.75" x14ac:dyDescent="0.2"/>
  <cols>
    <col min="1" max="4" width="10.59765625" style="82"/>
    <col min="5" max="5" width="13.59765625" style="82" bestFit="1" customWidth="1"/>
    <col min="6" max="6" width="14" style="82" bestFit="1" customWidth="1"/>
    <col min="7" max="19" width="10.59765625" style="82"/>
    <col min="20" max="20" width="10.8984375" style="82" bestFit="1" customWidth="1"/>
    <col min="21" max="16384" width="10.59765625" style="82"/>
  </cols>
  <sheetData>
    <row r="1" spans="1:20" ht="26.25" thickBot="1" x14ac:dyDescent="0.25">
      <c r="A1" s="43" t="s">
        <v>94</v>
      </c>
      <c r="B1" s="50" t="s">
        <v>95</v>
      </c>
      <c r="C1" s="43" t="s">
        <v>96</v>
      </c>
      <c r="D1" s="43" t="s">
        <v>120</v>
      </c>
      <c r="E1" s="43" t="s">
        <v>98</v>
      </c>
      <c r="F1" s="44" t="s">
        <v>99</v>
      </c>
      <c r="G1" s="68" t="s">
        <v>241</v>
      </c>
      <c r="H1" s="69">
        <v>1</v>
      </c>
      <c r="I1" s="70">
        <v>2</v>
      </c>
      <c r="J1" s="74">
        <v>3</v>
      </c>
      <c r="K1" s="74">
        <v>4</v>
      </c>
      <c r="L1" s="74">
        <v>5</v>
      </c>
      <c r="M1" s="74">
        <v>6</v>
      </c>
      <c r="N1" s="74">
        <v>7</v>
      </c>
      <c r="O1" s="74">
        <v>8</v>
      </c>
      <c r="P1" s="74">
        <v>9</v>
      </c>
      <c r="Q1" s="74">
        <v>10</v>
      </c>
      <c r="R1" s="74" t="s">
        <v>238</v>
      </c>
      <c r="S1" s="74" t="s">
        <v>239</v>
      </c>
      <c r="T1" s="74" t="s">
        <v>240</v>
      </c>
    </row>
    <row r="2" spans="1:20" x14ac:dyDescent="0.2">
      <c r="A2" s="31" t="s">
        <v>8</v>
      </c>
      <c r="B2" s="51" t="s">
        <v>104</v>
      </c>
      <c r="C2" s="31"/>
      <c r="D2" s="31" t="s">
        <v>105</v>
      </c>
      <c r="E2" s="26" t="s">
        <v>168</v>
      </c>
      <c r="F2" s="47" t="s">
        <v>169</v>
      </c>
      <c r="G2" s="85" t="s">
        <v>6</v>
      </c>
      <c r="H2" s="71">
        <v>2</v>
      </c>
      <c r="I2" s="72">
        <v>0</v>
      </c>
      <c r="J2" s="74">
        <v>0</v>
      </c>
      <c r="K2" s="74">
        <v>0</v>
      </c>
      <c r="L2" s="74">
        <v>0</v>
      </c>
      <c r="M2" s="74">
        <v>0</v>
      </c>
      <c r="N2" s="74">
        <v>0</v>
      </c>
      <c r="O2" s="74">
        <v>0</v>
      </c>
      <c r="P2" s="74">
        <v>0</v>
      </c>
      <c r="Q2" s="74">
        <v>0</v>
      </c>
      <c r="R2" s="74">
        <f t="shared" ref="R2:R26" si="0">AVERAGE(H2:Q2)</f>
        <v>0.2</v>
      </c>
      <c r="S2" s="74">
        <f t="shared" ref="S2:S26" si="1">STDEV(H2:Q2)</f>
        <v>0.63245553203367588</v>
      </c>
      <c r="T2" s="74">
        <f t="shared" ref="T2:T26" si="2">CONFIDENCE(0.05,S2,10)</f>
        <v>0.3919927969080107</v>
      </c>
    </row>
    <row r="3" spans="1:20" x14ac:dyDescent="0.2">
      <c r="A3" s="61" t="s">
        <v>8</v>
      </c>
      <c r="B3" s="52" t="s">
        <v>109</v>
      </c>
      <c r="C3" s="61"/>
      <c r="D3" s="61" t="s">
        <v>105</v>
      </c>
      <c r="E3" s="34" t="s">
        <v>189</v>
      </c>
      <c r="F3" s="48" t="s">
        <v>188</v>
      </c>
      <c r="G3" s="74" t="s">
        <v>6</v>
      </c>
      <c r="H3" s="72">
        <v>0</v>
      </c>
      <c r="I3" s="72">
        <v>0</v>
      </c>
      <c r="J3" s="71">
        <v>30</v>
      </c>
      <c r="K3" s="71">
        <v>14</v>
      </c>
      <c r="L3" s="71">
        <v>22</v>
      </c>
      <c r="M3" s="71">
        <v>5</v>
      </c>
      <c r="N3" s="74">
        <v>0</v>
      </c>
      <c r="O3" s="71">
        <v>7</v>
      </c>
      <c r="P3" s="74">
        <v>0</v>
      </c>
      <c r="Q3" s="74">
        <v>0</v>
      </c>
      <c r="R3" s="74">
        <f t="shared" si="0"/>
        <v>7.8</v>
      </c>
      <c r="S3" s="74">
        <f t="shared" si="1"/>
        <v>10.778579580713673</v>
      </c>
      <c r="T3" s="74">
        <f t="shared" si="2"/>
        <v>6.6805100794257166</v>
      </c>
    </row>
    <row r="4" spans="1:20" x14ac:dyDescent="0.2">
      <c r="A4" s="75" t="s">
        <v>8</v>
      </c>
      <c r="B4" s="76" t="s">
        <v>104</v>
      </c>
      <c r="C4" s="75"/>
      <c r="D4" s="75" t="s">
        <v>105</v>
      </c>
      <c r="E4" s="77" t="s">
        <v>164</v>
      </c>
      <c r="F4" s="78" t="s">
        <v>165</v>
      </c>
      <c r="G4" s="80" t="s">
        <v>6</v>
      </c>
      <c r="H4" s="79">
        <v>4</v>
      </c>
      <c r="I4" s="79">
        <v>3</v>
      </c>
      <c r="J4" s="80">
        <v>0</v>
      </c>
      <c r="K4" s="79">
        <v>20</v>
      </c>
      <c r="L4" s="79">
        <v>8</v>
      </c>
      <c r="M4" s="79">
        <v>7</v>
      </c>
      <c r="N4" s="80">
        <v>0</v>
      </c>
      <c r="O4" s="79">
        <v>40</v>
      </c>
      <c r="P4" s="80">
        <v>0</v>
      </c>
      <c r="Q4" s="80">
        <v>0</v>
      </c>
      <c r="R4" s="74">
        <f t="shared" si="0"/>
        <v>8.1999999999999993</v>
      </c>
      <c r="S4" s="74">
        <f t="shared" si="1"/>
        <v>12.761051854939092</v>
      </c>
      <c r="T4" s="74">
        <f t="shared" si="2"/>
        <v>7.9092365466721573</v>
      </c>
    </row>
    <row r="5" spans="1:20" x14ac:dyDescent="0.2">
      <c r="A5" s="61" t="s">
        <v>8</v>
      </c>
      <c r="B5" s="52" t="s">
        <v>149</v>
      </c>
      <c r="C5" s="61"/>
      <c r="D5" s="61" t="s">
        <v>105</v>
      </c>
      <c r="E5" s="34" t="s">
        <v>231</v>
      </c>
      <c r="F5" s="48" t="s">
        <v>232</v>
      </c>
      <c r="G5" s="74" t="s">
        <v>6</v>
      </c>
      <c r="H5" s="73">
        <v>0</v>
      </c>
      <c r="I5" s="73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1">
        <v>5</v>
      </c>
      <c r="Q5" s="74">
        <v>0</v>
      </c>
      <c r="R5" s="74">
        <f t="shared" si="0"/>
        <v>0.5</v>
      </c>
      <c r="S5" s="74">
        <f t="shared" si="1"/>
        <v>1.5811388300841898</v>
      </c>
      <c r="T5" s="74">
        <f t="shared" si="2"/>
        <v>0.9799819922700268</v>
      </c>
    </row>
    <row r="6" spans="1:20" x14ac:dyDescent="0.2">
      <c r="A6" s="61" t="s">
        <v>8</v>
      </c>
      <c r="B6" s="52" t="s">
        <v>104</v>
      </c>
      <c r="C6" s="61"/>
      <c r="D6" s="61" t="s">
        <v>105</v>
      </c>
      <c r="E6" s="34" t="s">
        <v>166</v>
      </c>
      <c r="F6" s="48" t="s">
        <v>167</v>
      </c>
      <c r="G6" s="74" t="s">
        <v>6</v>
      </c>
      <c r="H6" s="71">
        <v>2</v>
      </c>
      <c r="I6" s="73">
        <v>0</v>
      </c>
      <c r="J6" s="71">
        <v>5</v>
      </c>
      <c r="K6" s="74">
        <v>0</v>
      </c>
      <c r="L6" s="74">
        <v>0</v>
      </c>
      <c r="M6" s="74">
        <v>0</v>
      </c>
      <c r="N6" s="71">
        <v>15</v>
      </c>
      <c r="O6" s="71">
        <v>10</v>
      </c>
      <c r="P6" s="74">
        <v>0</v>
      </c>
      <c r="Q6" s="74">
        <v>0</v>
      </c>
      <c r="R6" s="74">
        <f t="shared" si="0"/>
        <v>3.2</v>
      </c>
      <c r="S6" s="74">
        <f t="shared" si="1"/>
        <v>5.2873013490395602</v>
      </c>
      <c r="T6" s="74">
        <f t="shared" si="2"/>
        <v>3.2770431104319253</v>
      </c>
    </row>
    <row r="7" spans="1:20" x14ac:dyDescent="0.2">
      <c r="A7" s="61" t="s">
        <v>8</v>
      </c>
      <c r="B7" s="52" t="s">
        <v>115</v>
      </c>
      <c r="C7" s="61"/>
      <c r="D7" s="61" t="s">
        <v>105</v>
      </c>
      <c r="E7" s="34" t="s">
        <v>196</v>
      </c>
      <c r="F7" s="48" t="s">
        <v>197</v>
      </c>
      <c r="G7" s="74" t="s">
        <v>22</v>
      </c>
      <c r="H7" s="73">
        <v>0</v>
      </c>
      <c r="I7" s="73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  <c r="O7" s="71">
        <v>2</v>
      </c>
      <c r="P7" s="74">
        <v>0</v>
      </c>
      <c r="Q7" s="74">
        <v>0</v>
      </c>
      <c r="R7" s="74">
        <f t="shared" si="0"/>
        <v>0.2</v>
      </c>
      <c r="S7" s="74">
        <f t="shared" si="1"/>
        <v>0.63245553203367588</v>
      </c>
      <c r="T7" s="74">
        <f t="shared" si="2"/>
        <v>0.3919927969080107</v>
      </c>
    </row>
    <row r="8" spans="1:20" x14ac:dyDescent="0.2">
      <c r="A8" s="61" t="s">
        <v>8</v>
      </c>
      <c r="B8" s="52" t="s">
        <v>108</v>
      </c>
      <c r="C8" s="61"/>
      <c r="D8" s="61" t="s">
        <v>105</v>
      </c>
      <c r="E8" s="34" t="s">
        <v>136</v>
      </c>
      <c r="F8" s="48" t="s">
        <v>186</v>
      </c>
      <c r="G8" s="74" t="s">
        <v>22</v>
      </c>
      <c r="H8" s="72">
        <v>0</v>
      </c>
      <c r="I8" s="71">
        <v>1</v>
      </c>
      <c r="J8" s="71">
        <v>3</v>
      </c>
      <c r="K8" s="74">
        <v>0</v>
      </c>
      <c r="L8" s="71">
        <v>1</v>
      </c>
      <c r="M8" s="74">
        <v>0</v>
      </c>
      <c r="N8" s="71">
        <v>1</v>
      </c>
      <c r="O8" s="74">
        <v>0</v>
      </c>
      <c r="P8" s="74">
        <v>0</v>
      </c>
      <c r="Q8" s="74">
        <v>0</v>
      </c>
      <c r="R8" s="74">
        <f t="shared" si="0"/>
        <v>0.6</v>
      </c>
      <c r="S8" s="74">
        <f t="shared" si="1"/>
        <v>0.96609178307929588</v>
      </c>
      <c r="T8" s="74">
        <f t="shared" si="2"/>
        <v>0.59877888790280354</v>
      </c>
    </row>
    <row r="9" spans="1:20" x14ac:dyDescent="0.2">
      <c r="A9" s="61" t="s">
        <v>8</v>
      </c>
      <c r="B9" s="52" t="s">
        <v>108</v>
      </c>
      <c r="C9" s="61"/>
      <c r="D9" s="61" t="s">
        <v>105</v>
      </c>
      <c r="E9" s="33" t="s">
        <v>177</v>
      </c>
      <c r="F9" s="48" t="s">
        <v>176</v>
      </c>
      <c r="G9" s="74" t="s">
        <v>5</v>
      </c>
      <c r="H9" s="72">
        <v>0</v>
      </c>
      <c r="I9" s="71">
        <v>25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f t="shared" si="0"/>
        <v>2.5</v>
      </c>
      <c r="S9" s="74">
        <f t="shared" si="1"/>
        <v>7.9056941504209481</v>
      </c>
      <c r="T9" s="74">
        <f t="shared" si="2"/>
        <v>4.8999099613501338</v>
      </c>
    </row>
    <row r="10" spans="1:20" x14ac:dyDescent="0.2">
      <c r="A10" s="61" t="s">
        <v>8</v>
      </c>
      <c r="B10" s="52" t="s">
        <v>113</v>
      </c>
      <c r="C10" s="61"/>
      <c r="D10" s="61" t="s">
        <v>105</v>
      </c>
      <c r="E10" s="34" t="s">
        <v>194</v>
      </c>
      <c r="F10" s="48" t="s">
        <v>195</v>
      </c>
      <c r="G10" s="74" t="s">
        <v>5</v>
      </c>
      <c r="H10" s="73">
        <v>0</v>
      </c>
      <c r="I10" s="73">
        <v>0</v>
      </c>
      <c r="J10" s="74">
        <v>0</v>
      </c>
      <c r="K10" s="74">
        <v>0</v>
      </c>
      <c r="L10" s="74">
        <v>0</v>
      </c>
      <c r="M10" s="71">
        <v>3</v>
      </c>
      <c r="N10" s="74">
        <v>0</v>
      </c>
      <c r="O10" s="74">
        <v>0</v>
      </c>
      <c r="P10" s="74">
        <v>0</v>
      </c>
      <c r="Q10" s="74">
        <v>0</v>
      </c>
      <c r="R10" s="74">
        <f t="shared" si="0"/>
        <v>0.3</v>
      </c>
      <c r="S10" s="74">
        <f t="shared" si="1"/>
        <v>0.94868329805051377</v>
      </c>
      <c r="T10" s="74">
        <f t="shared" si="2"/>
        <v>0.5879891953620161</v>
      </c>
    </row>
    <row r="11" spans="1:20" x14ac:dyDescent="0.2">
      <c r="A11" s="61" t="s">
        <v>8</v>
      </c>
      <c r="B11" s="52" t="s">
        <v>110</v>
      </c>
      <c r="C11" s="61"/>
      <c r="D11" s="61" t="s">
        <v>105</v>
      </c>
      <c r="E11" s="34" t="s">
        <v>192</v>
      </c>
      <c r="F11" s="48" t="s">
        <v>193</v>
      </c>
      <c r="G11" s="74" t="s">
        <v>5</v>
      </c>
      <c r="H11" s="72">
        <v>0</v>
      </c>
      <c r="I11" s="73">
        <v>0</v>
      </c>
      <c r="J11" s="74">
        <v>0</v>
      </c>
      <c r="K11" s="71">
        <v>8</v>
      </c>
      <c r="L11" s="71">
        <v>1</v>
      </c>
      <c r="M11" s="74">
        <v>0</v>
      </c>
      <c r="N11" s="74">
        <v>0</v>
      </c>
      <c r="O11" s="71">
        <v>7</v>
      </c>
      <c r="P11" s="74">
        <v>0</v>
      </c>
      <c r="Q11" s="74">
        <v>0</v>
      </c>
      <c r="R11" s="74">
        <f t="shared" si="0"/>
        <v>1.6</v>
      </c>
      <c r="S11" s="74">
        <f t="shared" si="1"/>
        <v>3.1340424729448424</v>
      </c>
      <c r="T11" s="74">
        <f t="shared" si="2"/>
        <v>1.9424639557627161</v>
      </c>
    </row>
    <row r="12" spans="1:20" x14ac:dyDescent="0.2">
      <c r="A12" s="61" t="s">
        <v>8</v>
      </c>
      <c r="B12" s="52" t="s">
        <v>108</v>
      </c>
      <c r="C12" s="61"/>
      <c r="D12" s="61" t="s">
        <v>105</v>
      </c>
      <c r="E12" s="34" t="s">
        <v>173</v>
      </c>
      <c r="F12" s="48" t="s">
        <v>174</v>
      </c>
      <c r="G12" s="74" t="s">
        <v>5</v>
      </c>
      <c r="H12" s="72">
        <v>0</v>
      </c>
      <c r="I12" s="71">
        <v>15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f t="shared" si="0"/>
        <v>1.5</v>
      </c>
      <c r="S12" s="74">
        <f t="shared" si="1"/>
        <v>4.7434164902525691</v>
      </c>
      <c r="T12" s="74">
        <f t="shared" si="2"/>
        <v>2.9399459768100806</v>
      </c>
    </row>
    <row r="13" spans="1:20" x14ac:dyDescent="0.2">
      <c r="A13" s="61" t="s">
        <v>8</v>
      </c>
      <c r="B13" s="52" t="s">
        <v>104</v>
      </c>
      <c r="C13" s="61"/>
      <c r="D13" s="61" t="s">
        <v>105</v>
      </c>
      <c r="E13" s="34" t="s">
        <v>170</v>
      </c>
      <c r="F13" s="48" t="s">
        <v>171</v>
      </c>
      <c r="G13" s="74" t="s">
        <v>5</v>
      </c>
      <c r="H13" s="71">
        <v>2</v>
      </c>
      <c r="I13" s="73">
        <v>0</v>
      </c>
      <c r="J13" s="74">
        <v>0</v>
      </c>
      <c r="K13" s="71">
        <v>2</v>
      </c>
      <c r="L13" s="71">
        <v>6</v>
      </c>
      <c r="M13" s="71">
        <v>45</v>
      </c>
      <c r="N13" s="74">
        <v>0</v>
      </c>
      <c r="O13" s="74">
        <v>0</v>
      </c>
      <c r="P13" s="74">
        <v>0</v>
      </c>
      <c r="Q13" s="74">
        <v>0</v>
      </c>
      <c r="R13" s="74">
        <f t="shared" si="0"/>
        <v>5.5</v>
      </c>
      <c r="S13" s="74">
        <f t="shared" si="1"/>
        <v>14.009917122445007</v>
      </c>
      <c r="T13" s="74">
        <f t="shared" si="2"/>
        <v>8.6832770354900308</v>
      </c>
    </row>
    <row r="14" spans="1:20" x14ac:dyDescent="0.2">
      <c r="A14" s="61" t="s">
        <v>8</v>
      </c>
      <c r="B14" s="52" t="s">
        <v>149</v>
      </c>
      <c r="C14" s="61"/>
      <c r="D14" s="61" t="s">
        <v>105</v>
      </c>
      <c r="E14" s="34" t="s">
        <v>198</v>
      </c>
      <c r="F14" s="48" t="s">
        <v>199</v>
      </c>
      <c r="G14" s="74" t="s">
        <v>5</v>
      </c>
      <c r="H14" s="73">
        <v>0</v>
      </c>
      <c r="I14" s="73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1">
        <v>18</v>
      </c>
      <c r="Q14" s="74">
        <v>0</v>
      </c>
      <c r="R14" s="74">
        <f t="shared" si="0"/>
        <v>1.8</v>
      </c>
      <c r="S14" s="74">
        <f t="shared" si="1"/>
        <v>5.6920997883030831</v>
      </c>
      <c r="T14" s="74">
        <f t="shared" si="2"/>
        <v>3.5279351721720964</v>
      </c>
    </row>
    <row r="15" spans="1:20" x14ac:dyDescent="0.2">
      <c r="A15" s="61" t="s">
        <v>8</v>
      </c>
      <c r="B15" s="52" t="s">
        <v>104</v>
      </c>
      <c r="C15" s="61"/>
      <c r="D15" s="61" t="s">
        <v>105</v>
      </c>
      <c r="E15" s="34" t="s">
        <v>124</v>
      </c>
      <c r="F15" s="48" t="s">
        <v>160</v>
      </c>
      <c r="G15" s="74" t="s">
        <v>5</v>
      </c>
      <c r="H15" s="71">
        <v>5</v>
      </c>
      <c r="I15" s="73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>
        <f t="shared" si="0"/>
        <v>0.5</v>
      </c>
      <c r="S15" s="74">
        <f t="shared" si="1"/>
        <v>1.5811388300841898</v>
      </c>
      <c r="T15" s="74">
        <f t="shared" si="2"/>
        <v>0.9799819922700268</v>
      </c>
    </row>
    <row r="16" spans="1:20" s="83" customFormat="1" x14ac:dyDescent="0.2">
      <c r="A16" s="61" t="s">
        <v>8</v>
      </c>
      <c r="B16" s="52" t="s">
        <v>104</v>
      </c>
      <c r="C16" s="61"/>
      <c r="D16" s="61" t="s">
        <v>105</v>
      </c>
      <c r="E16" s="34" t="s">
        <v>181</v>
      </c>
      <c r="F16" s="48" t="s">
        <v>162</v>
      </c>
      <c r="G16" s="74" t="s">
        <v>5</v>
      </c>
      <c r="H16" s="71">
        <v>3</v>
      </c>
      <c r="I16" s="71">
        <v>5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f t="shared" si="0"/>
        <v>0.8</v>
      </c>
      <c r="S16" s="74">
        <f t="shared" si="1"/>
        <v>1.7511900715418263</v>
      </c>
      <c r="T16" s="74">
        <f t="shared" si="2"/>
        <v>1.0853789069626936</v>
      </c>
    </row>
    <row r="17" spans="1:20" x14ac:dyDescent="0.2">
      <c r="A17" s="61" t="s">
        <v>8</v>
      </c>
      <c r="B17" s="52" t="s">
        <v>108</v>
      </c>
      <c r="C17" s="61"/>
      <c r="D17" s="61" t="s">
        <v>105</v>
      </c>
      <c r="E17" s="34" t="s">
        <v>184</v>
      </c>
      <c r="F17" s="48" t="s">
        <v>185</v>
      </c>
      <c r="G17" s="74" t="s">
        <v>5</v>
      </c>
      <c r="H17" s="72">
        <v>0</v>
      </c>
      <c r="I17" s="71">
        <v>1</v>
      </c>
      <c r="J17" s="74">
        <v>0</v>
      </c>
      <c r="K17" s="71">
        <v>4</v>
      </c>
      <c r="L17" s="74">
        <v>0</v>
      </c>
      <c r="M17" s="71">
        <v>5</v>
      </c>
      <c r="N17" s="74">
        <v>0</v>
      </c>
      <c r="O17" s="74">
        <v>0</v>
      </c>
      <c r="P17" s="74">
        <v>0</v>
      </c>
      <c r="Q17" s="74">
        <v>0</v>
      </c>
      <c r="R17" s="74">
        <f t="shared" si="0"/>
        <v>1</v>
      </c>
      <c r="S17" s="74">
        <f t="shared" si="1"/>
        <v>1.8856180831641267</v>
      </c>
      <c r="T17" s="74">
        <f t="shared" si="2"/>
        <v>1.1686967207687751</v>
      </c>
    </row>
    <row r="18" spans="1:20" x14ac:dyDescent="0.2">
      <c r="A18" s="61" t="s">
        <v>8</v>
      </c>
      <c r="B18" s="52" t="s">
        <v>108</v>
      </c>
      <c r="C18" s="61"/>
      <c r="D18" s="61" t="s">
        <v>105</v>
      </c>
      <c r="E18" s="34" t="s">
        <v>175</v>
      </c>
      <c r="F18" s="48" t="s">
        <v>172</v>
      </c>
      <c r="G18" s="74" t="s">
        <v>5</v>
      </c>
      <c r="H18" s="72">
        <v>0</v>
      </c>
      <c r="I18" s="71">
        <v>6</v>
      </c>
      <c r="J18" s="74">
        <v>0</v>
      </c>
      <c r="K18" s="71">
        <v>3</v>
      </c>
      <c r="L18" s="71">
        <v>5</v>
      </c>
      <c r="M18" s="74">
        <v>0</v>
      </c>
      <c r="N18" s="74">
        <v>0</v>
      </c>
      <c r="O18" s="71">
        <v>4</v>
      </c>
      <c r="P18" s="74">
        <v>0</v>
      </c>
      <c r="Q18" s="74">
        <v>0</v>
      </c>
      <c r="R18" s="74">
        <f t="shared" si="0"/>
        <v>1.8</v>
      </c>
      <c r="S18" s="74">
        <f t="shared" si="1"/>
        <v>2.4404006956964168</v>
      </c>
      <c r="T18" s="74">
        <f t="shared" si="2"/>
        <v>1.5125482280252347</v>
      </c>
    </row>
    <row r="19" spans="1:20" x14ac:dyDescent="0.2">
      <c r="A19" s="61" t="s">
        <v>8</v>
      </c>
      <c r="B19" s="52" t="s">
        <v>149</v>
      </c>
      <c r="C19" s="61"/>
      <c r="D19" s="61" t="s">
        <v>105</v>
      </c>
      <c r="E19" s="34" t="s">
        <v>201</v>
      </c>
      <c r="F19" s="48" t="s">
        <v>200</v>
      </c>
      <c r="G19" s="74" t="s">
        <v>5</v>
      </c>
      <c r="H19" s="73">
        <v>0</v>
      </c>
      <c r="I19" s="73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  <c r="P19" s="71">
        <v>3</v>
      </c>
      <c r="Q19" s="74">
        <v>0</v>
      </c>
      <c r="R19" s="74">
        <f t="shared" si="0"/>
        <v>0.3</v>
      </c>
      <c r="S19" s="74">
        <f t="shared" si="1"/>
        <v>0.94868329805051377</v>
      </c>
      <c r="T19" s="74">
        <f t="shared" si="2"/>
        <v>0.5879891953620161</v>
      </c>
    </row>
    <row r="20" spans="1:20" x14ac:dyDescent="0.2">
      <c r="A20" s="61" t="s">
        <v>8</v>
      </c>
      <c r="B20" s="52" t="s">
        <v>109</v>
      </c>
      <c r="C20" s="61"/>
      <c r="D20" s="61" t="s">
        <v>105</v>
      </c>
      <c r="E20" s="34" t="s">
        <v>230</v>
      </c>
      <c r="F20" s="48" t="s">
        <v>190</v>
      </c>
      <c r="G20" s="74" t="s">
        <v>5</v>
      </c>
      <c r="H20" s="72">
        <v>0</v>
      </c>
      <c r="I20" s="73">
        <v>0</v>
      </c>
      <c r="J20" s="71">
        <v>3</v>
      </c>
      <c r="K20" s="71">
        <v>4</v>
      </c>
      <c r="L20" s="71">
        <v>25</v>
      </c>
      <c r="M20" s="71">
        <v>10</v>
      </c>
      <c r="N20" s="74">
        <v>0</v>
      </c>
      <c r="O20" s="74">
        <v>0</v>
      </c>
      <c r="P20" s="74">
        <v>0</v>
      </c>
      <c r="Q20" s="74">
        <v>0</v>
      </c>
      <c r="R20" s="74">
        <f t="shared" si="0"/>
        <v>4.2</v>
      </c>
      <c r="S20" s="74">
        <f t="shared" si="1"/>
        <v>7.9833159359587755</v>
      </c>
      <c r="T20" s="74">
        <f t="shared" si="2"/>
        <v>4.9480195584250897</v>
      </c>
    </row>
    <row r="21" spans="1:20" x14ac:dyDescent="0.2">
      <c r="A21" s="34" t="s">
        <v>8</v>
      </c>
      <c r="B21" s="52" t="s">
        <v>104</v>
      </c>
      <c r="C21" s="61"/>
      <c r="D21" s="34" t="s">
        <v>105</v>
      </c>
      <c r="E21" s="34" t="s">
        <v>123</v>
      </c>
      <c r="F21" s="48" t="s">
        <v>159</v>
      </c>
      <c r="G21" s="74" t="s">
        <v>5</v>
      </c>
      <c r="H21" s="71">
        <v>15</v>
      </c>
      <c r="I21" s="73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  <c r="Q21" s="74">
        <v>0</v>
      </c>
      <c r="R21" s="74">
        <f t="shared" si="0"/>
        <v>1.5</v>
      </c>
      <c r="S21" s="74">
        <f t="shared" si="1"/>
        <v>4.7434164902525691</v>
      </c>
      <c r="T21" s="74">
        <f t="shared" si="2"/>
        <v>2.9399459768100806</v>
      </c>
    </row>
    <row r="22" spans="1:20" x14ac:dyDescent="0.2">
      <c r="A22" s="61" t="s">
        <v>8</v>
      </c>
      <c r="B22" s="52" t="s">
        <v>108</v>
      </c>
      <c r="C22" s="61"/>
      <c r="D22" s="61" t="s">
        <v>105</v>
      </c>
      <c r="E22" s="34" t="s">
        <v>183</v>
      </c>
      <c r="F22" s="48" t="s">
        <v>182</v>
      </c>
      <c r="G22" s="74" t="s">
        <v>5</v>
      </c>
      <c r="H22" s="72">
        <v>0</v>
      </c>
      <c r="I22" s="71">
        <v>2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f t="shared" si="0"/>
        <v>0.2</v>
      </c>
      <c r="S22" s="74">
        <f t="shared" si="1"/>
        <v>0.63245553203367588</v>
      </c>
      <c r="T22" s="74">
        <f t="shared" si="2"/>
        <v>0.3919927969080107</v>
      </c>
    </row>
    <row r="23" spans="1:20" x14ac:dyDescent="0.2">
      <c r="A23" s="61" t="s">
        <v>8</v>
      </c>
      <c r="B23" s="52" t="s">
        <v>109</v>
      </c>
      <c r="C23" s="61"/>
      <c r="D23" s="61" t="s">
        <v>105</v>
      </c>
      <c r="E23" s="34" t="s">
        <v>80</v>
      </c>
      <c r="F23" s="48" t="s">
        <v>79</v>
      </c>
      <c r="G23" s="74" t="s">
        <v>5</v>
      </c>
      <c r="H23" s="72">
        <v>0</v>
      </c>
      <c r="I23" s="73">
        <v>0</v>
      </c>
      <c r="J23" s="71">
        <v>10</v>
      </c>
      <c r="K23" s="71">
        <v>13</v>
      </c>
      <c r="L23" s="71">
        <v>13</v>
      </c>
      <c r="M23" s="71">
        <v>10</v>
      </c>
      <c r="N23" s="74">
        <v>0</v>
      </c>
      <c r="O23" s="74">
        <v>0</v>
      </c>
      <c r="P23" s="74">
        <v>0</v>
      </c>
      <c r="Q23" s="74">
        <v>0</v>
      </c>
      <c r="R23" s="74">
        <f t="shared" si="0"/>
        <v>4.5999999999999996</v>
      </c>
      <c r="S23" s="74">
        <f t="shared" si="1"/>
        <v>6.022181221672648</v>
      </c>
      <c r="T23" s="74">
        <f t="shared" si="2"/>
        <v>3.732518004830522</v>
      </c>
    </row>
    <row r="24" spans="1:20" x14ac:dyDescent="0.2">
      <c r="A24" s="61" t="s">
        <v>8</v>
      </c>
      <c r="B24" s="52" t="s">
        <v>104</v>
      </c>
      <c r="C24" s="61"/>
      <c r="D24" s="61" t="s">
        <v>105</v>
      </c>
      <c r="E24" s="34" t="s">
        <v>178</v>
      </c>
      <c r="F24" s="48" t="s">
        <v>161</v>
      </c>
      <c r="G24" s="74" t="s">
        <v>5</v>
      </c>
      <c r="H24" s="71">
        <v>5</v>
      </c>
      <c r="I24" s="71">
        <v>15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1">
        <v>3</v>
      </c>
      <c r="Q24" s="74">
        <v>0</v>
      </c>
      <c r="R24" s="74">
        <f t="shared" si="0"/>
        <v>2.2999999999999998</v>
      </c>
      <c r="S24" s="74">
        <f t="shared" si="1"/>
        <v>4.7853944456021598</v>
      </c>
      <c r="T24" s="74">
        <f t="shared" si="2"/>
        <v>2.9659637050020593</v>
      </c>
    </row>
    <row r="25" spans="1:20" x14ac:dyDescent="0.2">
      <c r="A25" s="61" t="s">
        <v>8</v>
      </c>
      <c r="B25" s="52" t="s">
        <v>104</v>
      </c>
      <c r="C25" s="61"/>
      <c r="D25" s="61" t="s">
        <v>105</v>
      </c>
      <c r="E25" s="34" t="s">
        <v>187</v>
      </c>
      <c r="F25" s="48" t="s">
        <v>163</v>
      </c>
      <c r="G25" s="74" t="s">
        <v>5</v>
      </c>
      <c r="H25" s="71">
        <v>0.5</v>
      </c>
      <c r="I25" s="73">
        <v>0</v>
      </c>
      <c r="J25" s="71">
        <v>30</v>
      </c>
      <c r="K25" s="74">
        <v>0</v>
      </c>
      <c r="L25" s="71">
        <v>5</v>
      </c>
      <c r="M25" s="74">
        <v>0</v>
      </c>
      <c r="N25" s="71">
        <v>75</v>
      </c>
      <c r="O25" s="71">
        <v>10</v>
      </c>
      <c r="P25" s="71">
        <v>66</v>
      </c>
      <c r="Q25" s="74">
        <v>0</v>
      </c>
      <c r="R25" s="74">
        <f t="shared" si="0"/>
        <v>18.649999999999999</v>
      </c>
      <c r="S25" s="74">
        <f t="shared" si="1"/>
        <v>28.921397307568355</v>
      </c>
      <c r="T25" s="74">
        <f t="shared" si="2"/>
        <v>17.925338378537383</v>
      </c>
    </row>
    <row r="26" spans="1:20" x14ac:dyDescent="0.2">
      <c r="A26" s="61" t="s">
        <v>8</v>
      </c>
      <c r="B26" s="52" t="s">
        <v>108</v>
      </c>
      <c r="C26" s="61"/>
      <c r="D26" s="61" t="s">
        <v>105</v>
      </c>
      <c r="E26" s="34" t="s">
        <v>180</v>
      </c>
      <c r="F26" s="48" t="s">
        <v>179</v>
      </c>
      <c r="G26" s="74" t="s">
        <v>5</v>
      </c>
      <c r="H26" s="72">
        <v>0</v>
      </c>
      <c r="I26" s="71">
        <v>6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/>
      <c r="Q26" s="74">
        <v>0</v>
      </c>
      <c r="R26" s="74">
        <f t="shared" si="0"/>
        <v>0.66666666666666663</v>
      </c>
      <c r="S26" s="74">
        <f t="shared" si="1"/>
        <v>2</v>
      </c>
      <c r="T26" s="74">
        <f t="shared" si="2"/>
        <v>1.2395900646091229</v>
      </c>
    </row>
    <row r="27" spans="1:20" x14ac:dyDescent="0.2">
      <c r="G27" s="84"/>
      <c r="H27" s="84"/>
      <c r="I27" s="84"/>
      <c r="R27" s="74"/>
      <c r="S27" s="74"/>
      <c r="T27" s="74"/>
    </row>
    <row r="28" spans="1:20" x14ac:dyDescent="0.2">
      <c r="R28" s="74"/>
      <c r="S28" s="74"/>
      <c r="T28" s="74"/>
    </row>
    <row r="29" spans="1:20" x14ac:dyDescent="0.2">
      <c r="G29" s="86" t="s">
        <v>242</v>
      </c>
      <c r="H29" s="87">
        <f>SUM(H2:H6)</f>
        <v>8</v>
      </c>
      <c r="I29" s="87">
        <f t="shared" ref="I29:Q29" si="3">SUM(I2:I6)</f>
        <v>3</v>
      </c>
      <c r="J29" s="87">
        <f t="shared" si="3"/>
        <v>35</v>
      </c>
      <c r="K29" s="87">
        <f t="shared" si="3"/>
        <v>34</v>
      </c>
      <c r="L29" s="87">
        <f t="shared" si="3"/>
        <v>30</v>
      </c>
      <c r="M29" s="87">
        <f t="shared" si="3"/>
        <v>12</v>
      </c>
      <c r="N29" s="87">
        <f t="shared" si="3"/>
        <v>15</v>
      </c>
      <c r="O29" s="87">
        <f t="shared" si="3"/>
        <v>57</v>
      </c>
      <c r="P29" s="87">
        <f t="shared" si="3"/>
        <v>5</v>
      </c>
      <c r="Q29" s="87">
        <f t="shared" si="3"/>
        <v>0</v>
      </c>
      <c r="R29" s="88">
        <f>AVERAGE(H29:Q29)</f>
        <v>19.899999999999999</v>
      </c>
      <c r="S29" s="88">
        <f>STDEV(H29:Q29)</f>
        <v>18.369358544416659</v>
      </c>
      <c r="T29" s="88">
        <f>CONFIDENCE(0.05,S29,10)</f>
        <v>11.385237172450795</v>
      </c>
    </row>
    <row r="30" spans="1:20" x14ac:dyDescent="0.2">
      <c r="G30" s="86" t="s">
        <v>243</v>
      </c>
      <c r="H30" s="86">
        <f>H7+H8</f>
        <v>0</v>
      </c>
      <c r="I30" s="86">
        <f t="shared" ref="I30:Q30" si="4">I7+I8</f>
        <v>1</v>
      </c>
      <c r="J30" s="86">
        <f t="shared" si="4"/>
        <v>3</v>
      </c>
      <c r="K30" s="86">
        <f t="shared" si="4"/>
        <v>0</v>
      </c>
      <c r="L30" s="86">
        <f t="shared" si="4"/>
        <v>1</v>
      </c>
      <c r="M30" s="86">
        <f t="shared" si="4"/>
        <v>0</v>
      </c>
      <c r="N30" s="86">
        <f t="shared" si="4"/>
        <v>1</v>
      </c>
      <c r="O30" s="86">
        <f t="shared" si="4"/>
        <v>2</v>
      </c>
      <c r="P30" s="86">
        <f t="shared" si="4"/>
        <v>0</v>
      </c>
      <c r="Q30" s="86">
        <f t="shared" si="4"/>
        <v>0</v>
      </c>
      <c r="R30" s="88">
        <f>AVERAGE(H30:Q30)</f>
        <v>0.8</v>
      </c>
      <c r="S30" s="88">
        <f>STDEV(H30:Q30)</f>
        <v>1.0327955589886444</v>
      </c>
      <c r="T30" s="88">
        <f>CONFIDENCE(0.05,S30,10)</f>
        <v>0.64012155684737448</v>
      </c>
    </row>
    <row r="31" spans="1:20" x14ac:dyDescent="0.2">
      <c r="G31" s="86" t="s">
        <v>244</v>
      </c>
      <c r="H31" s="86">
        <f>SUM(H9:H26)</f>
        <v>30.5</v>
      </c>
      <c r="I31" s="86">
        <f t="shared" ref="I31:Q31" si="5">SUM(I9:I26)</f>
        <v>75</v>
      </c>
      <c r="J31" s="86">
        <f t="shared" si="5"/>
        <v>43</v>
      </c>
      <c r="K31" s="86">
        <f t="shared" si="5"/>
        <v>34</v>
      </c>
      <c r="L31" s="86">
        <f t="shared" si="5"/>
        <v>55</v>
      </c>
      <c r="M31" s="86">
        <f t="shared" si="5"/>
        <v>73</v>
      </c>
      <c r="N31" s="86">
        <f t="shared" si="5"/>
        <v>75</v>
      </c>
      <c r="O31" s="86">
        <f t="shared" si="5"/>
        <v>21</v>
      </c>
      <c r="P31" s="86">
        <f t="shared" si="5"/>
        <v>90</v>
      </c>
      <c r="Q31" s="86">
        <f t="shared" si="5"/>
        <v>0</v>
      </c>
      <c r="R31" s="88">
        <f>AVERAGE(H31:Q31)</f>
        <v>49.65</v>
      </c>
      <c r="S31" s="88">
        <f>STDEV(H31:Q31)</f>
        <v>28.730597317532791</v>
      </c>
      <c r="T31" s="88">
        <f>CONFIDENCE(0.05,S31,10)</f>
        <v>17.807081492549582</v>
      </c>
    </row>
    <row r="32" spans="1:20" x14ac:dyDescent="0.2">
      <c r="T32" s="74"/>
    </row>
  </sheetData>
  <sortState xmlns:xlrd2="http://schemas.microsoft.com/office/spreadsheetml/2017/richdata2" ref="A2:T26">
    <sortCondition ref="G2:G26"/>
    <sortCondition ref="F2:F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Riparian - Overstory</vt:lpstr>
      <vt:lpstr>Riparian - Understory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2015-08-06T17:17:06Z</dcterms:created>
  <dcterms:modified xsi:type="dcterms:W3CDTF">2021-09-24T16:42:07Z</dcterms:modified>
</cp:coreProperties>
</file>