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54BFBD66-FA10-4347-B169-9EA9EB9A1513}" xr6:coauthVersionLast="47" xr6:coauthVersionMax="47" xr10:uidLastSave="{00000000-0000-0000-0000-000000000000}"/>
  <bookViews>
    <workbookView xWindow="-108" yWindow="-108" windowWidth="23256" windowHeight="12456" xr2:uid="{98A61D5B-C84A-42F8-AE62-D3E5E760B30F}"/>
  </bookViews>
  <sheets>
    <sheet name="EXERCICE1" sheetId="1" r:id="rId1"/>
    <sheet name="EXERCICE2" sheetId="2" r:id="rId2"/>
    <sheet name="EXERCICE3" sheetId="3" r:id="rId3"/>
    <sheet name="EXERCICE4" sheetId="4" r:id="rId4"/>
    <sheet name="EXERCICE5"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 i="5" l="1"/>
  <c r="G11" i="5" s="1"/>
  <c r="G12" i="5" s="1"/>
  <c r="G13" i="5" s="1"/>
  <c r="G14" i="5" s="1"/>
  <c r="G15" i="5" s="1"/>
  <c r="G16" i="5" s="1"/>
  <c r="G17" i="5" s="1"/>
  <c r="G9" i="5"/>
  <c r="G8" i="5"/>
  <c r="F9" i="4"/>
  <c r="D34" i="4"/>
  <c r="D33" i="4"/>
  <c r="D32" i="4"/>
  <c r="D31" i="4"/>
  <c r="D30" i="4"/>
  <c r="D29" i="4"/>
  <c r="D28" i="4"/>
  <c r="D27" i="4"/>
  <c r="D26" i="4"/>
  <c r="D25" i="4"/>
  <c r="D24" i="4"/>
  <c r="D23" i="4"/>
  <c r="D22" i="4"/>
  <c r="D21" i="4"/>
  <c r="D20" i="4"/>
  <c r="D19" i="4"/>
  <c r="D18" i="4"/>
  <c r="D17" i="4"/>
  <c r="D16" i="4"/>
  <c r="D15" i="4"/>
  <c r="D14" i="4"/>
  <c r="D13" i="4"/>
  <c r="D12" i="4"/>
  <c r="D11" i="4"/>
  <c r="D10" i="4"/>
  <c r="D9" i="4"/>
  <c r="F8" i="4"/>
  <c r="E5" i="4"/>
  <c r="C18" i="3"/>
  <c r="G8" i="2"/>
  <c r="G12" i="3"/>
  <c r="G17" i="3"/>
  <c r="G15" i="3"/>
  <c r="G13" i="3"/>
  <c r="G14" i="3" s="1"/>
  <c r="G16" i="3" s="1"/>
  <c r="G18" i="3" s="1"/>
  <c r="G19" i="3" s="1"/>
  <c r="G20" i="3" s="1"/>
  <c r="G11" i="3"/>
  <c r="D18" i="2"/>
  <c r="D17" i="2"/>
  <c r="D16" i="2"/>
  <c r="D15" i="2"/>
  <c r="D14" i="2"/>
  <c r="D13" i="2"/>
  <c r="D12" i="2"/>
  <c r="D11" i="2"/>
  <c r="D10" i="2"/>
  <c r="D9" i="2"/>
  <c r="E9" i="2"/>
  <c r="C12" i="2"/>
  <c r="C13" i="2"/>
  <c r="C14" i="2"/>
  <c r="C15" i="2"/>
  <c r="C16" i="2"/>
  <c r="C17" i="2"/>
  <c r="C18" i="2"/>
  <c r="C11" i="2"/>
  <c r="C10" i="2"/>
  <c r="C9" i="2"/>
  <c r="E8" i="2"/>
  <c r="C9" i="1"/>
  <c r="C7" i="1"/>
  <c r="B7" i="1"/>
  <c r="C4" i="1"/>
  <c r="C16" i="5" l="1"/>
  <c r="C17" i="5" s="1"/>
  <c r="C17" i="3"/>
  <c r="E18" i="2"/>
  <c r="E15" i="2"/>
  <c r="E17" i="2"/>
  <c r="E13" i="2"/>
  <c r="E12" i="2"/>
  <c r="E16" i="2"/>
  <c r="E11" i="2"/>
  <c r="E10" i="2"/>
  <c r="E14" i="2"/>
</calcChain>
</file>

<file path=xl/sharedStrings.xml><?xml version="1.0" encoding="utf-8"?>
<sst xmlns="http://schemas.openxmlformats.org/spreadsheetml/2006/main" count="52" uniqueCount="38">
  <si>
    <t>USD 1,000 loan over 12 months at 100 dollars fixed monthly installment.  What is the Annual Effective Rate?</t>
  </si>
  <si>
    <t>Direct Calculation:</t>
  </si>
  <si>
    <t>Period</t>
  </si>
  <si>
    <t>Client Cash Flow</t>
  </si>
  <si>
    <t>IRR</t>
  </si>
  <si>
    <r>
      <rPr>
        <b/>
        <sz val="10"/>
        <color indexed="8"/>
        <rFont val="Arial"/>
        <family val="2"/>
      </rPr>
      <t>Hint:</t>
    </r>
    <r>
      <rPr>
        <sz val="10"/>
        <color indexed="8"/>
        <rFont val="Arial"/>
        <family val="2"/>
      </rPr>
      <t xml:space="preserve"> Use a direct calculation method first and also try to get the result using a cash flow table and the IRR function.</t>
    </r>
  </si>
  <si>
    <t xml:space="preserve">mensuelle </t>
  </si>
  <si>
    <t xml:space="preserve"> annuelle</t>
  </si>
  <si>
    <t>Principal Flow</t>
  </si>
  <si>
    <t>Interest</t>
  </si>
  <si>
    <t>Total Payment</t>
  </si>
  <si>
    <t>EU Style Effective Rate p.a.</t>
  </si>
  <si>
    <t>GHS  1,000 10-Month Loan at 36% in year. on declining balance with linear principal payments. What is the Annual Effective Rate?</t>
  </si>
  <si>
    <t xml:space="preserve"> Module 3 - Chapter 3: Example from a community-based savings and loan company in Ghana</t>
  </si>
  <si>
    <t xml:space="preserve">GHS 1,000 microloan for 9 fixed monthly installments at 3% per month "flat", 15 GHS upfront charge,  5 GHS monthly membership.  What is the effective annual rate? </t>
  </si>
  <si>
    <t>Data</t>
  </si>
  <si>
    <t>Disbursed Loan Amount:</t>
  </si>
  <si>
    <t>Upfront Charge:</t>
  </si>
  <si>
    <t>Monthly Membership Fee:</t>
  </si>
  <si>
    <t>Interest flat p.m.:</t>
  </si>
  <si>
    <t>Maturity Months:</t>
  </si>
  <si>
    <t>Effective Interest Rate Monthly:</t>
  </si>
  <si>
    <t>Annual Effective:</t>
  </si>
  <si>
    <t>(Disbursed Loan Amount+upfront charge )/ maturity months+monthly membership fee + interest float * (Disbursed Loan Amount+upfront charge )</t>
  </si>
  <si>
    <t>Week</t>
  </si>
  <si>
    <t>Payment</t>
  </si>
  <si>
    <t>Effective Rate</t>
  </si>
  <si>
    <t>Weekly:</t>
  </si>
  <si>
    <t>Annual:</t>
  </si>
  <si>
    <t xml:space="preserve">there is 52 week in the year </t>
  </si>
  <si>
    <t>KES 100,000 loan for 26 weeks, fixed weekly interest and principal payments. 2% per month (= 2%/4 per week) = 0,5  flat interest. KES 1,000 application fee withheld from loan proceeds. What is the Annual Effective Rate?  =(1+F8)^52-1</t>
  </si>
  <si>
    <t xml:space="preserve">PGK 2,000 microloan for 9 fixed monthly installments at 3% per month flat, 15% parallel collateral savings required that pay 4% p.a., 20 PGK upfront charge,  PGK 5 monthly membership.   What is the Annual Effective Rate, if you factor in the rate differential on the client's collateral savings?  Assume that the full principal in the collateral savings account is blocked until the final loan installment is settled. </t>
  </si>
  <si>
    <t>Collateral Savings Requirement:</t>
  </si>
  <si>
    <t>Collateral Savings Rate Earned:</t>
  </si>
  <si>
    <t>Module 3 - Exercise 1: Annual Effective Interest Rate</t>
  </si>
  <si>
    <t>Module 3 - Exercise 2: Annual Effective Interest Rate</t>
  </si>
  <si>
    <t>Module 3 - Exercise4: Annual Effective Interest Rate</t>
  </si>
  <si>
    <t xml:space="preserve"> Module 3 - Exercise 5: Annual Effective Interest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</si>
</sst>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_(* #,##0_);_(* \(#,##0\);_(* &quot;-&quot;_);_(@_)"/>
  </numFmts>
  <fonts count="6" x14ac:knownFonts="1">
    <font>
      <sz val="11"/>
      <color theme="1"/>
      <name val="Calibri"/>
      <family val="2"/>
      <scheme val="minor"/>
    </font>
    <font>
      <b/>
      <sz val="10"/>
      <color indexed="8"/>
      <name val="Arial"/>
      <family val="2"/>
    </font>
    <font>
      <sz val="10"/>
      <color indexed="8"/>
      <name val="Arial"/>
      <family val="2"/>
    </font>
    <font>
      <b/>
      <sz val="10"/>
      <name val="Arial"/>
      <family val="2"/>
    </font>
    <font>
      <sz val="11"/>
      <color theme="1"/>
      <name val="Calibri"/>
      <family val="2"/>
      <scheme val="minor"/>
    </font>
    <font>
      <sz val="10"/>
      <name val="Arial"/>
      <family val="2"/>
    </font>
  </fonts>
  <fills count="4">
    <fill>
      <patternFill patternType="none"/>
    </fill>
    <fill>
      <patternFill patternType="gray125"/>
    </fill>
    <fill>
      <patternFill patternType="solid">
        <fgColor indexed="51"/>
        <bgColor indexed="64"/>
      </patternFill>
    </fill>
    <fill>
      <patternFill patternType="solid">
        <fgColor rgb="FFFFFF00"/>
        <bgColor indexed="64"/>
      </patternFill>
    </fill>
  </fills>
  <borders count="5">
    <border>
      <left/>
      <right/>
      <top/>
      <bottom/>
      <diagonal/>
    </border>
    <border>
      <left style="mediumDashed">
        <color indexed="10"/>
      </left>
      <right style="mediumDashed">
        <color indexed="10"/>
      </right>
      <top style="mediumDashed">
        <color indexed="10"/>
      </top>
      <bottom style="mediumDashed">
        <color indexed="10"/>
      </bottom>
      <diagonal/>
    </border>
    <border>
      <left/>
      <right/>
      <top style="thick">
        <color indexed="62"/>
      </top>
      <bottom style="thick">
        <color indexed="62"/>
      </bottom>
      <diagonal/>
    </border>
    <border>
      <left/>
      <right/>
      <top style="thick">
        <color indexed="62"/>
      </top>
      <bottom/>
      <diagonal/>
    </border>
    <border>
      <left/>
      <right/>
      <top/>
      <bottom style="thick">
        <color indexed="62"/>
      </bottom>
      <diagonal/>
    </border>
  </borders>
  <cellStyleXfs count="3">
    <xf numFmtId="0" fontId="0" fillId="0" borderId="0"/>
    <xf numFmtId="9" fontId="4" fillId="0" borderId="0" applyFont="0" applyFill="0" applyBorder="0" applyAlignment="0" applyProtection="0"/>
    <xf numFmtId="44" fontId="4" fillId="0" borderId="0" applyFont="0" applyFill="0" applyBorder="0" applyAlignment="0" applyProtection="0"/>
  </cellStyleXfs>
  <cellXfs count="30">
    <xf numFmtId="0" fontId="0" fillId="0" borderId="0" xfId="0"/>
    <xf numFmtId="0" fontId="1" fillId="0" borderId="0" xfId="0" applyFont="1"/>
    <xf numFmtId="0" fontId="2" fillId="0" borderId="0" xfId="0" applyFont="1"/>
    <xf numFmtId="10" fontId="3" fillId="0" borderId="1" xfId="0" applyNumberFormat="1" applyFont="1" applyBorder="1"/>
    <xf numFmtId="0" fontId="1" fillId="0" borderId="2" xfId="0" applyFont="1" applyBorder="1" applyAlignment="1">
      <alignment horizontal="center"/>
    </xf>
    <xf numFmtId="0" fontId="1" fillId="0" borderId="3" xfId="0" applyFont="1" applyBorder="1" applyAlignment="1">
      <alignment horizontal="center"/>
    </xf>
    <xf numFmtId="4" fontId="2" fillId="0" borderId="0" xfId="0" applyNumberFormat="1" applyFont="1"/>
    <xf numFmtId="0" fontId="2" fillId="0" borderId="4" xfId="0" applyFont="1" applyBorder="1"/>
    <xf numFmtId="4" fontId="2" fillId="0" borderId="4" xfId="0" applyNumberFormat="1" applyFont="1" applyBorder="1"/>
    <xf numFmtId="9" fontId="2" fillId="0" borderId="0" xfId="0" applyNumberFormat="1" applyFont="1"/>
    <xf numFmtId="0" fontId="1" fillId="0" borderId="2" xfId="0" applyFont="1" applyBorder="1"/>
    <xf numFmtId="0" fontId="1" fillId="0" borderId="3" xfId="0" applyFont="1" applyBorder="1"/>
    <xf numFmtId="10" fontId="2" fillId="0" borderId="0" xfId="1" applyNumberFormat="1" applyFont="1"/>
    <xf numFmtId="0" fontId="1" fillId="0" borderId="4" xfId="0" applyFont="1" applyBorder="1"/>
    <xf numFmtId="0" fontId="1" fillId="2" borderId="0" xfId="0" applyFont="1" applyFill="1" applyAlignment="1">
      <alignment horizontal="center"/>
    </xf>
    <xf numFmtId="0" fontId="2" fillId="2" borderId="0" xfId="0" applyFont="1" applyFill="1" applyAlignment="1">
      <alignment horizontal="center"/>
    </xf>
    <xf numFmtId="0" fontId="2" fillId="0" borderId="0" xfId="0" applyFont="1" applyAlignment="1">
      <alignment wrapText="1"/>
    </xf>
    <xf numFmtId="0" fontId="3" fillId="2" borderId="0" xfId="0" applyFont="1" applyFill="1" applyAlignment="1">
      <alignment horizontal="center"/>
    </xf>
    <xf numFmtId="0" fontId="2" fillId="0" borderId="0" xfId="0" applyFont="1" applyAlignment="1">
      <alignment horizontal="left" vertical="center" wrapText="1"/>
    </xf>
    <xf numFmtId="164" fontId="2" fillId="0" borderId="0" xfId="0" applyNumberFormat="1" applyFont="1"/>
    <xf numFmtId="10" fontId="5" fillId="0" borderId="0" xfId="0" applyNumberFormat="1" applyFont="1"/>
    <xf numFmtId="10" fontId="3" fillId="0" borderId="1" xfId="1" applyNumberFormat="1" applyFont="1" applyFill="1" applyBorder="1"/>
    <xf numFmtId="0" fontId="1" fillId="2" borderId="0" xfId="0" applyFont="1" applyFill="1" applyAlignment="1">
      <alignment horizontal="left"/>
    </xf>
    <xf numFmtId="0" fontId="2" fillId="2" borderId="0" xfId="0" applyFont="1" applyFill="1" applyAlignment="1">
      <alignment horizontal="left"/>
    </xf>
    <xf numFmtId="4" fontId="2" fillId="0" borderId="0" xfId="2" applyNumberFormat="1" applyFont="1" applyAlignment="1"/>
    <xf numFmtId="10" fontId="2" fillId="0" borderId="0" xfId="0" applyNumberFormat="1" applyFont="1"/>
    <xf numFmtId="0" fontId="5" fillId="0" borderId="0" xfId="0" applyFont="1"/>
    <xf numFmtId="4" fontId="2" fillId="0" borderId="4" xfId="2" applyNumberFormat="1" applyFont="1" applyBorder="1" applyAlignment="1"/>
    <xf numFmtId="0" fontId="2" fillId="3" borderId="0" xfId="0" applyFont="1" applyFill="1" applyAlignment="1">
      <alignment wrapText="1"/>
    </xf>
    <xf numFmtId="9" fontId="2" fillId="0" borderId="0" xfId="1" applyFont="1"/>
  </cellXfs>
  <cellStyles count="3">
    <cellStyle name="Currency" xfId="2" builtinId="4"/>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51345-188C-4D53-9FE1-B95615E5322B}">
  <dimension ref="A1:H23"/>
  <sheetViews>
    <sheetView tabSelected="1" workbookViewId="0">
      <selection sqref="A1:H1"/>
    </sheetView>
  </sheetViews>
  <sheetFormatPr defaultRowHeight="14.4" x14ac:dyDescent="0.3"/>
  <cols>
    <col min="1" max="1" width="26" customWidth="1"/>
    <col min="2" max="2" width="52.77734375" customWidth="1"/>
    <col min="3" max="3" width="29" customWidth="1"/>
  </cols>
  <sheetData>
    <row r="1" spans="1:8" x14ac:dyDescent="0.3">
      <c r="A1" s="14" t="s">
        <v>34</v>
      </c>
      <c r="B1" s="15"/>
      <c r="C1" s="15"/>
      <c r="D1" s="15"/>
      <c r="E1" s="15"/>
      <c r="F1" s="15"/>
      <c r="G1" s="15"/>
      <c r="H1" s="15"/>
    </row>
    <row r="2" spans="1:8" x14ac:dyDescent="0.3">
      <c r="A2" s="16" t="s">
        <v>0</v>
      </c>
      <c r="B2" s="16"/>
      <c r="C2" s="16"/>
      <c r="D2" s="16"/>
      <c r="E2" s="16"/>
      <c r="F2" s="16"/>
      <c r="G2" s="16"/>
      <c r="H2" s="16"/>
    </row>
    <row r="3" spans="1:8" ht="15" thickBot="1" x14ac:dyDescent="0.35">
      <c r="A3" s="16"/>
      <c r="B3" s="16"/>
      <c r="C3" s="16"/>
      <c r="D3" s="16"/>
      <c r="E3" s="16"/>
      <c r="F3" s="16"/>
      <c r="G3" s="16"/>
      <c r="H3" s="16"/>
    </row>
    <row r="4" spans="1:8" ht="15" thickBot="1" x14ac:dyDescent="0.35">
      <c r="A4" s="1" t="s">
        <v>1</v>
      </c>
      <c r="B4" s="2"/>
      <c r="C4" s="3">
        <f>(1+RATE(12,-100,1000))^12-1</f>
        <v>0.41299898414968217</v>
      </c>
      <c r="D4" s="2"/>
      <c r="E4" s="2"/>
      <c r="F4" s="2"/>
      <c r="G4" s="2"/>
      <c r="H4" s="2"/>
    </row>
    <row r="5" spans="1:8" ht="15" thickBot="1" x14ac:dyDescent="0.35">
      <c r="A5" s="2"/>
      <c r="B5" s="2"/>
      <c r="C5" s="2"/>
      <c r="D5" s="2"/>
      <c r="E5" s="2"/>
      <c r="F5" s="2"/>
      <c r="G5" s="2"/>
      <c r="H5" s="2"/>
    </row>
    <row r="6" spans="1:8" ht="15.6" thickTop="1" thickBot="1" x14ac:dyDescent="0.35">
      <c r="A6" s="4" t="s">
        <v>2</v>
      </c>
      <c r="B6" s="4" t="s">
        <v>3</v>
      </c>
      <c r="C6" s="5" t="s">
        <v>4</v>
      </c>
      <c r="D6" s="2"/>
      <c r="E6" s="2"/>
      <c r="F6" s="2"/>
      <c r="G6" s="2"/>
      <c r="H6" s="2"/>
    </row>
    <row r="7" spans="1:8" ht="15.6" thickTop="1" thickBot="1" x14ac:dyDescent="0.35">
      <c r="A7" s="2">
        <v>0</v>
      </c>
      <c r="B7" s="6">
        <f>1000</f>
        <v>1000</v>
      </c>
      <c r="C7" s="3">
        <f>IRR(B7:B19)</f>
        <v>2.9228540769161704E-2</v>
      </c>
      <c r="D7" s="2" t="s">
        <v>6</v>
      </c>
      <c r="E7" s="2"/>
      <c r="F7" s="2"/>
      <c r="G7" s="2"/>
      <c r="H7" s="2"/>
    </row>
    <row r="8" spans="1:8" x14ac:dyDescent="0.3">
      <c r="A8" s="2">
        <v>1</v>
      </c>
      <c r="B8" s="6">
        <v>-100</v>
      </c>
      <c r="C8" s="2"/>
      <c r="D8" s="2"/>
      <c r="E8" s="2"/>
      <c r="F8" s="2"/>
      <c r="G8" s="2"/>
      <c r="H8" s="2"/>
    </row>
    <row r="9" spans="1:8" x14ac:dyDescent="0.3">
      <c r="A9" s="2">
        <v>2</v>
      </c>
      <c r="B9" s="6">
        <v>-100</v>
      </c>
      <c r="C9" s="9">
        <f>((1+IRR(B7:B19))^12-1)</f>
        <v>0.41299898415007719</v>
      </c>
      <c r="D9" s="2" t="s">
        <v>7</v>
      </c>
      <c r="E9" s="2"/>
      <c r="F9" s="2"/>
      <c r="G9" s="2"/>
      <c r="H9" s="2"/>
    </row>
    <row r="10" spans="1:8" x14ac:dyDescent="0.3">
      <c r="A10" s="2">
        <v>3</v>
      </c>
      <c r="B10" s="6">
        <v>-100</v>
      </c>
      <c r="C10" s="2"/>
      <c r="D10" s="2"/>
      <c r="E10" s="2"/>
      <c r="F10" s="2"/>
      <c r="G10" s="2"/>
      <c r="H10" s="2"/>
    </row>
    <row r="11" spans="1:8" x14ac:dyDescent="0.3">
      <c r="A11" s="2">
        <v>4</v>
      </c>
      <c r="B11" s="6">
        <v>-100</v>
      </c>
      <c r="C11" s="2"/>
      <c r="D11" s="2"/>
      <c r="E11" s="2"/>
      <c r="F11" s="2"/>
      <c r="G11" s="2"/>
      <c r="H11" s="2"/>
    </row>
    <row r="12" spans="1:8" x14ac:dyDescent="0.3">
      <c r="A12" s="2">
        <v>5</v>
      </c>
      <c r="B12" s="6">
        <v>-100</v>
      </c>
      <c r="C12" s="2"/>
      <c r="D12" s="2"/>
      <c r="E12" s="2"/>
      <c r="F12" s="2"/>
      <c r="G12" s="2"/>
      <c r="H12" s="2"/>
    </row>
    <row r="13" spans="1:8" x14ac:dyDescent="0.3">
      <c r="A13" s="2">
        <v>6</v>
      </c>
      <c r="B13" s="6">
        <v>-100</v>
      </c>
      <c r="C13" s="2"/>
      <c r="D13" s="2"/>
      <c r="E13" s="2"/>
      <c r="F13" s="2"/>
      <c r="G13" s="2"/>
      <c r="H13" s="2"/>
    </row>
    <row r="14" spans="1:8" x14ac:dyDescent="0.3">
      <c r="A14" s="2">
        <v>7</v>
      </c>
      <c r="B14" s="6">
        <v>-100</v>
      </c>
      <c r="C14" s="2"/>
      <c r="D14" s="2"/>
      <c r="E14" s="2"/>
      <c r="F14" s="2"/>
      <c r="G14" s="2"/>
      <c r="H14" s="2"/>
    </row>
    <row r="15" spans="1:8" x14ac:dyDescent="0.3">
      <c r="A15" s="2">
        <v>8</v>
      </c>
      <c r="B15" s="6">
        <v>-100</v>
      </c>
      <c r="C15" s="2"/>
      <c r="D15" s="2"/>
      <c r="E15" s="2"/>
      <c r="F15" s="2"/>
      <c r="G15" s="2"/>
      <c r="H15" s="2"/>
    </row>
    <row r="16" spans="1:8" x14ac:dyDescent="0.3">
      <c r="A16" s="2">
        <v>9</v>
      </c>
      <c r="B16" s="6">
        <v>-100</v>
      </c>
      <c r="C16" s="2"/>
      <c r="D16" s="2"/>
      <c r="E16" s="2"/>
      <c r="F16" s="2"/>
      <c r="G16" s="2"/>
      <c r="H16" s="2"/>
    </row>
    <row r="17" spans="1:8" x14ac:dyDescent="0.3">
      <c r="A17" s="2">
        <v>10</v>
      </c>
      <c r="B17" s="6">
        <v>-100</v>
      </c>
      <c r="C17" s="2"/>
      <c r="D17" s="2"/>
      <c r="E17" s="2"/>
      <c r="F17" s="2"/>
      <c r="G17" s="2"/>
      <c r="H17" s="2"/>
    </row>
    <row r="18" spans="1:8" x14ac:dyDescent="0.3">
      <c r="A18" s="2">
        <v>11</v>
      </c>
      <c r="B18" s="6">
        <v>-100</v>
      </c>
      <c r="C18" s="2"/>
      <c r="D18" s="2"/>
      <c r="E18" s="2"/>
      <c r="F18" s="2"/>
      <c r="G18" s="2"/>
      <c r="H18" s="2"/>
    </row>
    <row r="19" spans="1:8" ht="15" thickBot="1" x14ac:dyDescent="0.35">
      <c r="A19" s="7">
        <v>12</v>
      </c>
      <c r="B19" s="8">
        <v>-100</v>
      </c>
      <c r="C19" s="7"/>
      <c r="D19" s="2"/>
      <c r="E19" s="2"/>
      <c r="F19" s="2"/>
      <c r="G19" s="2"/>
      <c r="H19" s="2"/>
    </row>
    <row r="20" spans="1:8" ht="15" thickTop="1" x14ac:dyDescent="0.3">
      <c r="A20" s="2"/>
      <c r="B20" s="2"/>
      <c r="C20" s="2"/>
      <c r="D20" s="2"/>
      <c r="E20" s="2"/>
      <c r="F20" s="2"/>
      <c r="G20" s="2"/>
      <c r="H20" s="2"/>
    </row>
    <row r="21" spans="1:8" x14ac:dyDescent="0.3">
      <c r="A21" s="2"/>
      <c r="B21" s="2"/>
      <c r="C21" s="2"/>
      <c r="D21" s="2"/>
      <c r="E21" s="2"/>
      <c r="F21" s="2"/>
      <c r="G21" s="2"/>
      <c r="H21" s="2"/>
    </row>
    <row r="22" spans="1:8" x14ac:dyDescent="0.3">
      <c r="A22" s="16" t="s">
        <v>5</v>
      </c>
      <c r="B22" s="16"/>
      <c r="C22" s="16"/>
      <c r="D22" s="16"/>
      <c r="E22" s="16"/>
      <c r="F22" s="16"/>
      <c r="G22" s="16"/>
      <c r="H22" s="16"/>
    </row>
    <row r="23" spans="1:8" x14ac:dyDescent="0.3">
      <c r="A23" s="16"/>
      <c r="B23" s="16"/>
      <c r="C23" s="16"/>
      <c r="D23" s="16"/>
      <c r="E23" s="16"/>
      <c r="F23" s="16"/>
      <c r="G23" s="16"/>
      <c r="H23" s="16"/>
    </row>
  </sheetData>
  <mergeCells count="3">
    <mergeCell ref="A1:H1"/>
    <mergeCell ref="A2:H3"/>
    <mergeCell ref="A22:H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A6898-5391-4E21-A14F-9EA387B8508F}">
  <dimension ref="B4:J19"/>
  <sheetViews>
    <sheetView topLeftCell="A4" workbookViewId="0">
      <selection activeCell="B4" sqref="B4:J4"/>
    </sheetView>
  </sheetViews>
  <sheetFormatPr defaultRowHeight="14.4" x14ac:dyDescent="0.3"/>
  <cols>
    <col min="2" max="2" width="49.109375" customWidth="1"/>
    <col min="3" max="3" width="24" customWidth="1"/>
    <col min="4" max="4" width="30.109375" customWidth="1"/>
    <col min="5" max="5" width="25.21875" customWidth="1"/>
  </cols>
  <sheetData>
    <row r="4" spans="2:10" x14ac:dyDescent="0.3">
      <c r="B4" s="17" t="s">
        <v>35</v>
      </c>
      <c r="C4" s="17"/>
      <c r="D4" s="17"/>
      <c r="E4" s="17"/>
      <c r="F4" s="17"/>
      <c r="G4" s="17"/>
      <c r="H4" s="17"/>
      <c r="I4" s="17"/>
      <c r="J4" s="17"/>
    </row>
    <row r="5" spans="2:10" x14ac:dyDescent="0.3">
      <c r="B5" s="16" t="s">
        <v>12</v>
      </c>
      <c r="C5" s="16"/>
      <c r="D5" s="16"/>
      <c r="E5" s="16"/>
      <c r="F5" s="16"/>
      <c r="G5" s="16"/>
      <c r="H5" s="16"/>
      <c r="I5" s="16"/>
      <c r="J5" s="16"/>
    </row>
    <row r="6" spans="2:10" ht="15" thickBot="1" x14ac:dyDescent="0.35">
      <c r="B6" s="16"/>
      <c r="C6" s="16"/>
      <c r="D6" s="16"/>
      <c r="E6" s="16"/>
      <c r="F6" s="16"/>
      <c r="G6" s="16"/>
      <c r="H6" s="16"/>
      <c r="I6" s="16"/>
      <c r="J6" s="16"/>
    </row>
    <row r="7" spans="2:10" ht="15.6" thickTop="1" thickBot="1" x14ac:dyDescent="0.35">
      <c r="B7" s="10" t="s">
        <v>2</v>
      </c>
      <c r="C7" s="10" t="s">
        <v>8</v>
      </c>
      <c r="D7" s="10" t="s">
        <v>9</v>
      </c>
      <c r="E7" s="10" t="s">
        <v>10</v>
      </c>
      <c r="F7" s="10"/>
      <c r="G7" s="11" t="s">
        <v>11</v>
      </c>
      <c r="H7" s="10"/>
      <c r="I7" s="10"/>
      <c r="J7" s="2"/>
    </row>
    <row r="8" spans="2:10" ht="15.6" thickTop="1" thickBot="1" x14ac:dyDescent="0.35">
      <c r="B8" s="2">
        <v>0</v>
      </c>
      <c r="C8" s="2">
        <v>-1000</v>
      </c>
      <c r="D8" s="2"/>
      <c r="E8" s="1">
        <f>SUM(C8:D8)</f>
        <v>-1000</v>
      </c>
      <c r="F8" s="2"/>
      <c r="G8" s="3">
        <f>(1+IRR(E8:E18))^12-1</f>
        <v>0.42576088684618352</v>
      </c>
      <c r="H8" s="2"/>
      <c r="I8" s="2"/>
      <c r="J8" s="2"/>
    </row>
    <row r="9" spans="2:10" x14ac:dyDescent="0.3">
      <c r="B9" s="2">
        <v>1</v>
      </c>
      <c r="C9" s="2">
        <f>100</f>
        <v>100</v>
      </c>
      <c r="D9" s="2">
        <f>-(0.36/12)*SUM($C$8)</f>
        <v>30</v>
      </c>
      <c r="E9" s="1">
        <f>SUM(C9:D9)</f>
        <v>130</v>
      </c>
      <c r="F9" s="2"/>
      <c r="G9" s="2"/>
      <c r="H9" s="2"/>
      <c r="I9" s="2"/>
      <c r="J9" s="2"/>
    </row>
    <row r="10" spans="2:10" x14ac:dyDescent="0.3">
      <c r="B10" s="2">
        <v>2</v>
      </c>
      <c r="C10" s="2">
        <f>100</f>
        <v>100</v>
      </c>
      <c r="D10" s="2">
        <f>-(0.36/12)*SUM(C8:C9)</f>
        <v>27</v>
      </c>
      <c r="E10" s="1">
        <f>SUM(C10:D10)</f>
        <v>127</v>
      </c>
      <c r="F10" s="2"/>
      <c r="G10" s="12"/>
      <c r="H10" s="2"/>
      <c r="I10" s="2"/>
      <c r="J10" s="2"/>
    </row>
    <row r="11" spans="2:10" x14ac:dyDescent="0.3">
      <c r="B11" s="2">
        <v>3</v>
      </c>
      <c r="C11" s="2">
        <f>100</f>
        <v>100</v>
      </c>
      <c r="D11" s="2">
        <f>-(0.36/12)*SUM($C$8:C10)</f>
        <v>24</v>
      </c>
      <c r="E11" s="1">
        <f>SUM(C11:D11)</f>
        <v>124</v>
      </c>
      <c r="F11" s="2"/>
      <c r="G11" s="2"/>
      <c r="H11" s="2"/>
      <c r="I11" s="2"/>
      <c r="J11" s="2"/>
    </row>
    <row r="12" spans="2:10" x14ac:dyDescent="0.3">
      <c r="B12" s="2">
        <v>4</v>
      </c>
      <c r="C12" s="2">
        <f>100</f>
        <v>100</v>
      </c>
      <c r="D12" s="2">
        <f>-(0.36/12)*SUM(C8:C11)</f>
        <v>21</v>
      </c>
      <c r="E12" s="1">
        <f>SUM(C12:D12)</f>
        <v>121</v>
      </c>
      <c r="F12" s="2"/>
      <c r="G12" s="12"/>
      <c r="H12" s="2"/>
      <c r="I12" s="2"/>
      <c r="J12" s="2"/>
    </row>
    <row r="13" spans="2:10" x14ac:dyDescent="0.3">
      <c r="B13" s="2">
        <v>5</v>
      </c>
      <c r="C13" s="2">
        <f>100</f>
        <v>100</v>
      </c>
      <c r="D13" s="2">
        <f>-(0.36/12)*SUM($C$8:$C$12)</f>
        <v>18</v>
      </c>
      <c r="E13" s="1">
        <f t="shared" ref="E13:E17" si="0">SUM(C13:D13)</f>
        <v>118</v>
      </c>
      <c r="F13" s="2"/>
      <c r="G13" s="2"/>
      <c r="H13" s="2"/>
      <c r="I13" s="2"/>
      <c r="J13" s="2"/>
    </row>
    <row r="14" spans="2:10" x14ac:dyDescent="0.3">
      <c r="B14" s="2">
        <v>6</v>
      </c>
      <c r="C14" s="2">
        <f>100</f>
        <v>100</v>
      </c>
      <c r="D14" s="2">
        <f>-(0.36/12)*SUM(C8:C13)</f>
        <v>15</v>
      </c>
      <c r="E14" s="1">
        <f t="shared" si="0"/>
        <v>115</v>
      </c>
      <c r="F14" s="2"/>
      <c r="G14" s="2"/>
      <c r="H14" s="2"/>
      <c r="I14" s="2"/>
      <c r="J14" s="2"/>
    </row>
    <row r="15" spans="2:10" x14ac:dyDescent="0.3">
      <c r="B15" s="2">
        <v>7</v>
      </c>
      <c r="C15" s="2">
        <f>100</f>
        <v>100</v>
      </c>
      <c r="D15" s="2">
        <f>-(0.36/12)*SUM($C$8:$C$14)</f>
        <v>12</v>
      </c>
      <c r="E15" s="1">
        <f t="shared" si="0"/>
        <v>112</v>
      </c>
      <c r="F15" s="2"/>
      <c r="G15" s="2"/>
      <c r="H15" s="2"/>
      <c r="I15" s="2"/>
      <c r="J15" s="2"/>
    </row>
    <row r="16" spans="2:10" x14ac:dyDescent="0.3">
      <c r="B16" s="2">
        <v>8</v>
      </c>
      <c r="C16" s="2">
        <f>100</f>
        <v>100</v>
      </c>
      <c r="D16" s="2">
        <f>-(0.36/12)*SUM(C8:C15)</f>
        <v>9</v>
      </c>
      <c r="E16" s="1">
        <f t="shared" si="0"/>
        <v>109</v>
      </c>
      <c r="F16" s="2"/>
      <c r="G16" s="2"/>
      <c r="H16" s="2"/>
      <c r="I16" s="2"/>
      <c r="J16" s="2"/>
    </row>
    <row r="17" spans="2:10" x14ac:dyDescent="0.3">
      <c r="B17" s="2">
        <v>9</v>
      </c>
      <c r="C17" s="2">
        <f>100</f>
        <v>100</v>
      </c>
      <c r="D17" s="2">
        <f>-(0.36/12)*SUM($C$8:$C$16)</f>
        <v>6</v>
      </c>
      <c r="E17" s="1">
        <f t="shared" si="0"/>
        <v>106</v>
      </c>
      <c r="F17" s="2"/>
      <c r="G17" s="2"/>
      <c r="H17" s="2"/>
      <c r="I17" s="2"/>
      <c r="J17" s="2"/>
    </row>
    <row r="18" spans="2:10" ht="15" thickBot="1" x14ac:dyDescent="0.35">
      <c r="B18" s="7">
        <v>10</v>
      </c>
      <c r="C18" s="2">
        <f>100</f>
        <v>100</v>
      </c>
      <c r="D18" s="2">
        <f>-(0.36/12)*SUM(C8:C17)</f>
        <v>3</v>
      </c>
      <c r="E18" s="13">
        <f>SUM(C18:D18)</f>
        <v>103</v>
      </c>
      <c r="F18" s="7"/>
      <c r="G18" s="7"/>
      <c r="H18" s="7"/>
      <c r="I18" s="7"/>
      <c r="J18" s="2"/>
    </row>
    <row r="19" spans="2:10" ht="15" thickTop="1" x14ac:dyDescent="0.3">
      <c r="B19" s="2"/>
      <c r="C19" s="2"/>
      <c r="D19" s="2"/>
      <c r="E19" s="2"/>
      <c r="F19" s="2"/>
      <c r="G19" s="2"/>
      <c r="H19" s="2"/>
      <c r="I19" s="2"/>
      <c r="J19" s="2"/>
    </row>
  </sheetData>
  <mergeCells count="2">
    <mergeCell ref="B4:J4"/>
    <mergeCell ref="B5:J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1C0A5-ACE4-41AB-B691-741550B94E5A}">
  <dimension ref="B4:K21"/>
  <sheetViews>
    <sheetView topLeftCell="A4" workbookViewId="0">
      <selection activeCell="C15" sqref="C15"/>
    </sheetView>
  </sheetViews>
  <sheetFormatPr defaultRowHeight="14.4" x14ac:dyDescent="0.3"/>
  <cols>
    <col min="2" max="2" width="33.5546875" customWidth="1"/>
    <col min="3" max="3" width="22.109375" customWidth="1"/>
    <col min="4" max="4" width="28.33203125" customWidth="1"/>
    <col min="5" max="5" width="18.88671875" customWidth="1"/>
    <col min="6" max="6" width="15.21875" customWidth="1"/>
    <col min="7" max="7" width="17" customWidth="1"/>
    <col min="10" max="10" width="87.33203125" customWidth="1"/>
  </cols>
  <sheetData>
    <row r="4" spans="2:11" x14ac:dyDescent="0.3">
      <c r="B4" s="14" t="s">
        <v>13</v>
      </c>
      <c r="C4" s="14"/>
      <c r="D4" s="14"/>
      <c r="E4" s="14"/>
      <c r="F4" s="14"/>
      <c r="G4" s="14"/>
      <c r="H4" s="14"/>
      <c r="I4" s="14"/>
      <c r="J4" s="14"/>
      <c r="K4" s="14"/>
    </row>
    <row r="5" spans="2:11" x14ac:dyDescent="0.3">
      <c r="B5" s="18" t="s">
        <v>14</v>
      </c>
      <c r="C5" s="18"/>
      <c r="D5" s="18"/>
      <c r="E5" s="18"/>
      <c r="F5" s="18"/>
      <c r="G5" s="18"/>
      <c r="H5" s="18"/>
      <c r="I5" s="18"/>
      <c r="J5" s="18"/>
      <c r="K5" s="18"/>
    </row>
    <row r="6" spans="2:11" x14ac:dyDescent="0.3">
      <c r="B6" s="18"/>
      <c r="C6" s="18"/>
      <c r="D6" s="18"/>
      <c r="E6" s="18"/>
      <c r="F6" s="18"/>
      <c r="G6" s="18"/>
      <c r="H6" s="18"/>
      <c r="I6" s="18"/>
      <c r="J6" s="18"/>
      <c r="K6" s="18"/>
    </row>
    <row r="7" spans="2:11" x14ac:dyDescent="0.3">
      <c r="B7" s="18"/>
      <c r="C7" s="18"/>
      <c r="D7" s="18"/>
      <c r="E7" s="18"/>
      <c r="F7" s="18"/>
      <c r="G7" s="18"/>
      <c r="H7" s="18"/>
      <c r="I7" s="18"/>
      <c r="J7" s="18"/>
      <c r="K7" s="18"/>
    </row>
    <row r="8" spans="2:11" x14ac:dyDescent="0.3">
      <c r="B8" s="18"/>
      <c r="C8" s="18"/>
      <c r="D8" s="18"/>
      <c r="E8" s="18"/>
      <c r="F8" s="18"/>
      <c r="G8" s="18"/>
      <c r="H8" s="18"/>
      <c r="I8" s="18"/>
      <c r="J8" s="18"/>
      <c r="K8" s="18"/>
    </row>
    <row r="9" spans="2:11" ht="15" thickBot="1" x14ac:dyDescent="0.35">
      <c r="B9" s="2"/>
      <c r="C9" s="2"/>
      <c r="D9" s="2"/>
      <c r="E9" s="2"/>
      <c r="F9" s="2"/>
      <c r="G9" s="2"/>
      <c r="H9" s="2"/>
      <c r="I9" s="2"/>
      <c r="J9" s="2"/>
      <c r="K9" s="2"/>
    </row>
    <row r="10" spans="2:11" ht="15.6" thickTop="1" thickBot="1" x14ac:dyDescent="0.35">
      <c r="B10" s="4" t="s">
        <v>15</v>
      </c>
      <c r="C10" s="4"/>
      <c r="D10" s="4"/>
      <c r="E10" s="4"/>
      <c r="F10" s="4" t="s">
        <v>2</v>
      </c>
      <c r="G10" s="4" t="s">
        <v>3</v>
      </c>
      <c r="H10" s="2"/>
      <c r="I10" s="2"/>
      <c r="J10" s="2"/>
      <c r="K10" s="2"/>
    </row>
    <row r="11" spans="2:11" ht="15" thickTop="1" x14ac:dyDescent="0.3">
      <c r="B11" s="1" t="s">
        <v>16</v>
      </c>
      <c r="C11" s="19">
        <v>1000</v>
      </c>
      <c r="D11" s="2"/>
      <c r="E11" s="2"/>
      <c r="F11" s="2">
        <v>0</v>
      </c>
      <c r="G11" s="6">
        <f>C11</f>
        <v>1000</v>
      </c>
      <c r="H11" s="2"/>
      <c r="I11" s="2"/>
      <c r="J11" s="2"/>
      <c r="K11" s="2"/>
    </row>
    <row r="12" spans="2:11" x14ac:dyDescent="0.3">
      <c r="B12" s="1" t="s">
        <v>17</v>
      </c>
      <c r="C12" s="2">
        <v>15</v>
      </c>
      <c r="D12" s="2"/>
      <c r="E12" s="2"/>
      <c r="F12" s="2">
        <v>1</v>
      </c>
      <c r="G12" s="6">
        <f>-((C11+C12)/C15+C13+C14*(C11+C12))</f>
        <v>-148.22777777777776</v>
      </c>
      <c r="H12" s="2"/>
      <c r="I12" s="2"/>
      <c r="J12" s="2"/>
      <c r="K12" s="2"/>
    </row>
    <row r="13" spans="2:11" x14ac:dyDescent="0.3">
      <c r="B13" s="1" t="s">
        <v>18</v>
      </c>
      <c r="C13" s="19">
        <v>5</v>
      </c>
      <c r="D13" s="2"/>
      <c r="E13" s="2"/>
      <c r="F13" s="2">
        <v>2</v>
      </c>
      <c r="G13" s="6">
        <f>G12</f>
        <v>-148.22777777777776</v>
      </c>
      <c r="H13" s="2"/>
      <c r="I13" s="2"/>
      <c r="J13" s="2"/>
      <c r="K13" s="2"/>
    </row>
    <row r="14" spans="2:11" x14ac:dyDescent="0.3">
      <c r="B14" s="1" t="s">
        <v>19</v>
      </c>
      <c r="C14" s="9">
        <v>0.03</v>
      </c>
      <c r="D14" s="2"/>
      <c r="E14" s="2"/>
      <c r="F14" s="2">
        <v>3</v>
      </c>
      <c r="G14" s="6">
        <f t="shared" ref="G14:G19" si="0">G13</f>
        <v>-148.22777777777776</v>
      </c>
      <c r="H14" s="2"/>
      <c r="I14" s="2"/>
      <c r="J14" s="2"/>
      <c r="K14" s="2"/>
    </row>
    <row r="15" spans="2:11" x14ac:dyDescent="0.3">
      <c r="B15" s="1" t="s">
        <v>20</v>
      </c>
      <c r="C15" s="2">
        <v>9</v>
      </c>
      <c r="D15" s="2"/>
      <c r="E15" s="2"/>
      <c r="F15" s="2">
        <v>4</v>
      </c>
      <c r="G15" s="6">
        <f>G14</f>
        <v>-148.22777777777776</v>
      </c>
      <c r="H15" s="2"/>
      <c r="I15" s="2"/>
      <c r="J15" s="2"/>
      <c r="K15" s="2"/>
    </row>
    <row r="16" spans="2:11" x14ac:dyDescent="0.3">
      <c r="B16" s="2"/>
      <c r="C16" s="2"/>
      <c r="D16" s="2"/>
      <c r="E16" s="2"/>
      <c r="F16" s="2">
        <v>5</v>
      </c>
      <c r="G16" s="6">
        <f t="shared" si="0"/>
        <v>-148.22777777777776</v>
      </c>
      <c r="H16" s="2"/>
      <c r="I16" s="2"/>
      <c r="J16" s="2" t="s">
        <v>23</v>
      </c>
      <c r="K16" s="2"/>
    </row>
    <row r="17" spans="2:11" ht="15" thickBot="1" x14ac:dyDescent="0.35">
      <c r="B17" s="1" t="s">
        <v>21</v>
      </c>
      <c r="C17" s="20">
        <f>IRR(G11:G20)</f>
        <v>6.1880398726941843E-2</v>
      </c>
      <c r="D17" s="2"/>
      <c r="E17" s="2"/>
      <c r="F17" s="2">
        <v>6</v>
      </c>
      <c r="G17" s="6">
        <f>G16</f>
        <v>-148.22777777777776</v>
      </c>
      <c r="H17" s="2"/>
      <c r="I17" s="2"/>
      <c r="J17" s="2"/>
      <c r="K17" s="2"/>
    </row>
    <row r="18" spans="2:11" ht="15" thickBot="1" x14ac:dyDescent="0.35">
      <c r="B18" s="1" t="s">
        <v>22</v>
      </c>
      <c r="C18" s="21">
        <f>(1+IRR(G11:G20))^12-1</f>
        <v>1.0554515803143296</v>
      </c>
      <c r="D18" s="2"/>
      <c r="E18" s="2"/>
      <c r="F18" s="2">
        <v>7</v>
      </c>
      <c r="G18" s="6">
        <f t="shared" si="0"/>
        <v>-148.22777777777776</v>
      </c>
      <c r="H18" s="2"/>
      <c r="I18" s="2"/>
      <c r="J18" s="2"/>
      <c r="K18" s="2"/>
    </row>
    <row r="19" spans="2:11" x14ac:dyDescent="0.3">
      <c r="B19" s="2"/>
      <c r="C19" s="2"/>
      <c r="D19" s="2"/>
      <c r="E19" s="2"/>
      <c r="F19" s="2">
        <v>8</v>
      </c>
      <c r="G19" s="6">
        <f t="shared" si="0"/>
        <v>-148.22777777777776</v>
      </c>
      <c r="H19" s="2"/>
      <c r="I19" s="2"/>
      <c r="J19" s="2"/>
      <c r="K19" s="2"/>
    </row>
    <row r="20" spans="2:11" ht="15" thickBot="1" x14ac:dyDescent="0.35">
      <c r="B20" s="7"/>
      <c r="C20" s="7"/>
      <c r="D20" s="7"/>
      <c r="E20" s="7"/>
      <c r="F20" s="7">
        <v>9</v>
      </c>
      <c r="G20" s="8">
        <f>G19</f>
        <v>-148.22777777777776</v>
      </c>
      <c r="H20" s="2"/>
      <c r="I20" s="2"/>
      <c r="J20" s="2"/>
      <c r="K20" s="2"/>
    </row>
    <row r="21" spans="2:11" ht="15" thickTop="1" x14ac:dyDescent="0.3"/>
  </sheetData>
  <mergeCells count="2">
    <mergeCell ref="B4:K4"/>
    <mergeCell ref="B5:K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44651-E6C8-4699-96A9-DA8312D8098C}">
  <dimension ref="C3:O35"/>
  <sheetViews>
    <sheetView topLeftCell="A2" workbookViewId="0">
      <selection activeCell="C3" sqref="C3:N3"/>
    </sheetView>
  </sheetViews>
  <sheetFormatPr defaultRowHeight="14.4" x14ac:dyDescent="0.3"/>
  <cols>
    <col min="8" max="8" width="19.44140625" customWidth="1"/>
  </cols>
  <sheetData>
    <row r="3" spans="3:14" x14ac:dyDescent="0.3">
      <c r="C3" s="22" t="s">
        <v>36</v>
      </c>
      <c r="D3" s="23"/>
      <c r="E3" s="23"/>
      <c r="F3" s="23"/>
      <c r="G3" s="23"/>
      <c r="H3" s="23"/>
      <c r="I3" s="23"/>
      <c r="J3" s="23"/>
      <c r="K3" s="23"/>
      <c r="L3" s="23"/>
      <c r="M3" s="23"/>
      <c r="N3" s="23"/>
    </row>
    <row r="4" spans="3:14" ht="15" thickBot="1" x14ac:dyDescent="0.35">
      <c r="C4" s="2"/>
      <c r="D4" s="2"/>
      <c r="E4" s="2"/>
      <c r="F4" s="2"/>
      <c r="G4" s="2"/>
      <c r="H4" s="2"/>
      <c r="I4" s="2"/>
      <c r="J4" s="2"/>
      <c r="K4" s="2"/>
      <c r="L4" s="2"/>
      <c r="M4" s="2"/>
      <c r="N4" s="2"/>
    </row>
    <row r="5" spans="3:14" ht="15" thickBot="1" x14ac:dyDescent="0.35">
      <c r="C5" s="2" t="s">
        <v>1</v>
      </c>
      <c r="D5" s="2"/>
      <c r="E5" s="21">
        <f>(1+RATE(26,100000/26+0.02/4*100000,-99000))^52-1</f>
        <v>0.68256101643105649</v>
      </c>
      <c r="F5" s="2"/>
      <c r="G5" s="2"/>
      <c r="H5" s="2"/>
      <c r="I5" s="2"/>
      <c r="J5" s="2"/>
      <c r="K5" s="2"/>
      <c r="L5" s="2"/>
      <c r="M5" s="2"/>
      <c r="N5" s="2"/>
    </row>
    <row r="6" spans="3:14" ht="15" thickBot="1" x14ac:dyDescent="0.35">
      <c r="C6" s="2"/>
      <c r="D6" s="2"/>
      <c r="E6" s="2"/>
      <c r="F6" s="2"/>
      <c r="G6" s="2"/>
      <c r="H6" s="2"/>
      <c r="I6" s="2"/>
      <c r="J6" s="2"/>
      <c r="K6" s="2"/>
      <c r="L6" s="2"/>
      <c r="M6" s="2"/>
      <c r="N6" s="2"/>
    </row>
    <row r="7" spans="3:14" ht="15.6" thickTop="1" thickBot="1" x14ac:dyDescent="0.35">
      <c r="C7" s="10" t="s">
        <v>24</v>
      </c>
      <c r="D7" s="10" t="s">
        <v>25</v>
      </c>
      <c r="E7" s="10" t="s">
        <v>26</v>
      </c>
      <c r="F7" s="10"/>
      <c r="G7" s="2"/>
      <c r="H7" s="2"/>
      <c r="I7" s="2"/>
      <c r="J7" s="2"/>
      <c r="K7" s="2"/>
      <c r="L7" s="2"/>
      <c r="M7" s="2"/>
      <c r="N7" s="2"/>
    </row>
    <row r="8" spans="3:14" ht="15.6" thickTop="1" thickBot="1" x14ac:dyDescent="0.35">
      <c r="C8" s="2">
        <v>0</v>
      </c>
      <c r="D8" s="24">
        <v>99000</v>
      </c>
      <c r="E8" s="2" t="s">
        <v>27</v>
      </c>
      <c r="F8" s="25">
        <f>IRR(D8:D34)</f>
        <v>1.0056325441367031E-2</v>
      </c>
      <c r="G8" s="2"/>
      <c r="H8" s="2"/>
      <c r="I8" s="2"/>
      <c r="J8" s="2"/>
      <c r="K8" s="2"/>
      <c r="L8" s="2"/>
      <c r="M8" s="2"/>
      <c r="N8" s="2"/>
    </row>
    <row r="9" spans="3:14" ht="15" thickBot="1" x14ac:dyDescent="0.35">
      <c r="C9" s="2">
        <v>1</v>
      </c>
      <c r="D9" s="24">
        <f>-(100000/26+0.02/4*100000)</f>
        <v>-4346.1538461538457</v>
      </c>
      <c r="E9" s="2" t="s">
        <v>28</v>
      </c>
      <c r="F9" s="21">
        <f>(1+F8)^52-1</f>
        <v>0.68256101643688516</v>
      </c>
      <c r="G9" s="2"/>
      <c r="H9" s="18" t="s">
        <v>30</v>
      </c>
      <c r="I9" s="18"/>
      <c r="J9" s="18"/>
      <c r="K9" s="18"/>
      <c r="L9" s="2"/>
      <c r="M9" s="2"/>
      <c r="N9" s="2"/>
    </row>
    <row r="10" spans="3:14" x14ac:dyDescent="0.3">
      <c r="C10" s="2">
        <v>2</v>
      </c>
      <c r="D10" s="24">
        <f t="shared" ref="D10:D34" si="0">-(100000/26+0.02/4*100000)</f>
        <v>-4346.1538461538457</v>
      </c>
      <c r="E10" s="2"/>
      <c r="F10" s="26"/>
      <c r="G10" s="2"/>
      <c r="H10" s="18"/>
      <c r="I10" s="18"/>
      <c r="J10" s="18"/>
      <c r="K10" s="18"/>
      <c r="L10" s="2"/>
      <c r="M10" s="2"/>
      <c r="N10" s="2"/>
    </row>
    <row r="11" spans="3:14" x14ac:dyDescent="0.3">
      <c r="C11" s="2">
        <v>3</v>
      </c>
      <c r="D11" s="24">
        <f>-(100000/26+0.02/4*100000)</f>
        <v>-4346.1538461538457</v>
      </c>
      <c r="E11" s="2"/>
      <c r="F11" s="2"/>
      <c r="G11" s="2"/>
      <c r="H11" s="18"/>
      <c r="I11" s="18"/>
      <c r="J11" s="18"/>
      <c r="K11" s="18"/>
      <c r="L11" s="2"/>
      <c r="M11" s="2"/>
      <c r="N11" s="2"/>
    </row>
    <row r="12" spans="3:14" x14ac:dyDescent="0.3">
      <c r="C12" s="2">
        <v>4</v>
      </c>
      <c r="D12" s="24">
        <f t="shared" si="0"/>
        <v>-4346.1538461538457</v>
      </c>
      <c r="E12" s="2"/>
      <c r="F12" s="2"/>
      <c r="G12" s="2"/>
      <c r="H12" s="18"/>
      <c r="I12" s="18"/>
      <c r="J12" s="18"/>
      <c r="K12" s="18"/>
      <c r="L12" s="2"/>
      <c r="M12" s="2"/>
      <c r="N12" s="2"/>
    </row>
    <row r="13" spans="3:14" x14ac:dyDescent="0.3">
      <c r="C13" s="2">
        <v>5</v>
      </c>
      <c r="D13" s="24">
        <f t="shared" si="0"/>
        <v>-4346.1538461538457</v>
      </c>
      <c r="E13" s="2"/>
      <c r="F13" s="2"/>
      <c r="G13" s="2"/>
      <c r="H13" s="18"/>
      <c r="I13" s="18"/>
      <c r="J13" s="18"/>
      <c r="K13" s="18"/>
      <c r="L13" s="2"/>
      <c r="M13" s="2"/>
      <c r="N13" s="2"/>
    </row>
    <row r="14" spans="3:14" x14ac:dyDescent="0.3">
      <c r="C14" s="2">
        <v>6</v>
      </c>
      <c r="D14" s="24">
        <f t="shared" si="0"/>
        <v>-4346.1538461538457</v>
      </c>
      <c r="E14" s="2"/>
      <c r="F14" s="2"/>
      <c r="G14" s="2"/>
      <c r="H14" s="18"/>
      <c r="I14" s="18"/>
      <c r="J14" s="18"/>
      <c r="K14" s="18"/>
      <c r="L14" s="2"/>
      <c r="M14" s="2"/>
      <c r="N14" s="2"/>
    </row>
    <row r="15" spans="3:14" x14ac:dyDescent="0.3">
      <c r="C15" s="2">
        <v>7</v>
      </c>
      <c r="D15" s="24">
        <f t="shared" si="0"/>
        <v>-4346.1538461538457</v>
      </c>
      <c r="E15" s="2"/>
      <c r="F15" s="2"/>
      <c r="G15" s="2"/>
      <c r="H15" s="18"/>
      <c r="I15" s="18"/>
      <c r="J15" s="18"/>
      <c r="K15" s="18"/>
      <c r="L15" s="2"/>
      <c r="M15" s="2"/>
      <c r="N15" s="2"/>
    </row>
    <row r="16" spans="3:14" x14ac:dyDescent="0.3">
      <c r="C16" s="2">
        <v>8</v>
      </c>
      <c r="D16" s="24">
        <f t="shared" si="0"/>
        <v>-4346.1538461538457</v>
      </c>
      <c r="E16" s="2"/>
      <c r="F16" s="2"/>
      <c r="G16" s="2"/>
      <c r="H16" s="18"/>
      <c r="I16" s="18"/>
      <c r="J16" s="18"/>
      <c r="K16" s="18"/>
      <c r="L16" s="2"/>
      <c r="M16" s="2"/>
      <c r="N16" s="2"/>
    </row>
    <row r="17" spans="3:15" x14ac:dyDescent="0.3">
      <c r="C17" s="2">
        <v>9</v>
      </c>
      <c r="D17" s="24">
        <f t="shared" si="0"/>
        <v>-4346.1538461538457</v>
      </c>
      <c r="E17" s="2"/>
      <c r="F17" s="2"/>
      <c r="G17" s="2"/>
      <c r="H17" s="18"/>
      <c r="I17" s="18"/>
      <c r="J17" s="18"/>
      <c r="K17" s="18"/>
      <c r="L17" s="2"/>
      <c r="M17" s="2"/>
      <c r="N17" s="2"/>
    </row>
    <row r="18" spans="3:15" x14ac:dyDescent="0.3">
      <c r="C18" s="2">
        <v>10</v>
      </c>
      <c r="D18" s="24">
        <f t="shared" si="0"/>
        <v>-4346.1538461538457</v>
      </c>
      <c r="E18" s="2"/>
      <c r="F18" s="2"/>
      <c r="G18" s="2"/>
      <c r="H18" s="18"/>
      <c r="I18" s="18"/>
      <c r="J18" s="18"/>
      <c r="K18" s="18"/>
      <c r="L18" s="2"/>
      <c r="M18" s="2"/>
      <c r="N18" s="2"/>
    </row>
    <row r="19" spans="3:15" ht="53.4" x14ac:dyDescent="0.3">
      <c r="C19" s="2">
        <v>11</v>
      </c>
      <c r="D19" s="24">
        <f t="shared" si="0"/>
        <v>-4346.1538461538457</v>
      </c>
      <c r="E19" s="2"/>
      <c r="F19" s="2"/>
      <c r="G19" s="2"/>
      <c r="H19" s="18"/>
      <c r="I19" s="18"/>
      <c r="J19" s="18"/>
      <c r="K19" s="18"/>
      <c r="L19" s="2"/>
      <c r="M19" s="2"/>
      <c r="N19" s="2"/>
      <c r="O19" s="28" t="s">
        <v>29</v>
      </c>
    </row>
    <row r="20" spans="3:15" x14ac:dyDescent="0.3">
      <c r="C20" s="2">
        <v>12</v>
      </c>
      <c r="D20" s="24">
        <f t="shared" si="0"/>
        <v>-4346.1538461538457</v>
      </c>
      <c r="E20" s="2"/>
      <c r="F20" s="2"/>
      <c r="G20" s="2"/>
      <c r="H20" s="18"/>
      <c r="I20" s="18"/>
      <c r="J20" s="18"/>
      <c r="K20" s="18"/>
      <c r="L20" s="2"/>
      <c r="M20" s="2"/>
      <c r="N20" s="2"/>
    </row>
    <row r="21" spans="3:15" x14ac:dyDescent="0.3">
      <c r="C21" s="2">
        <v>13</v>
      </c>
      <c r="D21" s="24">
        <f t="shared" si="0"/>
        <v>-4346.1538461538457</v>
      </c>
      <c r="E21" s="2"/>
      <c r="F21" s="2"/>
      <c r="G21" s="2"/>
      <c r="H21" s="18"/>
      <c r="I21" s="18"/>
      <c r="J21" s="18"/>
      <c r="K21" s="18"/>
      <c r="L21" s="2"/>
      <c r="M21" s="2"/>
      <c r="N21" s="2"/>
    </row>
    <row r="22" spans="3:15" x14ac:dyDescent="0.3">
      <c r="C22" s="2">
        <v>14</v>
      </c>
      <c r="D22" s="24">
        <f t="shared" si="0"/>
        <v>-4346.1538461538457</v>
      </c>
      <c r="E22" s="2"/>
      <c r="F22" s="2"/>
      <c r="G22" s="2"/>
      <c r="H22" s="18"/>
      <c r="I22" s="18"/>
      <c r="J22" s="18"/>
      <c r="K22" s="18"/>
      <c r="L22" s="2"/>
      <c r="M22" s="2"/>
      <c r="N22" s="2"/>
    </row>
    <row r="23" spans="3:15" ht="18.600000000000001" customHeight="1" x14ac:dyDescent="0.3">
      <c r="C23" s="2">
        <v>15</v>
      </c>
      <c r="D23" s="24">
        <f t="shared" si="0"/>
        <v>-4346.1538461538457</v>
      </c>
      <c r="E23" s="2"/>
      <c r="F23" s="2"/>
      <c r="G23" s="2"/>
      <c r="I23" s="2"/>
      <c r="J23" s="2"/>
      <c r="K23" s="2"/>
      <c r="L23" s="2"/>
      <c r="M23" s="2"/>
      <c r="N23" s="2"/>
    </row>
    <row r="24" spans="3:15" x14ac:dyDescent="0.3">
      <c r="C24" s="2">
        <v>16</v>
      </c>
      <c r="D24" s="24">
        <f t="shared" si="0"/>
        <v>-4346.1538461538457</v>
      </c>
      <c r="E24" s="2"/>
      <c r="F24" s="2"/>
      <c r="G24" s="2"/>
      <c r="H24" s="2"/>
      <c r="I24" s="2"/>
      <c r="J24" s="2"/>
      <c r="K24" s="2"/>
      <c r="L24" s="2"/>
      <c r="M24" s="2"/>
      <c r="N24" s="2"/>
    </row>
    <row r="25" spans="3:15" x14ac:dyDescent="0.3">
      <c r="C25" s="2">
        <v>17</v>
      </c>
      <c r="D25" s="24">
        <f t="shared" si="0"/>
        <v>-4346.1538461538457</v>
      </c>
      <c r="E25" s="2"/>
      <c r="F25" s="2"/>
      <c r="G25" s="2"/>
      <c r="H25" s="2"/>
      <c r="I25" s="2"/>
      <c r="J25" s="2"/>
      <c r="K25" s="2"/>
      <c r="L25" s="2"/>
      <c r="M25" s="2"/>
      <c r="N25" s="2"/>
    </row>
    <row r="26" spans="3:15" x14ac:dyDescent="0.3">
      <c r="C26" s="2">
        <v>18</v>
      </c>
      <c r="D26" s="24">
        <f t="shared" si="0"/>
        <v>-4346.1538461538457</v>
      </c>
      <c r="E26" s="2"/>
      <c r="F26" s="2"/>
      <c r="G26" s="2"/>
      <c r="H26" s="2"/>
      <c r="I26" s="2"/>
      <c r="J26" s="2"/>
      <c r="K26" s="2"/>
      <c r="L26" s="2"/>
      <c r="M26" s="2"/>
      <c r="N26" s="2"/>
    </row>
    <row r="27" spans="3:15" x14ac:dyDescent="0.3">
      <c r="C27" s="2">
        <v>19</v>
      </c>
      <c r="D27" s="24">
        <f t="shared" si="0"/>
        <v>-4346.1538461538457</v>
      </c>
      <c r="E27" s="2"/>
      <c r="F27" s="2"/>
      <c r="G27" s="2"/>
      <c r="H27" s="2"/>
      <c r="I27" s="2"/>
      <c r="J27" s="2"/>
      <c r="K27" s="2"/>
      <c r="L27" s="2"/>
      <c r="M27" s="2"/>
      <c r="N27" s="2"/>
    </row>
    <row r="28" spans="3:15" x14ac:dyDescent="0.3">
      <c r="C28" s="2">
        <v>20</v>
      </c>
      <c r="D28" s="24">
        <f t="shared" si="0"/>
        <v>-4346.1538461538457</v>
      </c>
      <c r="E28" s="2"/>
      <c r="F28" s="2"/>
      <c r="G28" s="2"/>
      <c r="H28" s="2"/>
      <c r="I28" s="2"/>
      <c r="J28" s="2"/>
      <c r="K28" s="2"/>
      <c r="L28" s="2"/>
      <c r="M28" s="2"/>
      <c r="N28" s="2"/>
    </row>
    <row r="29" spans="3:15" x14ac:dyDescent="0.3">
      <c r="C29" s="2">
        <v>21</v>
      </c>
      <c r="D29" s="24">
        <f t="shared" si="0"/>
        <v>-4346.1538461538457</v>
      </c>
      <c r="E29" s="2"/>
      <c r="F29" s="2"/>
      <c r="G29" s="2"/>
      <c r="H29" s="2"/>
      <c r="I29" s="2"/>
      <c r="J29" s="2"/>
      <c r="K29" s="2"/>
      <c r="L29" s="2"/>
      <c r="M29" s="2"/>
      <c r="N29" s="2"/>
    </row>
    <row r="30" spans="3:15" x14ac:dyDescent="0.3">
      <c r="C30" s="2">
        <v>22</v>
      </c>
      <c r="D30" s="24">
        <f t="shared" si="0"/>
        <v>-4346.1538461538457</v>
      </c>
      <c r="E30" s="2"/>
      <c r="F30" s="2"/>
      <c r="G30" s="2"/>
      <c r="H30" s="2"/>
      <c r="I30" s="2"/>
      <c r="J30" s="2"/>
      <c r="K30" s="2"/>
      <c r="L30" s="2"/>
      <c r="M30" s="2"/>
      <c r="N30" s="2"/>
    </row>
    <row r="31" spans="3:15" x14ac:dyDescent="0.3">
      <c r="C31" s="2">
        <v>23</v>
      </c>
      <c r="D31" s="24">
        <f>-(100000/26+0.02/4*100000)</f>
        <v>-4346.1538461538457</v>
      </c>
      <c r="E31" s="2"/>
      <c r="F31" s="2"/>
      <c r="G31" s="2"/>
      <c r="H31" s="2"/>
      <c r="I31" s="2"/>
      <c r="J31" s="2"/>
      <c r="K31" s="2"/>
      <c r="L31" s="2"/>
      <c r="M31" s="2"/>
      <c r="N31" s="2"/>
    </row>
    <row r="32" spans="3:15" x14ac:dyDescent="0.3">
      <c r="C32" s="2">
        <v>24</v>
      </c>
      <c r="D32" s="24">
        <f t="shared" si="0"/>
        <v>-4346.1538461538457</v>
      </c>
      <c r="E32" s="2"/>
      <c r="F32" s="2"/>
      <c r="G32" s="2"/>
      <c r="H32" s="2"/>
      <c r="I32" s="2"/>
      <c r="J32" s="2"/>
      <c r="K32" s="2"/>
      <c r="L32" s="2"/>
      <c r="M32" s="2"/>
      <c r="N32" s="2"/>
    </row>
    <row r="33" spans="3:14" x14ac:dyDescent="0.3">
      <c r="C33" s="2">
        <v>25</v>
      </c>
      <c r="D33" s="24">
        <f t="shared" si="0"/>
        <v>-4346.1538461538457</v>
      </c>
      <c r="E33" s="2"/>
      <c r="F33" s="2"/>
      <c r="G33" s="2"/>
      <c r="H33" s="2"/>
      <c r="I33" s="2"/>
      <c r="J33" s="2"/>
      <c r="K33" s="2"/>
      <c r="L33" s="2"/>
      <c r="M33" s="2"/>
      <c r="N33" s="2"/>
    </row>
    <row r="34" spans="3:14" ht="15" thickBot="1" x14ac:dyDescent="0.35">
      <c r="C34" s="7">
        <v>26</v>
      </c>
      <c r="D34" s="27">
        <f t="shared" si="0"/>
        <v>-4346.1538461538457</v>
      </c>
      <c r="E34" s="7"/>
      <c r="F34" s="7"/>
      <c r="G34" s="2"/>
      <c r="H34" s="2"/>
      <c r="I34" s="2"/>
      <c r="J34" s="2"/>
      <c r="K34" s="2"/>
      <c r="L34" s="2"/>
      <c r="M34" s="2"/>
      <c r="N34" s="2"/>
    </row>
    <row r="35" spans="3:14" ht="15" thickTop="1" x14ac:dyDescent="0.3"/>
  </sheetData>
  <mergeCells count="2">
    <mergeCell ref="C3:N3"/>
    <mergeCell ref="H9:K2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8C8DC-4CFF-4870-B8C0-152A5D9FDA9D}">
  <dimension ref="B1:K18"/>
  <sheetViews>
    <sheetView workbookViewId="0">
      <selection activeCell="B1" sqref="B1:K1"/>
    </sheetView>
  </sheetViews>
  <sheetFormatPr defaultRowHeight="14.4" x14ac:dyDescent="0.3"/>
  <cols>
    <col min="2" max="2" width="32.6640625" customWidth="1"/>
    <col min="3" max="3" width="57.33203125" customWidth="1"/>
    <col min="4" max="4" width="17.109375" customWidth="1"/>
    <col min="5" max="6" width="8.88671875" customWidth="1"/>
    <col min="7" max="7" width="18.77734375" customWidth="1"/>
    <col min="8" max="9" width="8.88671875" customWidth="1"/>
  </cols>
  <sheetData>
    <row r="1" spans="2:11" x14ac:dyDescent="0.3">
      <c r="B1" s="14" t="s">
        <v>37</v>
      </c>
      <c r="C1" s="15"/>
      <c r="D1" s="15"/>
      <c r="E1" s="15"/>
      <c r="F1" s="15"/>
      <c r="G1" s="15"/>
      <c r="H1" s="15"/>
      <c r="I1" s="15"/>
      <c r="J1" s="15"/>
      <c r="K1" s="15"/>
    </row>
    <row r="2" spans="2:11" x14ac:dyDescent="0.3">
      <c r="B2" s="18" t="s">
        <v>31</v>
      </c>
      <c r="C2" s="18"/>
      <c r="D2" s="18"/>
      <c r="E2" s="18"/>
      <c r="F2" s="18"/>
      <c r="G2" s="18"/>
      <c r="H2" s="18"/>
      <c r="I2" s="18"/>
      <c r="J2" s="18"/>
      <c r="K2" s="18"/>
    </row>
    <row r="3" spans="2:11" x14ac:dyDescent="0.3">
      <c r="B3" s="18"/>
      <c r="C3" s="18"/>
      <c r="D3" s="18"/>
      <c r="E3" s="18"/>
      <c r="F3" s="18"/>
      <c r="G3" s="18"/>
      <c r="H3" s="18"/>
      <c r="I3" s="18"/>
      <c r="J3" s="18"/>
      <c r="K3" s="18"/>
    </row>
    <row r="4" spans="2:11" x14ac:dyDescent="0.3">
      <c r="B4" s="18"/>
      <c r="C4" s="18"/>
      <c r="D4" s="18"/>
      <c r="E4" s="18"/>
      <c r="F4" s="18"/>
      <c r="G4" s="18"/>
      <c r="H4" s="18"/>
      <c r="I4" s="18"/>
      <c r="J4" s="18"/>
      <c r="K4" s="18"/>
    </row>
    <row r="5" spans="2:11" x14ac:dyDescent="0.3">
      <c r="B5" s="18"/>
      <c r="C5" s="18"/>
      <c r="D5" s="18"/>
      <c r="E5" s="18"/>
      <c r="F5" s="18"/>
      <c r="G5" s="18"/>
      <c r="H5" s="18"/>
      <c r="I5" s="18"/>
      <c r="J5" s="18"/>
      <c r="K5" s="18"/>
    </row>
    <row r="6" spans="2:11" ht="15" thickBot="1" x14ac:dyDescent="0.35">
      <c r="B6" s="2"/>
      <c r="C6" s="2"/>
      <c r="D6" s="2"/>
      <c r="E6" s="2"/>
      <c r="F6" s="2"/>
      <c r="G6" s="2"/>
      <c r="H6" s="2"/>
      <c r="I6" s="2"/>
      <c r="J6" s="2"/>
      <c r="K6" s="2"/>
    </row>
    <row r="7" spans="2:11" ht="15.6" thickTop="1" thickBot="1" x14ac:dyDescent="0.35">
      <c r="B7" s="10" t="s">
        <v>15</v>
      </c>
      <c r="C7" s="10"/>
      <c r="D7" s="10"/>
      <c r="E7" s="10"/>
      <c r="F7" s="10" t="s">
        <v>2</v>
      </c>
      <c r="G7" s="10" t="s">
        <v>3</v>
      </c>
      <c r="H7" s="2"/>
      <c r="I7" s="2"/>
      <c r="J7" s="2"/>
      <c r="K7" s="2"/>
    </row>
    <row r="8" spans="2:11" ht="15" thickTop="1" x14ac:dyDescent="0.3">
      <c r="B8" s="1" t="s">
        <v>16</v>
      </c>
      <c r="C8" s="19">
        <v>2000</v>
      </c>
      <c r="D8" s="2"/>
      <c r="E8" s="2"/>
      <c r="F8" s="2">
        <v>0</v>
      </c>
      <c r="G8" s="6">
        <f>C8-C10*C8</f>
        <v>1700</v>
      </c>
      <c r="H8" s="2"/>
      <c r="I8" s="2"/>
      <c r="J8" s="2"/>
      <c r="K8" s="2"/>
    </row>
    <row r="9" spans="2:11" x14ac:dyDescent="0.3">
      <c r="B9" s="1" t="s">
        <v>17</v>
      </c>
      <c r="C9" s="2">
        <v>20</v>
      </c>
      <c r="D9" s="2"/>
      <c r="E9" s="2"/>
      <c r="F9" s="2">
        <v>1</v>
      </c>
      <c r="G9" s="6">
        <f>-$C$13*($C$8+$C$9)-($C$9+$C$8)/$C$14+$C$11/12*$C$10*$C$8-$C$12</f>
        <v>-289.04444444444448</v>
      </c>
      <c r="H9" s="2"/>
      <c r="I9" s="2"/>
      <c r="J9" s="2"/>
      <c r="K9" s="2"/>
    </row>
    <row r="10" spans="2:11" x14ac:dyDescent="0.3">
      <c r="B10" s="1" t="s">
        <v>32</v>
      </c>
      <c r="C10" s="29">
        <v>0.15</v>
      </c>
      <c r="D10" s="2"/>
      <c r="E10" s="2"/>
      <c r="F10" s="2">
        <v>2</v>
      </c>
      <c r="G10" s="6">
        <f>G9</f>
        <v>-289.04444444444448</v>
      </c>
      <c r="H10" s="2"/>
      <c r="I10" s="2"/>
      <c r="J10" s="2"/>
      <c r="K10" s="2"/>
    </row>
    <row r="11" spans="2:11" x14ac:dyDescent="0.3">
      <c r="B11" s="1" t="s">
        <v>33</v>
      </c>
      <c r="C11" s="9">
        <v>0.04</v>
      </c>
      <c r="D11" s="2"/>
      <c r="E11" s="2"/>
      <c r="F11" s="2">
        <v>3</v>
      </c>
      <c r="G11" s="6">
        <f t="shared" ref="G11:G15" si="0">G10</f>
        <v>-289.04444444444448</v>
      </c>
      <c r="H11" s="2"/>
      <c r="I11" s="2"/>
      <c r="J11" s="2"/>
      <c r="K11" s="2"/>
    </row>
    <row r="12" spans="2:11" x14ac:dyDescent="0.3">
      <c r="B12" s="1" t="s">
        <v>18</v>
      </c>
      <c r="C12" s="19">
        <v>5</v>
      </c>
      <c r="D12" s="2"/>
      <c r="E12" s="2"/>
      <c r="F12" s="2">
        <v>4</v>
      </c>
      <c r="G12" s="6">
        <f t="shared" si="0"/>
        <v>-289.04444444444448</v>
      </c>
      <c r="H12" s="2"/>
      <c r="I12" s="2"/>
      <c r="J12" s="2"/>
      <c r="K12" s="2"/>
    </row>
    <row r="13" spans="2:11" x14ac:dyDescent="0.3">
      <c r="B13" s="1" t="s">
        <v>19</v>
      </c>
      <c r="C13" s="9">
        <v>0.03</v>
      </c>
      <c r="D13" s="2"/>
      <c r="E13" s="2"/>
      <c r="F13" s="2">
        <v>5</v>
      </c>
      <c r="G13" s="6">
        <f t="shared" si="0"/>
        <v>-289.04444444444448</v>
      </c>
      <c r="H13" s="2"/>
      <c r="I13" s="2"/>
      <c r="J13" s="2"/>
      <c r="K13" s="2"/>
    </row>
    <row r="14" spans="2:11" x14ac:dyDescent="0.3">
      <c r="B14" s="1" t="s">
        <v>20</v>
      </c>
      <c r="C14" s="2">
        <v>9</v>
      </c>
      <c r="D14" s="2"/>
      <c r="E14" s="2"/>
      <c r="F14" s="2">
        <v>6</v>
      </c>
      <c r="G14" s="6">
        <f t="shared" si="0"/>
        <v>-289.04444444444448</v>
      </c>
      <c r="H14" s="2"/>
      <c r="I14" s="2"/>
      <c r="J14" s="2"/>
      <c r="K14" s="2"/>
    </row>
    <row r="15" spans="2:11" x14ac:dyDescent="0.3">
      <c r="B15" s="2"/>
      <c r="C15" s="2"/>
      <c r="D15" s="2"/>
      <c r="E15" s="2"/>
      <c r="F15" s="2">
        <v>7</v>
      </c>
      <c r="G15" s="6">
        <f t="shared" si="0"/>
        <v>-289.04444444444448</v>
      </c>
      <c r="H15" s="2"/>
      <c r="I15" s="2"/>
      <c r="J15" s="2"/>
      <c r="K15" s="2"/>
    </row>
    <row r="16" spans="2:11" ht="15" thickBot="1" x14ac:dyDescent="0.35">
      <c r="B16" s="1" t="s">
        <v>21</v>
      </c>
      <c r="C16" s="20">
        <f>IRR(G8:G17)</f>
        <v>7.3041798330241381E-2</v>
      </c>
      <c r="D16" s="2"/>
      <c r="E16" s="2"/>
      <c r="F16" s="2">
        <v>8</v>
      </c>
      <c r="G16" s="6">
        <f>G15</f>
        <v>-289.04444444444448</v>
      </c>
      <c r="H16" s="2"/>
      <c r="I16" s="2"/>
      <c r="J16" s="2"/>
      <c r="K16" s="2"/>
    </row>
    <row r="17" spans="2:11" ht="15" thickBot="1" x14ac:dyDescent="0.35">
      <c r="B17" s="13" t="s">
        <v>22</v>
      </c>
      <c r="C17" s="21">
        <f>(1+C16)^12-1</f>
        <v>1.3302347425425065</v>
      </c>
      <c r="D17" s="7"/>
      <c r="E17" s="7"/>
      <c r="F17" s="7">
        <v>9</v>
      </c>
      <c r="G17" s="8">
        <f>G16+C10*C8</f>
        <v>10.95555555555552</v>
      </c>
      <c r="H17" s="2"/>
      <c r="I17" s="2"/>
      <c r="J17" s="2"/>
      <c r="K17" s="2"/>
    </row>
    <row r="18" spans="2:11" ht="15" thickTop="1" x14ac:dyDescent="0.3"/>
  </sheetData>
  <mergeCells count="2">
    <mergeCell ref="B1:K1"/>
    <mergeCell ref="B2:K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EXERCICE1</vt:lpstr>
      <vt:lpstr>EXERCICE2</vt:lpstr>
      <vt:lpstr>EXERCICE3</vt:lpstr>
      <vt:lpstr>EXERCICE4</vt:lpstr>
      <vt:lpstr>EXERCICE5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Abbes dhia</dc:creator>
  <cp:lastModifiedBy>Abbes dhia</cp:lastModifiedBy>
  <dcterms:created xsi:type="dcterms:W3CDTF">2024-11-13T18:01:13Z</dcterms:created>
  <dcterms:modified xsi:type="dcterms:W3CDTF">2024-11-13T19:33:36Z</dcterms:modified>
</cp:coreProperties>
</file>