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Sheet 1" sheetId="1" state="visible" r:id="rId1"/>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color rgb="FF0000FF"/>
      <name val="Calibri"/>
      <sz val="11"/>
      <u val="singl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applyFont="1" borderId="0" fillId="0" fontId="1" numFmtId="0" xfId="0"/>
    <xf borderId="0" fillId="0" fontId="0" numFmtId="0" xfId="0">
      <alignment vertical="top" wrapText="1"/>
    </xf>
    <xf applyFont="1" borderId="0" fillId="0" fontId="1" numFmtId="0"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Table1" displayName="Table1" ref="A1:E815" totalsRowCount="0" totalsRowShown="0">
  <autoFilter ref="A1:E815"/>
  <tableColumns count="5">
    <tableColumn id="1" name="comment_id"/>
    <tableColumn id="2" name="url"/>
    <tableColumn id="3" name="text"/>
    <tableColumn id="4" name="support"/>
    <tableColumn id="5" name="n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E815"/>
  <sheetViews>
    <sheetView showGridLines="1" showRowColHeaders="1" tabSelected="1" workbookViewId="0" zoomScale="180"/>
  </sheetViews>
  <sheetFormatPr baseColWidth="8.43" defaultRowHeight="16" x14ac:dyDescent="0.2"/>
  <cols>
    <col min="1" max="1" bestFit="1" customWidth="1" hidden="false" width="25.711"/>
    <col min="2" max="2" bestFit="1" customWidth="1" hidden="false" width="10.711"/>
    <col min="3" max="3" bestFit="1" customWidth="1" hidden="false" width="70.711"/>
    <col min="4" max="4" bestFit="1" customWidth="1" hidden="false" width="10.711"/>
    <col min="5" max="5" bestFit="1" customWidth="1" hidden="false" width="25.711"/>
  </cols>
  <sheetData>
    <row r="1">
      <c r="A1" s="2" t="inlineStr">
        <is>
          <t>comment_id</t>
        </is>
      </c>
      <c r="B1" s="2" t="inlineStr">
        <is>
          <t>url</t>
        </is>
      </c>
      <c r="C1" s="2" t="inlineStr">
        <is>
          <t>text</t>
        </is>
      </c>
      <c r="D1" s="2" t="inlineStr">
        <is>
          <t>support</t>
        </is>
      </c>
      <c r="E1" s="2" t="inlineStr">
        <is>
          <t>notes</t>
        </is>
      </c>
    </row>
    <row r="2">
      <c r="A2" s="2" t="inlineStr">
        <is>
          <t>EPA-HQ-OA-2018-0259-19410</t>
        </is>
      </c>
      <c r="B2" s="3" t="str">
        <f>=HYPERLINK("https://www.regulations.gov/comment/EPA-HQ-OA-2018-0259-19410")</f>
      </c>
      <c r="C2"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these data unless those confidential personal health data were made publicly available.This is both unnecessary and impractical. As a retired scientist, I urge you to abandon this reckless plan, for the sake of our childrens health. To do otherwise is unconscionable.</t>
        </is>
      </c>
      <c r="D2" s="2" t="inlineStr">
        <is>
          <t/>
        </is>
      </c>
      <c r="E2" s="2" t="inlineStr">
        <is>
          <t/>
        </is>
      </c>
    </row>
    <row r="3">
      <c r="A3" s="2" t="inlineStr">
        <is>
          <t>EPA-HQ-OA-2018-0259-0999</t>
        </is>
      </c>
      <c r="B3" s="3" t="str">
        <f>=HYPERLINK("https://www.regulations.gov/comment/EPA-HQ-OA-2018-0259-0999")</f>
      </c>
      <c r="C3" s="2" t="inlineStr">
        <is>
          <t>From: Pruitt, Scott To: For the Docket Center Date: 5/9/2018 9:49:07 PM Subject: FW: Walk back your latest dangerous attack on strong science --------------------------------------------------------------------- ________________________________________ From: Environmental Defense FundOn Behalf OfJoyce Mattoon Sent: Wednesday, May 9, 2018 9:48:49 PM (UTC-05:00) Eastern Time (US &amp; Canada) To: Pruitt, Scott Subject: Walk back your latest dangerous attack on strong science May 9, 2018 Administrator E. Scott Pruitt Dear Administrator Pruitt, I'm writing today gravely concerned about your recent proposal to restrict EPA's ability to use life-saving science, and to ask that you extend the 30 day comment period and hold a public hearing so that ...</t>
        </is>
      </c>
      <c r="D3" s="2" t="inlineStr">
        <is>
          <t/>
        </is>
      </c>
      <c r="E3" s="2" t="inlineStr">
        <is>
          <t/>
        </is>
      </c>
    </row>
    <row r="4">
      <c r="A4" s="2" t="inlineStr">
        <is>
          <t>EPA-HQ-OA-2018-0259-14928</t>
        </is>
      </c>
      <c r="B4" s="3" t="str">
        <f>=HYPERLINK("https://www.regulations.gov/comment/EPA-HQ-OA-2018-0259-14928")</f>
      </c>
      <c r="C4" s="2" t="inlineStr">
        <is>
          <t>Secret science undermines the public&amp;#39;s faith in government. It&amp;#39;s an appalling stain on American history. In the interest of the strength of our republic, secret science must stop. So much of our clean air regulation is based on unverifiable and unscientific studies. Of course, we all want clean air and it should be noted the air in America is much cleaner than it was 50 years ago. But we don&amp;#39;t want to impose costly and unnecessary regulations on industry that have passed the point of diminishing returns. This applies to all areas of true environmental protection. If we are going to base costly environmental regulations on industry and the public it must be backed by real science that has been replicated many times by credible...</t>
        </is>
      </c>
      <c r="D4" s="2" t="inlineStr">
        <is>
          <t/>
        </is>
      </c>
      <c r="E4" s="2" t="inlineStr">
        <is>
          <t/>
        </is>
      </c>
    </row>
    <row r="5">
      <c r="A5" s="2" t="inlineStr">
        <is>
          <t>EPA-HQ-OA-2018-0259-9217</t>
        </is>
      </c>
      <c r="B5" s="3" t="str">
        <f>=HYPERLINK("https://www.regulations.gov/comment/EPA-HQ-OA-2018-0259-9217")</f>
      </c>
      <c r="C5" s="2" t="inlineStr">
        <is>
          <t>As a medical provider with a rigorous background in the sciences, I fully support applying the full-range of best available science to the EPAs enforcement of our nations laws to protect human health and environmental quality, and especially to protect us from harmful pollutants. However, I strongly oppose this effort that, rather than addressing science transparency, actually reflects the bias of the EPAs current leadership against scientific evidence and consensus. I share the concerns voiced by an overwhelming number of our nations most respected health, medical, public health, environmental, and scientific organizations about the proposed rule. Three fundamental flaws are:1. Valuable and valid scientific studies that a...</t>
        </is>
      </c>
      <c r="D5" s="2" t="inlineStr">
        <is>
          <t/>
        </is>
      </c>
      <c r="E5" s="2" t="inlineStr">
        <is>
          <t/>
        </is>
      </c>
    </row>
    <row r="6">
      <c r="A6" s="2" t="inlineStr">
        <is>
          <t>EPA-HQ-OA-2018-0259-11406</t>
        </is>
      </c>
      <c r="B6" s="3" t="str">
        <f>=HYPERLINK("https://www.regulations.gov/comment/EPA-HQ-OA-2018-0259-11406")</f>
      </c>
      <c r="C6" s="2" t="inlineStr">
        <is>
          <t>Judith B Klotz, MS, DrPH, Lawrenceville, NJ judith.klotz@comcast.net May 18 2020 I am writing as a longtime practitioner of public health in New Jersey, having conducted epidemiology research, cancer surveillance, and policy development at the State’s Department of Health during 1984-2003. Since 2005 I have been a member of the New Jersey Drinking Water Quality Institute, a statutorily mandated body that recommends maximum concentration levels of toxic substances in drinking water to the NJ Dept. of Environmental Protection. I have also served on four committees of the National Research Council of the National Academy of Sciences, Engineering and Medicine. As an affiliate faculty of the Dornsife (Drexel) University School of Public Healt...
Judith B Klotz, MS, DrPH, Lawrenceville, NJ judith.klotz@comcast.net May 18 2020 I am writing as a longtime practitioner of public health in New Jersey, having conducted epidemiology research, cancer surveillance, and policy development at the State’s Department of Health during 1984-2003. Since 2005 I have been a member of the New Jersey Drinking Water Quality Institute, a statutorily mandated body that recommends maximum concentration levels of toxic substances in drinking water to the NJ Dept. of Environmental Protection. I have also served on four committees of the National Research Council of the National Academy of Sciences, Engineering and Medicine. As an affiliate faculty of the Dornsife (Drexel) University School of Public Healt...</t>
        </is>
      </c>
      <c r="D6" s="2" t="inlineStr">
        <is>
          <t/>
        </is>
      </c>
      <c r="E6" s="2" t="inlineStr">
        <is>
          <t/>
        </is>
      </c>
    </row>
    <row r="7">
      <c r="A7" s="2" t="inlineStr">
        <is>
          <t>EPA-HQ-OA-2018-0259-12305</t>
        </is>
      </c>
      <c r="B7" s="3" t="str">
        <f>=HYPERLINK("https://www.regulations.gov/comment/EPA-HQ-OA-2018-0259-12305")</f>
      </c>
      <c r="C7" s="2" t="inlineStr">
        <is>
          <t>I sincerely hope that you can distance the EPA agency from politically correct science.  The only way to do this is to adopt the following methodology.The scientific method demands that researchers&amp;#39; work be fully transparent.Data must be made available for examination.Theories must be open to challenge.Disproven theories must be altered or set aside.Barriers must be removed that would prevent valid conclusions from rising to the top.I for one am tired of hearing about how bad technologies are for the planet, without any scientific proof that things today are different.  Don&amp;#39;t tell me that glarciers are melting and the ocean is rising a foot every 10 years.  Remove yourse...</t>
        </is>
      </c>
      <c r="D7" s="2" t="inlineStr">
        <is>
          <t/>
        </is>
      </c>
      <c r="E7" s="2" t="inlineStr">
        <is>
          <t/>
        </is>
      </c>
    </row>
    <row r="8">
      <c r="A8" s="2" t="inlineStr">
        <is>
          <t>EPA-HQ-OA-2018-0259-9038</t>
        </is>
      </c>
      <c r="B8" s="3" t="str">
        <f>=HYPERLINK("https://www.regulations.gov/comment/EPA-HQ-OA-2018-0259-9038")</f>
      </c>
      <c r="C8" s="2" t="inlineStr">
        <is>
          <t>I am responding to EPAs proposal to restrict the use of legitimate, peer-reviewed scientific research in fulfilling its regulatory mission of protecting the health of humans, animals, and the environment. EPAs proposal is a solution in search of a problem because there are already procedures and processes in place, both in the EPA and the broader scientific community, that address the stated concerns.A key point in the proposed regulation is that data from studies used in regulatory decision making be made available to third parties for conducting their own analyses. This justification fails to recognize that EPA has successfully addressed this issue in the past. For example, when a series of important studies done in the 1990s...</t>
        </is>
      </c>
      <c r="D8" s="2" t="inlineStr">
        <is>
          <t/>
        </is>
      </c>
      <c r="E8" s="2" t="inlineStr">
        <is>
          <t/>
        </is>
      </c>
    </row>
    <row r="9">
      <c r="A9" s="2" t="inlineStr">
        <is>
          <t>EPA-HQ-OA-2018-0259-13661</t>
        </is>
      </c>
      <c r="B9" s="3" t="str">
        <f>=HYPERLINK("https://www.regulations.gov/comment/EPA-HQ-OA-2018-0259-13661")</f>
      </c>
      <c r="C9" s="2" t="inlineStr">
        <is>
          <t>Dear Administrator Andrew Wheeler,I strongly oppose the Environmental Protection Agency&amp;#39;s (EPA) proposal to restrict the science that is used in its decision-3making processes.The EPA&amp;#39;s proposed rule has three fundamental flaws that render it unfeasible. First, the agency provides insufficient justification and analyses to support the rule. Second, the proposal would restrict the agency&amp;#39;s ability to implement and enforce mission-critical laws by blocking the EPA from using many kinds of scientific studies vital to its decisionmaking, including studies that rely on personal health data, confidential business information, intellectual property, or older studies for which the authors or da...</t>
        </is>
      </c>
      <c r="D9" s="2" t="inlineStr">
        <is>
          <t/>
        </is>
      </c>
      <c r="E9" s="2" t="inlineStr">
        <is>
          <t/>
        </is>
      </c>
    </row>
    <row r="10">
      <c r="A10" s="2" t="inlineStr">
        <is>
          <t>EPA-HQ-OA-2018-0259-13173</t>
        </is>
      </c>
      <c r="B10" s="3" t="str">
        <f>=HYPERLINK("https://www.regulations.gov/comment/EPA-HQ-OA-2018-0259-13173")</f>
      </c>
      <c r="C10" s="2" t="inlineStr">
        <is>
          <t>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associated with an increased risk of Parkinson&amp;#39;s disease. Much of the research relies on large, population-based studie...</t>
        </is>
      </c>
      <c r="D10" s="2" t="inlineStr">
        <is>
          <t/>
        </is>
      </c>
      <c r="E10" s="2" t="inlineStr">
        <is>
          <t/>
        </is>
      </c>
    </row>
    <row r="11">
      <c r="A11" s="2" t="inlineStr">
        <is>
          <t>EPA-HQ-OA-2018-0259-1843</t>
        </is>
      </c>
      <c r="B11" s="3" t="str">
        <f>=HYPERLINK("https://www.regulations.gov/comment/EPA-HQ-OA-2018-0259-1843")</f>
      </c>
      <c r="C11" s="2" t="inlineStr">
        <is>
          <t>Mr. SDD.  These con men introduced this bill to kill good science by exposing sources of information, such as doctors, so the result will be that these sources will not be available for good decision making when they decide to not participate.  Mr. SDD</t>
        </is>
      </c>
      <c r="D11" s="2" t="inlineStr">
        <is>
          <t/>
        </is>
      </c>
      <c r="E11" s="2" t="inlineStr">
        <is>
          <t/>
        </is>
      </c>
    </row>
    <row r="12">
      <c r="A12" s="2" t="inlineStr">
        <is>
          <t>EPA-HQ-OA-2018-0259-21820</t>
        </is>
      </c>
      <c r="B12" s="3" t="str">
        <f>=HYPERLINK("https://www.regulations.gov/comment/EPA-HQ-OA-2018-0259-21820")</f>
      </c>
      <c r="C12" s="2" t="inlineStr">
        <is>
          <t>My name is Kathryn Hill, and I live in Maryville, Tennessee. Clean air, water, and land are VITAL to public health, unlike greedy polluters!As someone who firmly believes that our air, water, and food should be protected, I am writing to voice my vehement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t>
        </is>
      </c>
      <c r="D12" s="2" t="inlineStr">
        <is>
          <t/>
        </is>
      </c>
      <c r="E12" s="2" t="inlineStr">
        <is>
          <t/>
        </is>
      </c>
    </row>
    <row r="13">
      <c r="A13" s="2" t="inlineStr">
        <is>
          <t>EPA-HQ-OA-2018-0259-11057</t>
        </is>
      </c>
      <c r="B13" s="3" t="str">
        <f>=HYPERLINK("https://www.regulations.gov/comment/EPA-HQ-OA-2018-0259-11057")</f>
      </c>
      <c r="C13" s="2" t="inlineStr">
        <is>
          <t>Please show your secret science to justify a new restriction. Like this story that CO2 is a negative green house gas. Are you aware how it got that nickname?If you dont then you are blowing smoke up into everyones donkey as if you really know what your talking about. CO2 is a terraforming gas, it comes out of a volcano every time there is an eruption. If we were to want to live on Mars, someone would have to send a lot of Terraforming CO2 there first, to help create an atmosphere. So you want to ban the burning of Gasoline, then out law it because of the Carbon Monoxide, That which is a true killing has. Oh, and Climate Change is also a big hoax because the Sun is in its cycle of minimum solar flare activity thus it is now...</t>
        </is>
      </c>
      <c r="D13" s="2" t="inlineStr">
        <is>
          <t/>
        </is>
      </c>
      <c r="E13" s="2" t="inlineStr">
        <is>
          <t/>
        </is>
      </c>
    </row>
    <row r="14">
      <c r="A14" s="2" t="inlineStr">
        <is>
          <t>EPA-HQ-OA-2018-0259-5953</t>
        </is>
      </c>
      <c r="B14" s="3" t="str">
        <f>=HYPERLINK("https://www.regulations.gov/comment/EPA-HQ-OA-2018-0259-5953")</f>
      </c>
      <c r="C14" s="2" t="inlineStr">
        <is>
          <t>No EPA regulations unless Transparent independently verifiable science to back it! Regards, Gail Reynolds</t>
        </is>
      </c>
      <c r="D14" s="2" t="inlineStr">
        <is>
          <t/>
        </is>
      </c>
      <c r="E14" s="2" t="inlineStr">
        <is>
          <t/>
        </is>
      </c>
    </row>
    <row r="15">
      <c r="A15" s="2" t="inlineStr">
        <is>
          <t>EPA-HQ-OA-2018-0259-4915</t>
        </is>
      </c>
      <c r="B15" s="3" t="str">
        <f>=HYPERLINK("https://www.regulations.gov/comment/EPA-HQ-OA-2018-0259-4915")</f>
      </c>
      <c r="C15" s="2" t="inlineStr">
        <is>
          <t>The argument about &amp;quot;open data&amp;quot; is fraudulent and undermines the best scientific practices.  Please forget about this attempt to undermine historical health and environmental protections, and stick with good science. Regards, Ned Ford</t>
        </is>
      </c>
      <c r="D15" s="2" t="inlineStr">
        <is>
          <t/>
        </is>
      </c>
      <c r="E15" s="2" t="inlineStr">
        <is>
          <t/>
        </is>
      </c>
    </row>
    <row r="16">
      <c r="A16" s="2" t="inlineStr">
        <is>
          <t>EPA-HQ-OA-2018-0259-8176</t>
        </is>
      </c>
      <c r="B16" s="3" t="str">
        <f>=HYPERLINK("https://www.regulations.gov/comment/EPA-HQ-OA-2018-0259-8176")</f>
      </c>
      <c r="C16" s="2" t="inlineStr">
        <is>
          <t>To: Andrew Wheeler, acting administrator, Environmental Protection AgencyI am writing to express my objection to and concern about the Environmental Protection Agencys (EPA) Strengthening Transparency in Regulatory Science proposal (Docket ID No. EPA-HQ-OA-2018-0259). I believe that science plays a pivotal role in ensuring our health and safety, preserving our environment, and informing evidence-based policy. This new proposal would undermine the EPAs mission of preserving public health and the environment.For the EPA to utilize the best available science to shape public health and environmental safeguards, the agency needs to have the ability to use the best research and information. While this proposed rule promises...</t>
        </is>
      </c>
      <c r="D16" s="2" t="inlineStr">
        <is>
          <t/>
        </is>
      </c>
      <c r="E16" s="2" t="inlineStr">
        <is>
          <t/>
        </is>
      </c>
    </row>
    <row r="17">
      <c r="A17" s="2" t="inlineStr">
        <is>
          <t>EPA-HQ-OA-2018-0259-9542</t>
        </is>
      </c>
      <c r="B17" s="3" t="str">
        <f>=HYPERLINK("https://www.regulations.gov/comment/EPA-HQ-OA-2018-0259-9542")</f>
      </c>
      <c r="C17" s="2" t="inlineStr">
        <is>
          <t>I write to object to the implementation of this proposed rule.  While at superficial glance the rhetoric for open science would seem justified, the problem is always in the details.  As a Professor of Chemistry at one the world&amp;#39;s top ranked universities I am well poised to say that the actual hard data suggested in this regulation is seldom interpreted or understood out of context.  By stripping out the meaning and interpretation that goes with the scientific exercise any set of results or individual data set at a given time is just like a grain of sand on a beach, or pixel of data.   To change the rules as proposed would allow for selective and biased use of data, under-interpretation, and misregulation. Please drop any further...</t>
        </is>
      </c>
      <c r="D17" s="2" t="inlineStr">
        <is>
          <t/>
        </is>
      </c>
      <c r="E17" s="2" t="inlineStr">
        <is>
          <t/>
        </is>
      </c>
    </row>
    <row r="18">
      <c r="A18" s="2" t="inlineStr">
        <is>
          <t>EPA-HQ-OA-2018-0259-14109</t>
        </is>
      </c>
      <c r="B18" s="3" t="str">
        <f>=HYPERLINK("https://www.regulations.gov/comment/EPA-HQ-OA-2018-0259-14109")</f>
      </c>
      <c r="C1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8" s="2" t="inlineStr">
        <is>
          <t/>
        </is>
      </c>
      <c r="E18" s="2" t="inlineStr">
        <is>
          <t/>
        </is>
      </c>
    </row>
    <row r="19">
      <c r="A19" s="2" t="inlineStr">
        <is>
          <t>EPA-HQ-OA-2018-0259-8325</t>
        </is>
      </c>
      <c r="B19" s="3" t="str">
        <f>=HYPERLINK("https://www.regulations.gov/comment/EPA-HQ-OA-2018-0259-8325")</f>
      </c>
      <c r="C19" s="2" t="inlineStr">
        <is>
          <t>It&amp;#39;s crucial that the EPA be driven by peer-reviewed science.  It&amp;#39;s terribly harmful to exclude evidence-based decisions from the political process.Similarly, it would be extremely damaging to exclude science that doesn&amp;#39;t have all its data published.  There are many cases where the data is not permitted to be published for good reasons such as individual privacy.Do the right thing; make sure that decisions are based on more science, not less.</t>
        </is>
      </c>
      <c r="D19" s="2" t="inlineStr">
        <is>
          <t/>
        </is>
      </c>
      <c r="E19" s="2" t="inlineStr">
        <is>
          <t/>
        </is>
      </c>
    </row>
    <row r="20">
      <c r="A20" s="2" t="inlineStr">
        <is>
          <t>EPA-HQ-OA-2018-0259-1883</t>
        </is>
      </c>
      <c r="B20" s="3" t="str">
        <f>=HYPERLINK("https://www.regulations.gov/comment/EPA-HQ-OA-2018-0259-1883")</f>
      </c>
      <c r="C20" s="2" t="inlineStr">
        <is>
          <t>I oppose the proposed rule titled &amp;quot;Strengthening Transparency in Regulatory Science.&amp;quot;This rule would effectively limit the use of scientific studies that have legitimate reasons for keeping some data private; especially long-term epidemiological studies that rely on private patient data. As a Ph.D. scientist who conducts research in soil and water quality issues, I rely on access to a wide range of data to inform and conduct my own science. I occasionally collect soil and water samples from private land owners who do not want to be publicly identified. Other aspects of my research (in collaboration with social scientists) rely on conducting surveys with land owners and others about their opinions and use of ...</t>
        </is>
      </c>
      <c r="D20" s="2" t="inlineStr">
        <is>
          <t/>
        </is>
      </c>
      <c r="E20" s="2" t="inlineStr">
        <is>
          <t/>
        </is>
      </c>
    </row>
    <row r="21">
      <c r="A21" s="2" t="inlineStr">
        <is>
          <t>EPA-HQ-OA-2018-0259-10602</t>
        </is>
      </c>
      <c r="B21" s="3" t="str">
        <f>=HYPERLINK("https://www.regulations.gov/comment/EPA-HQ-OA-2018-0259-10602")</f>
      </c>
      <c r="C21" s="2" t="inlineStr">
        <is>
          <t>Dear Administrator Andrew Wheeler and esteemed members of the United States Environmental Protection Agency: The proposed rule by the Environmental Protection Agency on 04/30/2018 to strengthen transparency in regulatory science serves as a commitment to make publicly available the regulatory science that EPA actions are based on. It also serves as a commitment to provide sufficient data and methods for review by professional, academic, and citizen scientists. This commitment also helps ensure that the nature of science is preserved through peer review, standardized experimentation, data evaluation, and laboratory procedure in order to provide transparent, understandable, and reproducible results. In the interest of t...</t>
        </is>
      </c>
      <c r="D21" s="2" t="inlineStr">
        <is>
          <t/>
        </is>
      </c>
      <c r="E21" s="2" t="inlineStr">
        <is>
          <t/>
        </is>
      </c>
    </row>
    <row r="22">
      <c r="A22" s="2" t="inlineStr">
        <is>
          <t>EPA-HQ-OA-2018-0259-6691</t>
        </is>
      </c>
      <c r="B22" s="3" t="str">
        <f>=HYPERLINK("https://www.regulations.gov/comment/EPA-HQ-OA-2018-0259-6691")</f>
      </c>
      <c r="C22" s="2" t="inlineStr">
        <is>
          <t>Your proposal amazingly titled &amp;quot;Strengthening Transparency in Regulatory Science&amp;quot; seems to be something very and dangerously different.  &amp;quot;Science&amp;quot; is knowing and searching.  This proposal is &amp;quot;Spin&amp;quot; or &amp;quot;Selective&amp;quot; or even &amp;quot;illegitimate.&amp;quot;  While you may be casting the proposal as &amp;quot;transparent&amp;quot;, since it isn&amp;#39;t science.  Better call it &amp;quot;what fits a specific agenda...despite the knowable and unknowable adverse outcomes.&amp;quot;And allowing private interests to keep their actions non-transparent, is antithetical to the proposition that our government is &amp;quot;of the people, by the people, and for the people&amp;quot;.  I do not support that our government is &amp;qu...</t>
        </is>
      </c>
      <c r="D22" s="2" t="inlineStr">
        <is>
          <t/>
        </is>
      </c>
      <c r="E22" s="2" t="inlineStr">
        <is>
          <t/>
        </is>
      </c>
    </row>
    <row r="23">
      <c r="A23" s="2" t="inlineStr">
        <is>
          <t>EPA-HQ-OA-2018-0259-5078</t>
        </is>
      </c>
      <c r="B23" s="3" t="str">
        <f>=HYPERLINK("https://www.regulations.gov/comment/EPA-HQ-OA-2018-0259-5078")</f>
      </c>
      <c r="C23" s="2" t="inlineStr">
        <is>
          <t>NO regulations to impose transparency in EPA science, which is really burying the facts. Peer-reviewed studies assessing the effects of pollution exposure on humans, based on actual personal health data, which by law must be kept confidential, get it: BY LAW, are among the best science available to the Agency. The proposal would allow EPA to ignore this data unless that confidential personal health data were made publicly available.This is both unnecessary and impractical. Abandon this reckless plan for the sake of our childrens health. Regards, Jacqueline Carter</t>
        </is>
      </c>
      <c r="D23" s="2" t="inlineStr">
        <is>
          <t/>
        </is>
      </c>
      <c r="E23" s="2" t="inlineStr">
        <is>
          <t/>
        </is>
      </c>
    </row>
    <row r="24">
      <c r="A24" s="2" t="inlineStr">
        <is>
          <t>EPA-HQ-OA-2018-0259-7135</t>
        </is>
      </c>
      <c r="B24" s="3" t="str">
        <f>=HYPERLINK("https://www.regulations.gov/comment/EPA-HQ-OA-2018-0259-7135")</f>
      </c>
      <c r="C24" s="2" t="inlineStr">
        <is>
          <t>From: Environmental Defense Fund  To: Pruitt, Scott Date: 7/3/2018 1:08:59 PM Subject: Walk back your latest dangerous attack on strong science ----------------------------------------------------------------- Jul 3, 2018 Administrator E. Scott Pruitt Dear Administrator Pruitt, If a decision is made for the EPA to walk back from the utilization of peer-reviewed studies and research as an advisement to the creation of federal policy it will take the agency a major step towards a policy of "He who sits on the throne makes the rules". I caution that this could have a significant negative impact on how industry complies with regulations. No administration last forever and while the proposed rules might seem like a godsend...</t>
        </is>
      </c>
      <c r="D24" s="2" t="inlineStr">
        <is>
          <t/>
        </is>
      </c>
      <c r="E24" s="2" t="inlineStr">
        <is>
          <t/>
        </is>
      </c>
    </row>
    <row r="25">
      <c r="A25" s="2" t="inlineStr">
        <is>
          <t>EPA-HQ-OA-2018-0259-6735</t>
        </is>
      </c>
      <c r="B25" s="3" t="str">
        <f>=HYPERLINK("https://www.regulations.gov/comment/EPA-HQ-OA-2018-0259-6735")</f>
      </c>
      <c r="C25" s="2" t="inlineStr">
        <is>
          <t>This is a misleading title for a rule that most scientists (including the editors of the professional journals falsely cited by your agency as condoning the new rules&amp;#39; standards) agree will limit the role of scientific evidence in EPA decision-making.  It will open the door for more court-ordered reversals of rules like the one that would have allowed the use of chloropyrifos, whichis shown to cause neurodevelopmental damage to children.  I hope that I am wrong, but it appears that the EPA is more concerned about promoting business interests than it is about protecting environmental and human health.  Your job is to protect our environment, and that requires you to make decisions based on scien...</t>
        </is>
      </c>
      <c r="D25" s="2" t="inlineStr">
        <is>
          <t/>
        </is>
      </c>
      <c r="E25" s="2" t="inlineStr">
        <is>
          <t/>
        </is>
      </c>
    </row>
    <row r="26">
      <c r="A26" s="2" t="inlineStr">
        <is>
          <t>EPA-HQ-OA-2018-0259-11007</t>
        </is>
      </c>
      <c r="B26" s="3" t="str">
        <f>=HYPERLINK("https://www.regulations.gov/comment/EPA-HQ-OA-2018-0259-11007")</f>
      </c>
      <c r="C26" s="2" t="inlineStr">
        <is>
          <t>Hello, I am a government scientist that regularly relies on the scientific literature to stay informed, make decisions, plan future research, etc. I do not have any subscriptions to scientific journals and am therefore severely limited in the material that I am able to access. This is relevant to the proposed &amp;quot;transparency&amp;quot; rule because I know first-hand how much information, data, and material is unavailable if you are limited to research that is in the public domain. While it is unfortunate that so much great science is behind a pay wall, that in no way justifies ignoring the discoveries of that research. There is a vast body of knowledge that, while ideally would be publicly available, is not publicly available but...</t>
        </is>
      </c>
      <c r="D26" s="2" t="inlineStr">
        <is>
          <t/>
        </is>
      </c>
      <c r="E26" s="2" t="inlineStr">
        <is>
          <t/>
        </is>
      </c>
    </row>
    <row r="27">
      <c r="A27" s="2" t="inlineStr">
        <is>
          <t>EPA-HQ-OA-2018-0259-14105</t>
        </is>
      </c>
      <c r="B27" s="3" t="str">
        <f>=HYPERLINK("https://www.regulations.gov/comment/EPA-HQ-OA-2018-0259-14105")</f>
      </c>
      <c r="C27"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7" s="2" t="inlineStr">
        <is>
          <t/>
        </is>
      </c>
      <c r="E27" s="2" t="inlineStr">
        <is>
          <t/>
        </is>
      </c>
    </row>
    <row r="28">
      <c r="A28" s="2" t="inlineStr">
        <is>
          <t>EPA-HQ-OA-2018-0259-2224</t>
        </is>
      </c>
      <c r="B28" s="3" t="str">
        <f>=HYPERLINK("https://www.regulations.gov/comment/EPA-HQ-OA-2018-0259-2224")</f>
      </c>
      <c r="C28" s="2" t="inlineStr">
        <is>
          <t>Science is how we go to the moon. Science is our attempt to find solutions to everyday problems. To decide science needs minimalized for the sake of commercial expansion is not doing justice for the citizens of the US. Strengthening transparency in regulatory science sounds to me like marketing campaign. The actions of this administration and especially the EPA does nothing to help the confidence of the US citizens that the EPA will be fair and have the entire country&amp;#39;s best interests at heart. I&amp;#39;ve looked at the proposed regulation, it would take a Philadelphia lawyer to decipher it. Give us a fair shake and not pander to business interests. I do not represent any group. This is my personal opinion for which you provide a venue ...</t>
        </is>
      </c>
      <c r="D28" s="2" t="inlineStr">
        <is>
          <t/>
        </is>
      </c>
      <c r="E28" s="2" t="inlineStr">
        <is>
          <t/>
        </is>
      </c>
    </row>
    <row r="29">
      <c r="A29" s="2" t="inlineStr">
        <is>
          <t>EPA-HQ-OA-2018-0259-12320</t>
        </is>
      </c>
      <c r="B29" s="3" t="str">
        <f>=HYPERLINK("https://www.regulations.gov/comment/EPA-HQ-OA-2018-0259-12320")</f>
      </c>
      <c r="C29" s="2" t="inlineStr">
        <is>
          <t>Some time ago, after seeing the  EPA&amp;#39;s CO2 Endangerment Finding, I was amazed at the limited scope of the analysis that went into this.  The IPCC, the basis for this finding, is a UN political body that cherry pick&amp;#39;s its references to support a preordained conclusion. You need to look no further than the IPCC&amp;#39;s charter, put together in the late 1980&amp;#39;s, long before any serious climate science could be possible, which concluded then that global warming was occurring and it was entirely due to human CO2 emissions. It was a drastic mistake to solely consider IPCC&amp;#39;s biased analysis on this climate issue.Since then I&amp;#39;ve seen mostly &amp;quot;bad science&amp;quot; underlying EPA decisions.This is the reason I...</t>
        </is>
      </c>
      <c r="D29" s="2" t="inlineStr">
        <is>
          <t/>
        </is>
      </c>
      <c r="E29" s="2" t="inlineStr">
        <is>
          <t/>
        </is>
      </c>
    </row>
    <row r="30">
      <c r="A30" s="2" t="inlineStr">
        <is>
          <t>EPA-HQ-OA-2018-0259-9405</t>
        </is>
      </c>
      <c r="B30" s="3" t="str">
        <f>=HYPERLINK("https://www.regulations.gov/comment/EPA-HQ-OA-2018-0259-9405")</f>
      </c>
      <c r="C30" s="2" t="inlineStr">
        <is>
          <t>PLEASE SEE ATTACHED LETTER FROM ATTORNEYS GENERAL OF NEW YORK, NEW JERSEY, CALIFORNIA, CONNECTICUT, DELAWARE, ILLINOIS, IOWA, MAINE, MARYLAND, MASSACHUSETTS, MINNESOTA, OREGON, WASHINGTON, AND THE DISTRICT OF COLUMBIA, AND THE ATTORNEYS OF KING COUNTY, WASHINGTON AND THE CITIES OF CHICAGO, LOS ANGELES, NEW YORK, OAKLAND, PHILADELPHIA AND SAN FRANCISCO REQUESTING EXTENSION OF COMMENT PERIOD 
REQUEST FOR EXTENSION OF TIME TO COMMENT ON SUPPLEMENTAL PROPOSAL FROM ATTORNEYS GENERAL OF NEW YORK, NEW JERSEY, CALIFORNIA, CONNECTICUT, DELAWARE, ILLINOIS, IOWA, MAINE, MARYLAND, MASSACHUSETTS, MINNESOTA, OREGON, WASHINGTON, AND THE DISTRICT OF COLUMBIA, AND THE ATTORNEYS OF KING COUNTY, WASHINGTON AND THE CITIES OF CHICAGO, LOS ANGELES, NEW YORK, OAKLAND, PHILADELPHIA AND SAN FRANCISCO March 19, 2020 By Electronic Submission to www.regulations.gov Andrew R. Wheeler, Administrator U.S. Environmental Protection Agency 1200 Pennsylvania Avenue, N.W. Mail Code: 1101A Washington, DC 20460 Re: Request for Extension of Comment Period for EPA Supplemental Notice of Proposed Rulemaking to Limit Use of Scientific Evidence in Rulemakings, 85 Fe...</t>
        </is>
      </c>
      <c r="D30" s="2" t="inlineStr">
        <is>
          <t/>
        </is>
      </c>
      <c r="E30" s="2" t="inlineStr">
        <is>
          <t/>
        </is>
      </c>
    </row>
    <row r="31">
      <c r="A31" s="2" t="inlineStr">
        <is>
          <t>EPA-HQ-OA-2018-0259-13592</t>
        </is>
      </c>
      <c r="B31" s="3" t="str">
        <f>=HYPERLINK("https://www.regulations.gov/comment/EPA-HQ-OA-2018-0259-13592")</f>
      </c>
      <c r="C31" s="2" t="inlineStr">
        <is>
          <t>My name is Gayle Janzen, and I live in Seattle, Washington. [@customField?8922I OPPOSE the Trump administrations latest attack on science, public health, and our nations environmental laws. Science doesnt lie which is exactly why the lying trump administration is ignoring it since they are allergic to facts. The US govt. is supposed to serve and protect the citizens, but instead, the republiCONs serve and protect the 1%s profits and agendas. Under the administrations new proposalwhich has been misleadingly marketed as a means of strengthening transparency in regulatory sciencethe U.S. Environmental Protection Agency could be precluded from relying on important scientific research when establishing the safeguards that ...</t>
        </is>
      </c>
      <c r="D31" s="2" t="inlineStr">
        <is>
          <t/>
        </is>
      </c>
      <c r="E31" s="2" t="inlineStr">
        <is>
          <t/>
        </is>
      </c>
    </row>
    <row r="32">
      <c r="A32" s="2" t="inlineStr">
        <is>
          <t>EPA-HQ-OA-2018-0259-2313</t>
        </is>
      </c>
      <c r="B32" s="3" t="str">
        <f>=HYPERLINK("https://www.regulations.gov/comment/EPA-HQ-OA-2018-0259-2313")</f>
      </c>
      <c r="C32" s="2" t="inlineStr">
        <is>
          <t>I oppose the EPA&amp;#39;s proposal Strengthening Transparency in Regulatory Science,&amp;quot; because we need the information epidemiologists learn from the study the distribution and determinants of health-related states or events (including disease), in order to apply that knowledge to control diseases and other health problems. Their studies build knowledge about the relationship between environmental exposures and health outcomes.  This proposal would suppress that necessary and efficacious science.</t>
        </is>
      </c>
      <c r="D32" s="2" t="inlineStr">
        <is>
          <t/>
        </is>
      </c>
      <c r="E32" s="2" t="inlineStr">
        <is>
          <t/>
        </is>
      </c>
    </row>
    <row r="33">
      <c r="A33" s="2" t="inlineStr">
        <is>
          <t>EPA-HQ-OA-2018-0259-9722</t>
        </is>
      </c>
      <c r="B33" s="3" t="str">
        <f>=HYPERLINK("https://www.regulations.gov/comment/EPA-HQ-OA-2018-0259-9722")</f>
      </c>
      <c r="C33" s="2" t="inlineStr">
        <is>
          <t xml:space="preserve">This is a misleadingly named and worded regulation. The key argument is that when making EPA decisions, studies will be considered less valid if the underlying data is not publicly available. While at first glance this sounds good for reproducibility, the issue is that most public health studies use patient data which cannot be revealed due to other regulations! This does not make those studies any less valid - anyone interested in reproducing those studies can apply to acquire the relevant data from the medical/public health agencies that own it. Public health is one of the biggest consequences of environmental policy, and it is downright dangerous to rule out studies of this entire class of consequences from policy decisions. </t>
        </is>
      </c>
      <c r="D33" s="2" t="inlineStr">
        <is>
          <t/>
        </is>
      </c>
      <c r="E33" s="2" t="inlineStr">
        <is>
          <t/>
        </is>
      </c>
    </row>
    <row r="34">
      <c r="A34" s="2" t="inlineStr">
        <is>
          <t>EPA-HQ-OA-2018-0259-3287</t>
        </is>
      </c>
      <c r="B34" s="3" t="str">
        <f>=HYPERLINK("https://www.regulations.gov/comment/EPA-HQ-OA-2018-0259-3287")</f>
      </c>
      <c r="C34" s="2" t="inlineStr">
        <is>
          <t>Like all Americans, I depend on the science the Environmental Protection Agency uses to protect my health and the health of my family and community. Science supports limits on air pollution, pesticides in food and more.I believe the results of all scientific studies, and not simply those that may fit to your preferences, must be considered and taken at equal value for what they reveal regarding the impacts of chemicals and other pollutants within our environment. They come from the work of respected scientists and other professionals in the field. And they provide the broad and unbiased information necessary for making informed decisions regarding the use and regulation of these pollutants.Your proposed rule, which wo...</t>
        </is>
      </c>
      <c r="D34" s="2" t="inlineStr">
        <is>
          <t/>
        </is>
      </c>
      <c r="E34" s="2" t="inlineStr">
        <is>
          <t/>
        </is>
      </c>
    </row>
    <row r="35">
      <c r="A35" s="2" t="inlineStr">
        <is>
          <t>EPA-HQ-OA-2018-0259-19206</t>
        </is>
      </c>
      <c r="B35" s="3" t="str">
        <f>=HYPERLINK("https://www.regulations.gov/comment/EPA-HQ-OA-2018-0259-19206")</f>
      </c>
      <c r="C35" s="2" t="inlineStr">
        <is>
          <t>Dear Administrator Andrew Wheeler,I am writing to express my opposition to the Environmental Protection Agency&amp;#39;s (EPA) proposal to restrict the science that is used in its decisionmaking processes.Restricting science does not make it &amp;quot;more transparent&amp;quot;.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consuming. The EPA&amp;#39;s proposed...</t>
        </is>
      </c>
      <c r="D35" s="2" t="inlineStr">
        <is>
          <t/>
        </is>
      </c>
      <c r="E35" s="2" t="inlineStr">
        <is>
          <t/>
        </is>
      </c>
    </row>
    <row r="36">
      <c r="A36" s="2" t="inlineStr">
        <is>
          <t>EPA-HQ-OA-2018-0259-7400</t>
        </is>
      </c>
      <c r="B36" s="3" t="str">
        <f>=HYPERLINK("https://www.regulations.gov/comment/EPA-HQ-OA-2018-0259-7400")</f>
      </c>
      <c r="C36" s="2" t="inlineStr">
        <is>
          <t>PLEASE ENTER YOUR COMMENT HERE. To all of the Barack hold over EPA bureaucratic elites. The only global warming science that is really taking place is when you open your mouths and pass gas! Regards, Paul Houghtaling</t>
        </is>
      </c>
      <c r="D36" s="2" t="inlineStr">
        <is>
          <t/>
        </is>
      </c>
      <c r="E36" s="2" t="inlineStr">
        <is>
          <t/>
        </is>
      </c>
    </row>
    <row r="37">
      <c r="A37" s="2" t="inlineStr">
        <is>
          <t>EPA-HQ-OA-2018-0259-17208</t>
        </is>
      </c>
      <c r="B37" s="3" t="str">
        <f>=HYPERLINK("https://www.regulations.gov/comment/EPA-HQ-OA-2018-0259-17208")</f>
      </c>
      <c r="C37" s="2" t="inlineStr">
        <is>
          <t>As someone who believes that our air, water, and food should be safe and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dangerously undermined.The EPA was created to protect public heal...</t>
        </is>
      </c>
      <c r="D37" s="2" t="inlineStr">
        <is>
          <t/>
        </is>
      </c>
      <c r="E37" s="2" t="inlineStr">
        <is>
          <t/>
        </is>
      </c>
    </row>
    <row r="38">
      <c r="A38" s="2" t="inlineStr">
        <is>
          <t>EPA-HQ-OA-2018-0259-9743</t>
        </is>
      </c>
      <c r="B38" s="3" t="str">
        <f>=HYPERLINK("https://www.regulations.gov/comment/EPA-HQ-OA-2018-0259-9743")</f>
      </c>
      <c r="C38" s="2" t="inlineStr">
        <is>
          <t>This proposal would nullify outstanding science.  If the current pandemic is not enough evidence that we cannot afford to throw out excellent studies because of minor issues, such as not listing participant names (a dubious concern), we are doomed to fail at advancing science.  This proposal is a wolf parading as a sheep.  Facts are real. Science is real. Please do not consider this proposal.    Thank you.  Jean Heisler MD</t>
        </is>
      </c>
      <c r="D38" s="2" t="inlineStr">
        <is>
          <t/>
        </is>
      </c>
      <c r="E38" s="2" t="inlineStr">
        <is>
          <t/>
        </is>
      </c>
    </row>
    <row r="39">
      <c r="A39" s="2" t="inlineStr">
        <is>
          <t>EPA-HQ-OA-2018-0259-14658</t>
        </is>
      </c>
      <c r="B39" s="3" t="str">
        <f>=HYPERLINK("https://www.regulations.gov/comment/EPA-HQ-OA-2018-0259-14658")</f>
      </c>
      <c r="C39"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39" s="2" t="inlineStr">
        <is>
          <t/>
        </is>
      </c>
      <c r="E39" s="2" t="inlineStr">
        <is>
          <t/>
        </is>
      </c>
    </row>
    <row r="40">
      <c r="A40" s="2" t="inlineStr">
        <is>
          <t>EPA-HQ-OA-2018-0259-6535</t>
        </is>
      </c>
      <c r="B40" s="3" t="str">
        <f>=HYPERLINK("https://www.regulations.gov/comment/EPA-HQ-OA-2018-0259-6535")</f>
      </c>
      <c r="C40" s="2" t="inlineStr">
        <is>
          <t>For years Obama-loving bureaucrats at the EPA refused to show their work and justify the burdensome job-killing regulations they forced on Americas small business owners.Instead they haphazardly regulated everything that moved and everything that didnt, destroying countless good-paying American jobs. I want them to show their work to stop using secret science.Thankfully President Trump has had enough of their bureaucratic games.Hes trying to make these environmental extremists show their work BEFORE they slap American businesses with ridiculous regulations.But the deep state bureaucrats are fighting back. They know theyve used shady science to advance their radical leftist agenda.  Hold the EPA accountable tell t...</t>
        </is>
      </c>
      <c r="D40" s="2" t="inlineStr">
        <is>
          <t/>
        </is>
      </c>
      <c r="E40" s="2" t="inlineStr">
        <is>
          <t/>
        </is>
      </c>
    </row>
    <row r="41">
      <c r="A41" s="2" t="inlineStr">
        <is>
          <t>EPA-HQ-OA-2018-0259-19896</t>
        </is>
      </c>
      <c r="B41" s="3" t="str">
        <f>=HYPERLINK("https://www.regulations.gov/comment/EPA-HQ-OA-2018-0259-19896")</f>
      </c>
      <c r="C41" s="2" t="inlineStr">
        <is>
          <t>My name is Sarah Shull, and I live in Portland, Oregon. I work to ensure that science - evidence based medicine - is used to improve the lives of our Veterans. I believe that all Americans deserve to have their lives protected and enhanced by the best scientific evidence available.The quality of our air, water, and food are the most important determinants of human health.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t>
        </is>
      </c>
      <c r="D41" s="2" t="inlineStr">
        <is>
          <t/>
        </is>
      </c>
      <c r="E41" s="2" t="inlineStr">
        <is>
          <t/>
        </is>
      </c>
    </row>
    <row r="42">
      <c r="A42" s="2" t="inlineStr">
        <is>
          <t>EPA-HQ-OA-2018-0259-5031</t>
        </is>
      </c>
      <c r="B42" s="3" t="str">
        <f>=HYPERLINK("https://www.regulations.gov/comment/EPA-HQ-OA-2018-0259-5031")</f>
      </c>
      <c r="C42" s="2" t="inlineStr">
        <is>
          <t>Along with many members of your agency, I began protecting the environment in 1970. The previous year, we had seen a river catch fire in Cleveland and an oil spill cover 30 miles of California coast with tar. We were fearful, but also hopefulthat we could find ways to solve some of our problems and that things would get better. We had reasons to be hopeful: scientist Rachel Carson, despite opposition from many in industry and some in government, had recently made us aware of DDT and but also of how we might prevent species extinction. Congress had addressed some solvable problems when it passed the Clean Air Act and the Water Quality Act. Academic scientist Clair Patterson had stood up to corporate scientist Robert Kehoe to tell us ...</t>
        </is>
      </c>
      <c r="D42" s="2" t="inlineStr">
        <is>
          <t/>
        </is>
      </c>
      <c r="E42" s="2" t="inlineStr">
        <is>
          <t/>
        </is>
      </c>
    </row>
    <row r="43">
      <c r="A43" s="2" t="inlineStr">
        <is>
          <t>EPA-HQ-OA-2018-0259-7998</t>
        </is>
      </c>
      <c r="B43" s="3" t="str">
        <f>=HYPERLINK("https://www.regulations.gov/comment/EPA-HQ-OA-2018-0259-7998")</f>
      </c>
      <c r="C43" s="2" t="inlineStr">
        <is>
          <t>From: Environmental Defense Fund  To: Pruitt, Scott Date: 7/5/2018 9:44:36 AM Subject: Walk back your latest dangerous attack on strong science ----------------------------------------------------------------- Jul 5,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43" s="2" t="inlineStr">
        <is>
          <t/>
        </is>
      </c>
      <c r="E43" s="2" t="inlineStr">
        <is>
          <t/>
        </is>
      </c>
    </row>
    <row r="44">
      <c r="A44" s="2" t="inlineStr">
        <is>
          <t>EPA-HQ-OA-2018-0259-4551</t>
        </is>
      </c>
      <c r="B44" s="3" t="str">
        <f>=HYPERLINK("https://www.regulations.gov/comment/EPA-HQ-OA-2018-0259-4551")</f>
      </c>
      <c r="C44" s="2" t="inlineStr">
        <is>
          <t>Epidemiologists study the distribution and determinants of health-related states or events (including disease), and then apply that knowledge to control diseases and other health problems. Their studies build knowledge about the relationship between environmental exposures and health outcomes.EPA argues that these and other studies arent transparent because researchers suppress the names and other identifying information about the patients whose cases they study. But it is unethical and illegal to release individual study participants data to the public. It would violate confidentiality requirements legally mandated by Institutional Review Boards and/or by HIPAA, the Health Insurance Portability and Accountability Act...</t>
        </is>
      </c>
      <c r="D44" s="2" t="inlineStr">
        <is>
          <t/>
        </is>
      </c>
      <c r="E44" s="2" t="inlineStr">
        <is>
          <t/>
        </is>
      </c>
    </row>
    <row r="45">
      <c r="A45" s="2" t="inlineStr">
        <is>
          <t>EPA-HQ-OA-2018-0259-2195</t>
        </is>
      </c>
      <c r="B45" s="3" t="str">
        <f>=HYPERLINK("https://www.regulations.gov/comment/EPA-HQ-OA-2018-0259-2195")</f>
      </c>
      <c r="C45" s="2" t="inlineStr">
        <is>
          <t>I strongly support the requirements to open up secret science to the light of day. Next go after the CO2 endangerment finding and the linear no threshold approach.  The lost opportunity costs of these junk science approaches is huge. Not only direct costs, but also the loss of faith. If we don&amp;#39;t return to objective science, as compared to politicized science, we may irretrievably damage faith in the scientific method when we are facing some of the greatest challenges (AI and human genetic engineering) facing the human race.Putting a stake through the heart of secret science is a great start. Then on to the next.  One monster at a time.</t>
        </is>
      </c>
      <c r="D45" s="2" t="inlineStr">
        <is>
          <t/>
        </is>
      </c>
      <c r="E45" s="2" t="inlineStr">
        <is>
          <t/>
        </is>
      </c>
    </row>
    <row r="46">
      <c r="A46" s="2" t="inlineStr">
        <is>
          <t>EPA-HQ-OA-2018-0259-6761</t>
        </is>
      </c>
      <c r="B46" s="3" t="str">
        <f>=HYPERLINK("https://www.regulations.gov/comment/EPA-HQ-OA-2018-0259-6761")</f>
      </c>
      <c r="C46" s="2" t="inlineStr">
        <is>
          <t>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proposed rule promises &amp;quot;transparency,&amp;quot; it reduces confidentiality and pri...</t>
        </is>
      </c>
      <c r="D46" s="2" t="inlineStr">
        <is>
          <t/>
        </is>
      </c>
      <c r="E46" s="2" t="inlineStr">
        <is>
          <t/>
        </is>
      </c>
    </row>
    <row r="47">
      <c r="A47" s="2" t="inlineStr">
        <is>
          <t>EPA-HQ-OA-2018-0259-10925</t>
        </is>
      </c>
      <c r="B47" s="3" t="str">
        <f>=HYPERLINK("https://www.regulations.gov/comment/EPA-HQ-OA-2018-0259-10925")</f>
      </c>
      <c r="C47" s="2" t="inlineStr">
        <is>
          <t xml:space="preserve">We need the Environmental Protection Agency to protect us, and to not loosen restrictions on air and water quality.  Contaminated air and water are terrible for human health.  The EPA should be looking out for people, not fossil fuel companies.  People with respiratory illnesses are especially vulnerable to COVID-19.  As environmental regulations are rolled back, it could be catastrophic for them, as they struggle to breathe already.  I am a registered dietitian, and my work involves helping people to stay as healthy as possible.  This is hard to do on an increasingly  uninhabitable planet.  Our public agencies should be here to protect and work for us.   </t>
        </is>
      </c>
      <c r="D47" s="2" t="inlineStr">
        <is>
          <t/>
        </is>
      </c>
      <c r="E47" s="2" t="inlineStr">
        <is>
          <t/>
        </is>
      </c>
    </row>
    <row r="48">
      <c r="A48" s="2" t="inlineStr">
        <is>
          <t>EPA-HQ-OA-2018-0259-14525</t>
        </is>
      </c>
      <c r="B48" s="3" t="str">
        <f>=HYPERLINK("https://www.regulations.gov/comment/EPA-HQ-OA-2018-0259-14525")</f>
      </c>
      <c r="C48"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48" s="2" t="inlineStr">
        <is>
          <t/>
        </is>
      </c>
      <c r="E48" s="2" t="inlineStr">
        <is>
          <t/>
        </is>
      </c>
    </row>
    <row r="49">
      <c r="A49" s="2" t="inlineStr">
        <is>
          <t>EPA-HQ-OA-2018-0259-7097</t>
        </is>
      </c>
      <c r="B49" s="3" t="str">
        <f>=HYPERLINK("https://www.regulations.gov/comment/EPA-HQ-OA-2018-0259-7097")</f>
      </c>
      <c r="C49" s="2" t="inlineStr">
        <is>
          <t>From: Environmental Defense Fund  To: Pruitt, Scott Date: 7/3/2018 2:39:07 PM Subject: Walk back your latest dangerous attack on strong science ----------------------------------------------------------------- Jul 3,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49" s="2" t="inlineStr">
        <is>
          <t/>
        </is>
      </c>
      <c r="E49" s="2" t="inlineStr">
        <is>
          <t/>
        </is>
      </c>
    </row>
    <row r="50">
      <c r="A50" s="2" t="inlineStr">
        <is>
          <t>EPA-HQ-OA-2018-0259-11564</t>
        </is>
      </c>
      <c r="B50" s="3" t="str">
        <f>=HYPERLINK("https://www.regulations.gov/comment/EPA-HQ-OA-2018-0259-11564")</f>
      </c>
      <c r="C50" s="2" t="inlineStr">
        <is>
          <t>I am Sharon Paltin, M.D., a Family Physician for 32 years, working in a rural &amp;quot;need area&amp;quot;, and am writing to express my strong opposition to the criteria proposed in the Supplemental Notice of Proposed Rulemaking put forth by the EPA relative to its rule entitled &amp;quot;Strengthening Transparency in Regulatory Science.The American people helped create the EPA to help protect our and the planet&amp;#39;s health, not to cozy up to industry and the forces of greed which degrade the commons.   I  urge you to return to your original mandate and avoid the proposed changes which would be doomed to condemnation in history&amp;#39;s future review of this dark period  in U.S. government.Thank you for your kind attention,S...</t>
        </is>
      </c>
      <c r="D50" s="2" t="inlineStr">
        <is>
          <t/>
        </is>
      </c>
      <c r="E50" s="2" t="inlineStr">
        <is>
          <t/>
        </is>
      </c>
    </row>
    <row r="51">
      <c r="A51" s="2" t="inlineStr">
        <is>
          <t>EPA-HQ-OA-2018-0259-17001</t>
        </is>
      </c>
      <c r="B51" s="3" t="str">
        <f>=HYPERLINK("https://www.regulations.gov/comment/EPA-HQ-OA-2018-0259-17001")</f>
      </c>
      <c r="C51" s="2" t="inlineStr">
        <is>
          <t>Dear Administrator Andrew Wheeler,I am writing because of worries about the proposal by the Environmental Protection Agency&amp;#39;s to restrict the science that may be used in its decisions.The coronavirus pandemic, and our inadequate handling of it, shows how important it is to maintain a good scientific basis on issues that may prove of vital significance to us.  Public health is one such area, but so are the areas such as land planning, crop planning, flood control and flood maps for building proposals, that would be substantially affected by climate change.  We must have the best advice from the best experts available -- those in the U.S.In issuing its proposed rule, the EPA claims that it would be making science mo...</t>
        </is>
      </c>
      <c r="D51" s="2" t="inlineStr">
        <is>
          <t/>
        </is>
      </c>
      <c r="E51" s="2" t="inlineStr">
        <is>
          <t/>
        </is>
      </c>
    </row>
    <row r="52">
      <c r="A52" s="2" t="inlineStr">
        <is>
          <t>EPA-HQ-OA-2018-0259-12404</t>
        </is>
      </c>
      <c r="B52" s="3" t="str">
        <f>=HYPERLINK("https://www.regulations.gov/comment/EPA-HQ-OA-2018-0259-12404")</f>
      </c>
      <c r="C52" s="2" t="inlineStr">
        <is>
          <t>Submitted via regulations.gov Administrator Andrew Wheeler U.S. Environmental Protection Agency 1200 Pennsylvania Avenue NW Washington D.C. 20460 Re: Docket # EPA-HQ-OA-2018-0259, Strengthening Transparency in Regulatory Science, Supplemental notice of proposed rulemaking Dear Administrator Wheeler: The International Union, UAW, representing one million active and retired workers is grateful for this opportunity to comment on EPA’s Supplemental Notice of Proposed Rulemaking “Transparency in Regulatory Decision-making.” The UAW believes that the rule as proposed was flawed beyond repair and that the supplement does not better the situation. The UAW respectfully requests that both the proposed rule and the supplement be withdrawn. Undue bu...</t>
        </is>
      </c>
      <c r="D52" s="2" t="inlineStr">
        <is>
          <t/>
        </is>
      </c>
      <c r="E52" s="2" t="inlineStr">
        <is>
          <t/>
        </is>
      </c>
    </row>
    <row r="53">
      <c r="A53" s="2" t="inlineStr">
        <is>
          <t>EPA-HQ-OA-2018-0259-18132</t>
        </is>
      </c>
      <c r="B53" s="3" t="str">
        <f>=HYPERLINK("https://www.regulations.gov/comment/EPA-HQ-OA-2018-0259-18132")</f>
      </c>
      <c r="C53" s="2" t="inlineStr">
        <is>
          <t>My name is Ronald Clayton, and I live in Cove City, North Carolina. EPA has been corrupted by the heartless greed of the Trump admin. The EPA is charged with protecting our environment, NOT the polluters who poison us for profit.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t>
        </is>
      </c>
      <c r="D53" s="2" t="inlineStr">
        <is>
          <t/>
        </is>
      </c>
      <c r="E53" s="2" t="inlineStr">
        <is>
          <t/>
        </is>
      </c>
    </row>
    <row r="54">
      <c r="A54" s="2" t="inlineStr">
        <is>
          <t>EPA-HQ-OA-2018-0259-13561</t>
        </is>
      </c>
      <c r="B54" s="3" t="str">
        <f>=HYPERLINK("https://www.regulations.gov/comment/EPA-HQ-OA-2018-0259-13561")</f>
      </c>
      <c r="C54" s="2" t="inlineStr">
        <is>
          <t>Dear Administrator Andrew Wheeler,I vehemently oppose the Environmental Protection Agency&amp;#39;s (EPA) proposal to restrict the science that is used in its decision making processes.The EPA claims that it would be making science more transparent. Instead it would put researchers in the difficult position of choosing between protecting privacy and security versus allowing their work to be used in EPA decision making. Peer review already is a check on the work of researchers, and the new rule waste time and resources.  The EPA&amp;#39;s proposed rule has three fundamental flaws that render it unfeasible. First, the agency provides insufficient justification and analyses to support the rule. Seco...</t>
        </is>
      </c>
      <c r="D54" s="2" t="inlineStr">
        <is>
          <t/>
        </is>
      </c>
      <c r="E54" s="2" t="inlineStr">
        <is>
          <t/>
        </is>
      </c>
    </row>
    <row r="55">
      <c r="A55" s="2" t="inlineStr">
        <is>
          <t>EPA-HQ-OA-2018-0259-14001</t>
        </is>
      </c>
      <c r="B55" s="3" t="str">
        <f>=HYPERLINK("https://www.regulations.gov/comment/EPA-HQ-OA-2018-0259-14001")</f>
      </c>
      <c r="C5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5" s="2" t="inlineStr">
        <is>
          <t/>
        </is>
      </c>
      <c r="E55" s="2" t="inlineStr">
        <is>
          <t/>
        </is>
      </c>
    </row>
    <row r="56">
      <c r="A56" s="2" t="inlineStr">
        <is>
          <t>EPA-HQ-OA-2018-0259-1449</t>
        </is>
      </c>
      <c r="B56" s="3" t="str">
        <f>=HYPERLINK("https://www.regulations.gov/comment/EPA-HQ-OA-2018-0259-1449")</f>
      </c>
      <c r="C56" s="2" t="inlineStr">
        <is>
          <t>I believe that transparency and validity do not necessarily go hand-in-hand. It is possible to have an entirely valid study based on data that are not widely available. Similarly, having complete data transparency does not ensure that the results are valid. The EPA should decide their policies on science that is valid, regardless of whether the data are made PUBLICLY available. To do this, I&amp;#39;m sure that any scientist would release their data to the EPA so that the agency could do its own internal analyses to validate pre-existing data. I think the seemingly &amp;quot;logical&amp;quot; part to this argument is that having &amp;quot;publicly accessible&amp;quot; data means that analyses could be done over to validate the facts. This assumes,...</t>
        </is>
      </c>
      <c r="D56" s="2" t="inlineStr">
        <is>
          <t/>
        </is>
      </c>
      <c r="E56" s="2" t="inlineStr">
        <is>
          <t/>
        </is>
      </c>
    </row>
    <row r="57">
      <c r="A57" s="2" t="inlineStr">
        <is>
          <t>EPA-HQ-OA-2018-0259-2055</t>
        </is>
      </c>
      <c r="B57" s="3" t="str">
        <f>=HYPERLINK("https://www.regulations.gov/comment/EPA-HQ-OA-2018-0259-2055")</f>
      </c>
      <c r="C57" s="2" t="inlineStr">
        <is>
          <t>A conservative administration began the Environmental Protection Agency. Please don&amp;#39;t tarnish this legacy by plugging the agency&amp;#39;s ears to valuable science. The EPA should not create a false conflict between violating the privacy of the people who participate in research studies and protecting the publics health.Because we are so deserving of clean resources is not a reason to hide the truth of how far we are from this reality. There&amp;#39;s work to be done. Denying it will not keep citizens safe, which I understand to be the agency&amp;#39;s mission, dating back to the Republicans that implemented it.  Do your party a favor and do something that is morally right for all American citizens and the planet. &lt;...</t>
        </is>
      </c>
      <c r="D57" s="2" t="inlineStr">
        <is>
          <t/>
        </is>
      </c>
      <c r="E57" s="2" t="inlineStr">
        <is>
          <t/>
        </is>
      </c>
    </row>
    <row r="58">
      <c r="A58" s="2" t="inlineStr">
        <is>
          <t>EPA-HQ-OA-2018-0259-8528</t>
        </is>
      </c>
      <c r="B58" s="3" t="str">
        <f>=HYPERLINK("https://www.regulations.gov/comment/EPA-HQ-OA-2018-0259-8528")</f>
      </c>
      <c r="C58" s="2" t="inlineStr">
        <is>
          <t>o: Andrew Wheeler, acting administrator, Environmental Protection AgencyI am writing to express my objection to and concern about the Environmental Protection Agencys (EPA) Strengthening Transparency in Regulatory Science proposal (Docket ID No. EPA-HQ-OA-2018-0259). I believe that science plays a pivotal role in ensuring our health and safety, preserving our environment, and informing evidence-based policy. This new proposal would undermine the EPAs mission of preserving public health and the environment.For the EPA to utilize the best available science to shape public health and environmental safeguards, the agency needs to have the ability to use the best research and information. While this proposed rule promises transparen...</t>
        </is>
      </c>
      <c r="D58" s="2" t="inlineStr">
        <is>
          <t/>
        </is>
      </c>
      <c r="E58" s="2" t="inlineStr">
        <is>
          <t/>
        </is>
      </c>
    </row>
    <row r="59">
      <c r="A59" s="2" t="inlineStr">
        <is>
          <t>EPA-HQ-OA-2018-0259-8048</t>
        </is>
      </c>
      <c r="B59" s="3" t="str">
        <f>=HYPERLINK("https://www.regulations.gov/comment/EPA-HQ-OA-2018-0259-8048")</f>
      </c>
      <c r="C59" s="2" t="inlineStr">
        <is>
          <t>I believe an agency charged with regulating dangerous chemicals ought to have at least a congenial relationship with impartial science. The rule as proposed should not be finalized.</t>
        </is>
      </c>
      <c r="D59" s="2" t="inlineStr">
        <is>
          <t/>
        </is>
      </c>
      <c r="E59" s="2" t="inlineStr">
        <is>
          <t/>
        </is>
      </c>
    </row>
    <row r="60">
      <c r="A60" s="2" t="inlineStr">
        <is>
          <t>EPA-HQ-OA-2018-0259-3849</t>
        </is>
      </c>
      <c r="B60" s="3" t="str">
        <f>=HYPERLINK("https://www.regulations.gov/comment/EPA-HQ-OA-2018-0259-3849")</f>
      </c>
      <c r="C60" s="2" t="inlineStr">
        <is>
          <t>Environmental Protection Agency Office of the Science Advisor 1200 Pennsylvania Avenue NW Washington, DC, 20460 RE: Docket ID No. EPAHQOA20180259; 40 CFR Part 30, [EPAHQOA20180259; FRL997740 ORD], RIN 2080AA14, Strengthening Transparency in Regulatory Science Dear Administrator Pruitt, Your announcement that EPA will no longer use &amp;quot;secret science&amp;quot;, a colloquial term for science in which the underlying data cannot be procured, is encouraging. The entire American Council on Science and Health and its Board of Scientific Advisors have long noted that how science is considered acceptable and useful for EPA rulemaking is a vital issue.But reform has inherent challenges that must...</t>
        </is>
      </c>
      <c r="D60" s="2" t="inlineStr">
        <is>
          <t/>
        </is>
      </c>
      <c r="E60" s="2" t="inlineStr">
        <is>
          <t/>
        </is>
      </c>
    </row>
    <row r="61">
      <c r="A61" s="2" t="inlineStr">
        <is>
          <t>EPA-HQ-OA-2018-0259-11210</t>
        </is>
      </c>
      <c r="B61" s="3" t="str">
        <f>=HYPERLINK("https://www.regulations.gov/comment/EPA-HQ-OA-2018-0259-11210")</f>
      </c>
      <c r="C61" s="2" t="inlineStr">
        <is>
          <t>Do not make the same mistake that the USDA and FDA have made with Diethylstilbestrol  (DES) for over 70 years. A mistake that continues to disrupt the health of multiple generations and will continue to do so far into the future. You are supposed to protect us, not some profiteer.And, just in case you want to console yourself with the notion that DES is an old story, no longer relevant, consider the fact that it and many other petroleum based endocrine disruptors are still being manufactured and heavily used in China. The very same China that has been heavily investing in research for high tech assays that can detect DES in riverbed sediments, water, meat and milk. The very same China that has been investing...</t>
        </is>
      </c>
      <c r="D61" s="2" t="inlineStr">
        <is>
          <t/>
        </is>
      </c>
      <c r="E61" s="2" t="inlineStr">
        <is>
          <t/>
        </is>
      </c>
    </row>
    <row r="62">
      <c r="A62" s="2" t="inlineStr">
        <is>
          <t>EPA-HQ-OA-2018-0259-1633</t>
        </is>
      </c>
      <c r="B62" s="3" t="str">
        <f>=HYPERLINK("https://www.regulations.gov/comment/EPA-HQ-OA-2018-0259-1633")</f>
      </c>
      <c r="C62" s="2" t="inlineStr">
        <is>
          <t>What a good idea! [Irony happening here.] Keep science out of conservation, that same science that kept your kids from getting polio and smallpox, the same science that allows you to contact your friends on the other side of the world, and that same science that helps you broadcast your foolish ideas. Ignorance is *not* bliss. Ignorance like yours is dangerous. Regards, Carolyn McPherson</t>
        </is>
      </c>
      <c r="D62" s="2" t="inlineStr">
        <is>
          <t/>
        </is>
      </c>
      <c r="E62" s="2" t="inlineStr">
        <is>
          <t/>
        </is>
      </c>
    </row>
    <row r="63">
      <c r="A63" s="2" t="inlineStr">
        <is>
          <t>EPA-HQ-OA-2018-0259-11765</t>
        </is>
      </c>
      <c r="B63" s="3" t="str">
        <f>=HYPERLINK("https://www.regulations.gov/comment/EPA-HQ-OA-2018-0259-11765")</f>
      </c>
      <c r="C63" s="2" t="inlineStr">
        <is>
          <t>I am for the new rule.  Ending secretive science is basic common sense. It is an essential step in ensuring that evidence-based science supports policies and regulations that protect public health and welfare.All policies and regulations must be backed up by real science open to revioew and comment by all members of the public.Martin R. Nolan5820 Parkknoll Place DriveBaton Rouge, Louisiana  70816</t>
        </is>
      </c>
      <c r="D63" s="2" t="inlineStr">
        <is>
          <t/>
        </is>
      </c>
      <c r="E63" s="2" t="inlineStr">
        <is>
          <t/>
        </is>
      </c>
    </row>
    <row r="64">
      <c r="A64" s="2" t="inlineStr">
        <is>
          <t>EPA-HQ-OA-2018-0259-19626</t>
        </is>
      </c>
      <c r="B64" s="3" t="str">
        <f>=HYPERLINK("https://www.regulations.gov/comment/EPA-HQ-OA-2018-0259-19626")</f>
      </c>
      <c r="C64" s="2" t="inlineStr">
        <is>
          <t>My name is Veronica Burden, and I live in Portland, Oregon.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t>
        </is>
      </c>
      <c r="D64" s="2" t="inlineStr">
        <is>
          <t/>
        </is>
      </c>
      <c r="E64" s="2" t="inlineStr">
        <is>
          <t/>
        </is>
      </c>
    </row>
    <row r="65">
      <c r="A65" s="2" t="inlineStr">
        <is>
          <t>EPA-HQ-OA-2018-0259-3584</t>
        </is>
      </c>
      <c r="B65" s="3" t="str">
        <f>=HYPERLINK("https://www.regulations.gov/comment/EPA-HQ-OA-2018-0259-3584")</f>
      </c>
      <c r="C65" s="2" t="inlineStr">
        <is>
          <t>The Ed Clarke in Dallas Texas is counting on you and your top-notch staff of scientists to do all you can for clean air and clean water.You may not be aware that our region has, for many years, not meet EPA standards for air quality to the point that &amp;quot;Ozone Days&amp;quot; dictated for us whether or not we could let the children play outside; whether or not we could hike the Katy Train; whether or not we required water filters for our municipal water; many air/water health issues.We all depend on the science the Environmental Protection Agency uses to protect my health and the health of my family and community. Science supports limits on air pollution, pesticides in food and more.Your proposed rule, which would place ...</t>
        </is>
      </c>
      <c r="D65" s="2" t="inlineStr">
        <is>
          <t/>
        </is>
      </c>
      <c r="E65" s="2" t="inlineStr">
        <is>
          <t/>
        </is>
      </c>
    </row>
    <row r="66">
      <c r="A66" s="2" t="inlineStr">
        <is>
          <t>EPA-HQ-OA-2018-0259-3319</t>
        </is>
      </c>
      <c r="B66" s="3" t="str">
        <f>=HYPERLINK("https://www.regulations.gov/comment/EPA-HQ-OA-2018-0259-3319")</f>
      </c>
      <c r="C66" s="2" t="inlineStr">
        <is>
          <t>EPA is attempting to abandon public and environmental protections in order to protect industry profits. EPA would do this by attacking the very science on which its regulations are based. This rule would apply to all pollutants, not just radioactive substances. For radiation, EPA currently uses a scientifically supported model - called linear no-threshold (LNT) - to protect against cancer. While this model is not fully protective of females or pregnancy, it is more protective than other cancer models EPA may use if this rule is approved. Currently EPA regulations do not specifically protect against non-cancer damage from radiation, including impaired neural development and impacts on estrogen that can appear at low do...</t>
        </is>
      </c>
      <c r="D66" s="2" t="inlineStr">
        <is>
          <t/>
        </is>
      </c>
      <c r="E66" s="2" t="inlineStr">
        <is>
          <t/>
        </is>
      </c>
    </row>
    <row r="67">
      <c r="A67" s="2" t="inlineStr">
        <is>
          <t>EPA-HQ-OA-2018-0259-3310</t>
        </is>
      </c>
      <c r="B67" s="3" t="str">
        <f>=HYPERLINK("https://www.regulations.gov/comment/EPA-HQ-OA-2018-0259-3310")</f>
      </c>
      <c r="C67" s="2" t="inlineStr">
        <is>
          <t>The EPA&amp;#39;s proposed rule, Strengthening Transparency in Regulatory Science, is attempting to abandon public and environmental protections in order to protect industry profits, rather than improving health protections for people from pollution. The EPA is proposing to attack the very science on which its regulations are based, not just how it uses this science. Please support the continued use of science in the protection of people&amp;#39;s health from pollutants and oppose the EPA&amp;#39;s proposed rule. My comments below are specific to radioactive substances , but the EPA rule would apply to all pollutants, and my concerns for improved not diminished EPA protections apply to all pollutants not just radioactive substances My comm...</t>
        </is>
      </c>
      <c r="D67" s="2" t="inlineStr">
        <is>
          <t/>
        </is>
      </c>
      <c r="E67" s="2" t="inlineStr">
        <is>
          <t/>
        </is>
      </c>
    </row>
    <row r="68">
      <c r="A68" s="2" t="inlineStr">
        <is>
          <t>EPA-HQ-OA-2018-0259-11801</t>
        </is>
      </c>
      <c r="B68" s="3" t="str">
        <f>=HYPERLINK("https://www.regulations.gov/comment/EPA-HQ-OA-2018-0259-11801")</f>
      </c>
      <c r="C68" s="2" t="inlineStr">
        <is>
          <t>Response to: Strengthening Transparency in Regulatory Science Proposed RuleDocket ID No. EPA-HQ-OA-2018-0259As an 82 year old USA Citizen working as a Special Investigator for the National Rotenone Task Force and the Parkinson&amp;#39;s disease community, I am very upset about the impact the proposed political lobbyist rule will have on scientifically-based decision determinations at the EPA. If enacted in its current form, this proposal will severely limit the scientific and truthful facts that can be used in EPA decision-making by putting unqualified restrictions and demands on the kinds of studies, documents and reports that the EPA can consider. This will affect everything from air pollution, water pollution standards to a...</t>
        </is>
      </c>
      <c r="D68" s="2" t="inlineStr">
        <is>
          <t/>
        </is>
      </c>
      <c r="E68" s="2" t="inlineStr">
        <is>
          <t/>
        </is>
      </c>
    </row>
    <row r="69">
      <c r="A69" s="2" t="inlineStr">
        <is>
          <t>EPA-HQ-OA-2018-0259-14024</t>
        </is>
      </c>
      <c r="B69" s="3" t="str">
        <f>=HYPERLINK("https://www.regulations.gov/comment/EPA-HQ-OA-2018-0259-14024")</f>
      </c>
      <c r="C69" s="2" t="inlineStr">
        <is>
          <t>As someone concerned about breast cancer and the health risks posed by involuntary environmental exposure to chemicals linked to cancer, I am writing to oppose the proposed Strengthening Transparency in Regulatory Science Rule.Contrary to its name, like most republican laws that hurt people and the planet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
        </is>
      </c>
      <c r="D69" s="2" t="inlineStr">
        <is>
          <t/>
        </is>
      </c>
      <c r="E69" s="2" t="inlineStr">
        <is>
          <t/>
        </is>
      </c>
    </row>
    <row r="70">
      <c r="A70" s="2" t="inlineStr">
        <is>
          <t>EPA-HQ-OA-2018-0259-10742</t>
        </is>
      </c>
      <c r="B70" s="3" t="str">
        <f>=HYPERLINK("https://www.regulations.gov/comment/EPA-HQ-OA-2018-0259-10742")</f>
      </c>
      <c r="C70" s="2" t="inlineStr">
        <is>
          <t>Submitted via Regulations.gov The Honorable Administrator Andrew Wheeler U.S. Environmental Protection Agency 1200 Pennsylvania Avenue NW Washington, DC 20460 Attn: Docket ID No. EPA-HQ-OA-2018-0259 Re: Request to withdraw proposed rule “Strengthening Transparency in Regulatory Science” and associated supplemental notice of proposed rulemaking, published March 18, 2020 Dear Administrator Wheeler, I am a graduate student in environmental policy and science, as well an environmental professional with five years of experience in research, management and policy. I write to you to urge you to withdraw consideration of the proposed “Strengthening Transparency in Regulatory Science” rule. Overall, after a careful review of the supplemental noti...
Submitted via Regulations.gov The Honorable Administrator Andrew Wheeler U.S. Environmental Protection Agency 1200 Pennsylvania Avenue NW Washington, DC 20460 Attn: Docket ID No. EPA-HQ-OA-2018-0259 Re: Request to withdraw proposed rule “Strengthening Transparency in Regulatory Science” and associated supplemental notice of proposed rulemaking, published March 18, 2020 Dear Administrator Wheeler, I am a graduate student in environmental policy and science, as well an environmental professional with five years of experience in research, management and policy. I write to you to urge you to withdraw consideration of the proposed “Strengthening Transparency in Regulatory Science” rule. Overall, after a careful review of the supplemental noti...</t>
        </is>
      </c>
      <c r="D70" s="2" t="inlineStr">
        <is>
          <t/>
        </is>
      </c>
      <c r="E70" s="2" t="inlineStr">
        <is>
          <t/>
        </is>
      </c>
    </row>
    <row r="71">
      <c r="A71" s="2" t="inlineStr">
        <is>
          <t>EPA-HQ-OA-2018-0259-13815</t>
        </is>
      </c>
      <c r="B71" s="3" t="str">
        <f>=HYPERLINK("https://www.regulations.gov/comment/EPA-HQ-OA-2018-0259-13815")</f>
      </c>
      <c r="C71" s="2" t="inlineStr">
        <is>
          <t>The epa has not used real science in making their decisions. Of course there is global warming and global cooling. There are seasons too. To use fake science is the type of propaganda used by communist, globalists to sow fear and manipulate the people. Real science is verifiable, puts men in space, cures disease etc. in my opinion, the epa should be dissolved. It has caused more harm and disinformation than any tiny bit of good it has produced. Reality is a long way from the epa. It was conceived to help our inviprnment. Instead it is stool for control and disinformation</t>
        </is>
      </c>
      <c r="D71" s="2" t="inlineStr">
        <is>
          <t/>
        </is>
      </c>
      <c r="E71" s="2" t="inlineStr">
        <is>
          <t/>
        </is>
      </c>
    </row>
    <row r="72">
      <c r="A72" s="2" t="inlineStr">
        <is>
          <t>EPA-HQ-OA-2018-0259-10886</t>
        </is>
      </c>
      <c r="B72" s="3" t="str">
        <f>=HYPERLINK("https://www.regulations.gov/comment/EPA-HQ-OA-2018-0259-10886")</f>
      </c>
      <c r="C72" s="2" t="inlineStr">
        <is>
          <t>Administrator Wheeler, There is no justification for this regulation, whether this rule claims there is or not. The rule does not articulate any reason for its implementation nor does it provide clear evidence to what it actually is. This is regulation for regulation&amp;#39;s sake. Secondly, this rule acts contrary to what it claims to purport. This will not promote transparency in the EPA. It is simply a continuation of the rejection of clear science pervasive under this current administration and will only expedite the stripping of environmental protections implemented by the Nixon and further administrations. I am stringently opposed to this rule, and to the actions of the EPA under this current administration, as they clearly ...</t>
        </is>
      </c>
      <c r="D72" s="2" t="inlineStr">
        <is>
          <t/>
        </is>
      </c>
      <c r="E72" s="2" t="inlineStr">
        <is>
          <t/>
        </is>
      </c>
    </row>
    <row r="73">
      <c r="A73" s="2" t="inlineStr">
        <is>
          <t>EPA-HQ-OA-2018-0259-16867</t>
        </is>
      </c>
      <c r="B73" s="3" t="str">
        <f>=HYPERLINK("https://www.regulations.gov/comment/EPA-HQ-OA-2018-0259-16867")</f>
      </c>
      <c r="C73" s="2" t="inlineStr">
        <is>
          <t>Dear Administrator Andrew Wheeler,John and I strongly oppose the Environmental Protection Agency&amp;#39;s (EPA) proposal to restrict the science that is used in its decision-making processes. This goes against reason, and indeed is dangerous to the public health and safety, especially now when we are faced with this pandemic. We need to rely on the best peer-reviewed science--always.In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t>
        </is>
      </c>
      <c r="D73" s="2" t="inlineStr">
        <is>
          <t/>
        </is>
      </c>
      <c r="E73" s="2" t="inlineStr">
        <is>
          <t/>
        </is>
      </c>
    </row>
    <row r="74">
      <c r="A74" s="2" t="inlineStr">
        <is>
          <t>EPA-HQ-OA-2018-0259-14282</t>
        </is>
      </c>
      <c r="B74" s="3" t="str">
        <f>=HYPERLINK("https://www.regulations.gov/comment/EPA-HQ-OA-2018-0259-14282")</f>
      </c>
      <c r="C74" s="2" t="inlineStr">
        <is>
          <t>My name is Donald Seeger, and I live in Louisville, Kentucky. I am writing to voice my strong opposition to the Trump administrations latest attack on science, public health, and our nations environmental laws.Under the administrations new proposal, 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 a reckless and unlawful ...</t>
        </is>
      </c>
      <c r="D74" s="2" t="inlineStr">
        <is>
          <t/>
        </is>
      </c>
      <c r="E74" s="2" t="inlineStr">
        <is>
          <t/>
        </is>
      </c>
    </row>
    <row r="75">
      <c r="A75" s="2" t="inlineStr">
        <is>
          <t>EPA-HQ-OA-2018-0259-16045</t>
        </is>
      </c>
      <c r="B75" s="3" t="str">
        <f>=HYPERLINK("https://www.regulations.gov/comment/EPA-HQ-OA-2018-0259-16045")</f>
      </c>
      <c r="C75" s="2" t="inlineStr">
        <is>
          <t>Protection Agency,I am writing to oppose the U.S. Environmental Protection Agency&amp;#39;s (EPA) proposed &amp;quot;Transparency in Regulatory Science&amp;quot; rule.  This proposed rule would not provide the public with greater &amp;quot;confidence in and understanding of&amp;quot; EPA&amp;#39;s regulatory decisions, as stated in your justification. Rather, it would deeply undermine the ability of the EPA to use all the best available science in its regulatory decisions, which, in turn, will undermine public health.   Human epidemiological studies play a critical role in understanding the connection between chemicals and numerous health harms, including breast cancer risk. A core aspect of these studies is the need to c...</t>
        </is>
      </c>
      <c r="D75" s="2" t="inlineStr">
        <is>
          <t/>
        </is>
      </c>
      <c r="E75" s="2" t="inlineStr">
        <is>
          <t/>
        </is>
      </c>
    </row>
    <row r="76">
      <c r="A76" s="2" t="inlineStr">
        <is>
          <t>EPA-HQ-OA-2018-0259-0056</t>
        </is>
      </c>
      <c r="B76" s="3" t="str">
        <f>=HYPERLINK("https://www.regulations.gov/comment/EPA-HQ-OA-2018-0259-0056")</f>
      </c>
      <c r="C76" s="2" t="inlineStr">
        <is>
          <t>‐‐‐‐‐Original Message‐‐‐‐‐ From: Carol Marcus [mailto:csmarcus@ucla.edu] Sent: Tuesday, May 08, 2018 1:42 PM To: Staff_OSA  Subject: Additional Comment Material May 8, 2018 Dear Mr. Sinks: Today I uploaded comment 1k2‐9315‐x7u4 pertaining to docket # EPA‐HQ‐OA‐2018‐0259, but only 5000 characters were acceptable. I would like to add the additional attached files to support my comments. Thank you, Carol S. Marcus, Ph.D., M.D. 1
CAROL S. MARCUS, Ph.D., M.D.CAROL S. MARCUS, Ph.D., M.D.PHONE:(310) 277-4541FAX:(310) 552-0028ALT FAX:(310) 552-9969E-MAIL:csmarcus@ucla.eduMAILING ADDRESS: 1877 COMSTOCK AVENUELOS ANGELES, CA 90025-5014MAILING ADDRESS: 1877 COMSTOCK AVENUELOS ANGELES, CA 90025-5014PHONE:(310) 277-4541FAX:(310) 552-0028E-MAIL:csmarcus@ucla.eduMAILING ADDRESS:1877 COMSTOCK AVENUELOS ANGELES, CA 90025-5014 February 9, 2015 Annette L. Vietti-Cook Secretary, USNRC Attention: Rulemakings and Adjudications Staff U.S. Nuclear Regulatory Commission 11555 Rockville Pike Rockville, MD 20852 Dear Ms. Vietti-Cook: I am submitting this petition for rulemaking pursuant to 10 CFR Part 2.802. The petitioner requests that the NRC amend 10 CFR Part 20, Standards for Prote...
CAROL S. MARCUS, Ph.D., M.D. MAILING ADDRESS: 1877 COMSTOCK AVENUE PHONE: (310) 277-4541 LOS ANGELES, CA 90025-5014 FAX: (310) 552-0028 E-MAIL: csmarcus@ucla.edu February 9, 2015 Annette L. Vietti-Cook Secretary, USNRC Attention: Rulemakings and Adjudications Staff U.S. Nuclear Regulatory Commission 11555 Rockville Pike Rockville, MD 20852 Dear Ms. Vietti-Cook: I am submitting this petition for rulemaking pursuant to 10 CFR Part 2.802. The petitioner requests that the NRC amend 10 CFR Part 20, Standards for Protection Against Radiation, based on new science and evidence that contradicts the Linear No- Threshold (LNT) hypothesis, a model that has served as the basis for radiation protection regulations. I will present scientific data as r...
THE LINEAR NO-THRESHOLD (LNT) MYTH AND ITS COROLLARY, ALARA Carol S. Marcus, Ph.D., M.D. David Geffen School of Medicine at UCLA THIS PRESENTATION IS DEDICATED TO THE MEMORY OF MYRON POLLYCOVE, M.D., A CALIFORNIA NUCLEAR MEDICINE PHYSICIAN WHO WORKED FOR TWENTY YEARS TO DESTROY THE LNT AS A BASIS FOR RADIATION REGULATION. I WISH TO DEEPLY THANK THE PEOPLE WHO HAVE HELPED ME WITH SLIDES AND MATERIAL FOR THIS PRESENTATION. IN ALPHABETICAL ORDER: WADE ALLISON, JERRY CUTLER, MOHAN DOSS, LUDWIG FEINENDEGEN, ALAN FELLMAN, ROBERT HARGRAVES, T.D. LUCKEY, MARK MILLER, DOUG OSBORNE, MYRON POLLYCOVE, JEFF SIEGEL, MICHAEL STABIN, REBECCA TERRELL, AND BRANDT ULSH. THE CONCEPT OF LNT APPEARS TO BE VERY CONTENTIOUS THESE DAYS, BUT IT ISN’T REALLY CONTE...</t>
        </is>
      </c>
      <c r="D76" s="2" t="inlineStr">
        <is>
          <t/>
        </is>
      </c>
      <c r="E76" s="2" t="inlineStr">
        <is>
          <t/>
        </is>
      </c>
    </row>
    <row r="77">
      <c r="A77" s="2" t="inlineStr">
        <is>
          <t>EPA-HQ-OA-2018-0259-10209</t>
        </is>
      </c>
      <c r="B77" s="3" t="str">
        <f>=HYPERLINK("https://www.regulations.gov/comment/EPA-HQ-OA-2018-0259-10209")</f>
      </c>
      <c r="C77" s="2" t="inlineStr">
        <is>
          <t>PLEASE stop Green POLITICAL TYRANNY against us. You think you do it to get us under your control, BUT in the end YOU also will be caught in its web. STOP all this secret and deceptive science against us.  God is in CONTROL and has created the world, you dismiss HIM at your peril. The world has been doing just fine from the beginning of tome. Climate control is only a POLITICAL TYRANNY!</t>
        </is>
      </c>
      <c r="D77" s="2" t="inlineStr">
        <is>
          <t/>
        </is>
      </c>
      <c r="E77" s="2" t="inlineStr">
        <is>
          <t/>
        </is>
      </c>
    </row>
    <row r="78">
      <c r="A78" s="2" t="inlineStr">
        <is>
          <t>EPA-HQ-OA-2018-0259-9492</t>
        </is>
      </c>
      <c r="B78" s="3" t="str">
        <f>=HYPERLINK("https://www.regulations.gov/comment/EPA-HQ-OA-2018-0259-9492")</f>
      </c>
      <c r="C78" s="2" t="inlineStr">
        <is>
          <t>From: David Dow ddow420@comcast.net Subject: Comments on EPA-HQ-OA-2018-0259-9322 Date: March 24, 2020 at 4:59 PM To: David Dow ddow420@comcast.net I am submitting comments on EPA’s proposed rule to: "Strengthen Transparency in Regulatory Science”. I am a retired marine scientist from the Northeast Fisheries Science Center in Woods Hole, Ma. and grassroots environmental activist livingin the Waquoit Bay Watershed. I spent over 20 years engaged in the SDWA/CERCLA cleanup at Joint Base Cape Cod (JBCC). The Ashumet Valley Plume (AVP) from JBCC runs under the Yearling Meadows development where I live. Toxic semi-volatile toxic chemicals closed the Falmouth Ashumet Valley Public Drinking Water Well in the mid-1980’s before I moved to Cape Cod...</t>
        </is>
      </c>
      <c r="D78" s="2" t="inlineStr">
        <is>
          <t/>
        </is>
      </c>
      <c r="E78" s="2" t="inlineStr">
        <is>
          <t/>
        </is>
      </c>
    </row>
    <row r="79">
      <c r="A79" s="2" t="inlineStr">
        <is>
          <t>EPA-HQ-OA-2018-0259-5489</t>
        </is>
      </c>
      <c r="B79" s="3" t="str">
        <f>=HYPERLINK("https://www.regulations.gov/comment/EPA-HQ-OA-2018-0259-5489")</f>
      </c>
      <c r="C79" s="2" t="inlineStr">
        <is>
          <t>We &amp;quot;regular folks&amp;quot; have been dragged through decades of hoaxes, frauds, and scams perpetrated by the EPA and based on NO verifiable science.  It is time for all these things to STOP!!!  There must be a COMPLETE record of all aspects of any scientific enquiry to be used as the basis for regulation- all algorithms, all equations, all datasets, all equipment selections and setups, and all results- final and intermediate.  And, if I hear even ONCE MORE that &amp;quot;97% of scientists agree&amp;quot; about ANYTHING - especially Global Warming - you will ONLY be PROVING MY POINT!!!  The scientific method is alive and well, and MUST be used by the EPA and all other federal scientific activities. Regards, Andy Withers</t>
        </is>
      </c>
      <c r="D79" s="2" t="inlineStr">
        <is>
          <t/>
        </is>
      </c>
      <c r="E79" s="2" t="inlineStr">
        <is>
          <t/>
        </is>
      </c>
    </row>
    <row r="80">
      <c r="A80" s="2" t="inlineStr">
        <is>
          <t>EPA-HQ-OA-2018-0259-1006</t>
        </is>
      </c>
      <c r="B80" s="3" t="str">
        <f>=HYPERLINK("https://www.regulations.gov/comment/EPA-HQ-OA-2018-0259-1006")</f>
      </c>
      <c r="C80" s="2" t="inlineStr">
        <is>
          <t>Kevin Li Data Scientist at University of Washington Medical Center 5/24/2018 Dear EPA, I might not be someone that is an expert in a field of science. I am still working my way up to being able to make a clam that has weight to it. Regardless of this, I still would like to comment on why the proposal, Strengthening Transparency in Regulatory Science, is not particularly helping science, but hurting it. I agree and would love to have more transparency in science, but the actions that are required based on the proposal is not the method to achieve it. This proposal doesn’t lead to a clear way of addressing and implementing transparency. For one, this proposal forces scientists to make a choice. Either protect their data and identify of the...
Kevin Li Data Scientist at University of Washington Medical Center 5/24/2018 Dear EPA, I might not be someone that is an expert in a field of science. I am still working my way up to being able to make a clam that has weight to it. Regardless of this, I still would like to comment on why the proposal, Strengthening Transparency in Regulatory Science, is not particularly helping science, but hurting it. I agree and would love to have more transparency in science, but the actions that are required based on the proposal is not the method to achieve it. This proposal doesn’t lead to a clear way of addressing and implementing transparency. For one, this proposal forces scientists to make a choice. Either protect their data and identify of the...</t>
        </is>
      </c>
      <c r="D80" s="2" t="inlineStr">
        <is>
          <t/>
        </is>
      </c>
      <c r="E80" s="2" t="inlineStr">
        <is>
          <t/>
        </is>
      </c>
    </row>
    <row r="81">
      <c r="A81" s="2" t="inlineStr">
        <is>
          <t>EPA-HQ-OA-2018-0259-4814</t>
        </is>
      </c>
      <c r="B81" s="3" t="str">
        <f>=HYPERLINK("https://www.regulations.gov/comment/EPA-HQ-OA-2018-0259-4814")</f>
      </c>
      <c r="C81" s="2" t="inlineStr">
        <is>
          <t>Im writing to speak out in favor of the scientific studies and conclusions that have steered the agenda of the EPA for decades. Your proposed rule to control and limit the science that the EPA can use seriously limits the agency&amp;#39;s ability to create and enforce protections against Big Polluters.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as science -led policy has been the norm at the EPA and...</t>
        </is>
      </c>
      <c r="D81" s="2" t="inlineStr">
        <is>
          <t/>
        </is>
      </c>
      <c r="E81" s="2" t="inlineStr">
        <is>
          <t/>
        </is>
      </c>
    </row>
    <row r="82">
      <c r="A82" s="2" t="inlineStr">
        <is>
          <t>EPA-HQ-OA-2018-0259-2492</t>
        </is>
      </c>
      <c r="B82" s="3" t="str">
        <f>=HYPERLINK("https://www.regulations.gov/comment/EPA-HQ-OA-2018-0259-2492")</f>
      </c>
      <c r="C82" s="2" t="inlineStr">
        <is>
          <t>I am a Professor of Anthropology at the University of Washington. I am an expert on transparency, openness and reproducibility in scientific research. As an active researcher I strongly oppose the proposal because it would block the EPA from using many kinds of scientific studies vital to its decision-making in service of public health.If the proposal is passed, the EPA would no longer be able to draw on insights from:- Studies that rely on personal health data- Confidential business information- Intellectual property- Older studies from where the authors or data sources may not be accessibleThe EPA claims to be making science more transparent, but this is classic &amp;#39;openwashing&amp;#39;, using claim...</t>
        </is>
      </c>
      <c r="D82" s="2" t="inlineStr">
        <is>
          <t/>
        </is>
      </c>
      <c r="E82" s="2" t="inlineStr">
        <is>
          <t/>
        </is>
      </c>
    </row>
    <row r="83">
      <c r="A83" s="2" t="inlineStr">
        <is>
          <t>EPA-HQ-OA-2018-0259-7386</t>
        </is>
      </c>
      <c r="B83" s="3" t="str">
        <f>=HYPERLINK("https://www.regulations.gov/comment/EPA-HQ-OA-2018-0259-7386")</f>
      </c>
      <c r="C83" s="2" t="inlineStr">
        <is>
          <t>Show your work. Stop using secret science.  Be Realistic with proven fact to justify what your doing.  The Creator make the universe for us to enjoy and be producive! Regards, O.H. Mittelberg</t>
        </is>
      </c>
      <c r="D83" s="2" t="inlineStr">
        <is>
          <t/>
        </is>
      </c>
      <c r="E83" s="2" t="inlineStr">
        <is>
          <t/>
        </is>
      </c>
    </row>
    <row r="84">
      <c r="A84" s="2" t="inlineStr">
        <is>
          <t>EPA-HQ-OA-2018-0259-12777</t>
        </is>
      </c>
      <c r="B84" s="3" t="str">
        <f>=HYPERLINK("https://www.regulations.gov/comment/EPA-HQ-OA-2018-0259-12777")</f>
      </c>
      <c r="C84"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84" s="2" t="inlineStr">
        <is>
          <t/>
        </is>
      </c>
      <c r="E84" s="2" t="inlineStr">
        <is>
          <t/>
        </is>
      </c>
    </row>
    <row r="85">
      <c r="A85" s="2" t="inlineStr">
        <is>
          <t>EPA-HQ-OA-2018-0259-6937</t>
        </is>
      </c>
      <c r="B85" s="3" t="str">
        <f>=HYPERLINK("https://www.regulations.gov/comment/EPA-HQ-OA-2018-0259-6937")</f>
      </c>
      <c r="C85" s="2" t="inlineStr">
        <is>
          <t>529 Brown St. Iowa City, Iowa 52245 16 August, 2018 United States Environmental Protection Agency EPA Docket Center EPA‐HQ‐OA‐2018‐0259 USEPA William Jefferson Clinton Building North (WJC North) 1200 Pennsylvania Avenue N.W. Washington, DC 20460 RE: Docket ID No. EPA‐HQ‐OA‐2018‐0259 Proposed Rule “Strengthening Transparency in Regulatory Science” RIN 2080‐AA14 Federal Register Vol. 83 (2018) page 18768 Dear Esteemed Colleagues: I am an academic researcher and college educator at the University of Iowa. I have not commented on a federal regulation in 20 years; this proposed regulation was so innocuous in appearance, yet so potentially damaging to public health (and to the science of public health), that I felt compelled to respond. I am w...</t>
        </is>
      </c>
      <c r="D85" s="2" t="inlineStr">
        <is>
          <t/>
        </is>
      </c>
      <c r="E85" s="2" t="inlineStr">
        <is>
          <t/>
        </is>
      </c>
    </row>
    <row r="86">
      <c r="A86" s="2" t="inlineStr">
        <is>
          <t>EPA-HQ-OA-2018-0259-12390</t>
        </is>
      </c>
      <c r="B86" s="3" t="str">
        <f>=HYPERLINK("https://www.regulations.gov/comment/EPA-HQ-OA-2018-0259-12390")</f>
      </c>
      <c r="C86" s="2" t="inlineStr">
        <is>
          <t>Comments on Supplemental Notice of Proposed Rulemaking (SNPRM): &amp;quot;Strengthening Transparency in Regulatory Science&amp;quot;Docket ID No. EPA-HQ-OA-2018-0259As an environmental health scientist and epidemiologist, I have spent my life in public service at the state and federal levels. I have reviewed and analyzed data from the published scientific literature as well as reports from government and private sector institutions to make sure that the weight-of-evidence supported the need for and objectives of proposed standards, guidance or policy, in order to underlie them with the best science available.  I object to the proposed rule and request that it be withdrawn completely as it irreparably damages the scientific basis f...
Children’s Health Article Public Health and Economic Consequences of Methyl Mercury Toxicity to the Developing Brain Leonardo Trasande,1,2,3,4 Philip J. Landrigan,1,2 and Clyde Schechter 5 1Center for Children’s Health and the Environment, Department of Community and Preventive Medicine, and 2Department of Pediatrics, Mount Sinai School of Medicine, New York, New York, USA; 3Division of General Pediatrics, Children’s Hospital, Boston, Massachusetts, USA; 4Department of Pediatrics, Harvard Medical School, Boston, Massachusetts, USA; 5Department of Family Medicine, Albert Einstein College of Medicine, Bronx, New York, USA U.S. exposure levels. The first of these studies, Methyl mercury is a developmental neurotoxicant. Exposure results pri...
Environmental Health Perspectives Vol. 82, pp. 185-188, 1989 Quantitative Assessment of Lives Lost Due to Delay in the Regulation of Occupational Exposure to Benzene by William J. Nicholson* and Philip J. Landrigan* Benzene exposure can cause leukemia, aplastic anemia, and possibly lymphoma. In 1978, on the basis of strong but incomplete data then available on the risk of benzene-induced leukemia, the U.S. Occupational Safety and Health Administration (OSHA) reduced the permissible occupational exposure standard for benzene from 10 ppm to 1 ppm. Shortly thereafter, the Fifth Circuit Court of Appeals stayed this ruling, and in 1980, the Supreme Court overturned the regulation, citing insufficient evidence of benefit. Thus, from 1978 until...</t>
        </is>
      </c>
      <c r="D86" s="2" t="inlineStr">
        <is>
          <t/>
        </is>
      </c>
      <c r="E86" s="2" t="inlineStr">
        <is>
          <t/>
        </is>
      </c>
    </row>
    <row r="87">
      <c r="A87" s="2" t="inlineStr">
        <is>
          <t>EPA-HQ-OA-2018-0259-18436</t>
        </is>
      </c>
      <c r="B87" s="3" t="str">
        <f>=HYPERLINK("https://www.regulations.gov/comment/EPA-HQ-OA-2018-0259-18436")</f>
      </c>
      <c r="C87" s="2" t="inlineStr">
        <is>
          <t>My name is Debra Douthit, and I live in Syracuse, New York. Greed is the only motive for trying to obstruct scientific knowledge.  Putting polluters at the helm is  analogous to putting Al Capone in charge of intel for the Chicago PD.  Corruption at its finest!As a registered Independent and a Christian, I believe that our air, water, and food should be protected!  Hence, I am writing to voice my strongest opposition to the Trump administrations latest attack on science, public health, and our nations environmental laws.It&amp;#39;s insulting to call this new proposal anything but what it is:  a greed-driven attack on the proper deference that should be paid to science particularly at such a delicate time for our environm...</t>
        </is>
      </c>
      <c r="D87" s="2" t="inlineStr">
        <is>
          <t/>
        </is>
      </c>
      <c r="E87" s="2" t="inlineStr">
        <is>
          <t/>
        </is>
      </c>
    </row>
    <row r="88">
      <c r="A88" s="2" t="inlineStr">
        <is>
          <t>EPA-HQ-OA-2018-0259-8557</t>
        </is>
      </c>
      <c r="B88" s="3" t="str">
        <f>=HYPERLINK("https://www.regulations.gov/comment/EPA-HQ-OA-2018-0259-8557")</f>
      </c>
      <c r="C88" s="2" t="inlineStr">
        <is>
          <t>I disagree with this proposal. Use the best science available. Period. This would limit the use of good science and data because the administrators of those studies have a commitment to protect the privacy of the subjects. And that ultimately hurts their personal health and the health of the environment. Don&amp;#39;t make us choose between privacy and health.</t>
        </is>
      </c>
      <c r="D88" s="2" t="inlineStr">
        <is>
          <t/>
        </is>
      </c>
      <c r="E88" s="2" t="inlineStr">
        <is>
          <t/>
        </is>
      </c>
    </row>
    <row r="89">
      <c r="A89" s="2" t="inlineStr">
        <is>
          <t>EPA-HQ-OA-2018-0259-12219</t>
        </is>
      </c>
      <c r="B89" s="3" t="str">
        <f>=HYPERLINK("https://www.regulations.gov/comment/EPA-HQ-OA-2018-0259-12219")</f>
      </c>
      <c r="C89" s="2" t="inlineStr">
        <is>
          <t>Response to: Strengthening Transparency in Regulatory Science Proposed RuleDocket ID No. EPA-HQ-OA-2018-0259I am a PhD research scientist as well as a person afflicted by Parkinson&amp;#39;s disease.I cannot state more emphatically that the proposed rule will cause many Americans to needlessly suffer from and die with Parkinson&amp;#39;s disease - an incurable, debilitating neurological disorder for which there is no cure.Already, there are 1 Million people in this country affected by the condition, with 60,000 new cases diagnosed each year - BUT that number is accelerating at an alarming pace.  Experts agree that there is a spreading pandemic of the disease, with the pace of acceleration growing rapidly.Although th...</t>
        </is>
      </c>
      <c r="D89" s="2" t="inlineStr">
        <is>
          <t/>
        </is>
      </c>
      <c r="E89" s="2" t="inlineStr">
        <is>
          <t/>
        </is>
      </c>
    </row>
    <row r="90">
      <c r="A90" s="2" t="inlineStr">
        <is>
          <t>EPA-HQ-OA-2018-0259-16879</t>
        </is>
      </c>
      <c r="B90" s="3" t="str">
        <f>=HYPERLINK("https://www.regulations.gov/comment/EPA-HQ-OA-2018-0259-16879")</f>
      </c>
      <c r="C90" s="2" t="inlineStr">
        <is>
          <t>My name is Thomas McIntosh, and I live in Langhorne, Pennsylvania. It is critical to the health of all Americans and to the animals and plants that inhabit our biosphere that the major environmental laws in place to protect us be maintained under the spirit of those laws and that includes the absolute necessity of having impartial scientists and not industrial polluters be the critical voices heard when it comes to regulating industry. Please keep us safe from the desires of industry to reduce regulations that have benefited all of us. We need science to be the primary guide when it comes to our health and environment.As someone who believes that our air, water, and food should be loo protected, I am writing to voice my strong ...</t>
        </is>
      </c>
      <c r="D90" s="2" t="inlineStr">
        <is>
          <t/>
        </is>
      </c>
      <c r="E90" s="2" t="inlineStr">
        <is>
          <t/>
        </is>
      </c>
    </row>
    <row r="91">
      <c r="A91" s="2" t="inlineStr">
        <is>
          <t>EPA-HQ-OA-2018-0259-9623</t>
        </is>
      </c>
      <c r="B91" s="3" t="str">
        <f>=HYPERLINK("https://www.regulations.gov/comment/EPA-HQ-OA-2018-0259-9623")</f>
      </c>
      <c r="C91" s="2" t="inlineStr">
        <is>
          <t>I strongly oppose implementation of this rule by the EPA. Federal rulemaking and decisions should be made taking full account of all relevant public scientific data and information. This is particularly true with federal agencies that oversee science-heavy fields such as health, environment, safety, science funding, and the like.This rule seeks to undermine the roll of published science in decision making at the EPA and will result in important policy decisions being overly influenced by politics and lobbying using &amp;quot;secret scientific information&amp;quot;, instead of relevant publicly available science and evidence. Without wide public availability, there is no way for the scientific community and citizens to weigh the strength of ...</t>
        </is>
      </c>
      <c r="D91" s="2" t="inlineStr">
        <is>
          <t/>
        </is>
      </c>
      <c r="E91" s="2" t="inlineStr">
        <is>
          <t/>
        </is>
      </c>
    </row>
    <row r="92">
      <c r="A92" s="2" t="inlineStr">
        <is>
          <t>EPA-HQ-OA-2018-0259-14557</t>
        </is>
      </c>
      <c r="B92" s="3" t="str">
        <f>=HYPERLINK("https://www.regulations.gov/comment/EPA-HQ-OA-2018-0259-14557")</f>
      </c>
      <c r="C92"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92" s="2" t="inlineStr">
        <is>
          <t/>
        </is>
      </c>
      <c r="E92" s="2" t="inlineStr">
        <is>
          <t/>
        </is>
      </c>
    </row>
    <row r="93">
      <c r="A93" s="2" t="inlineStr">
        <is>
          <t>EPA-HQ-OA-2018-0259-15389</t>
        </is>
      </c>
      <c r="B93" s="3" t="str">
        <f>=HYPERLINK("https://www.regulations.gov/comment/EPA-HQ-OA-2018-0259-15389")</f>
      </c>
      <c r="C93" s="2" t="inlineStr">
        <is>
          <t>As a a professor of Environmental Health Science who focuses on exposures to air quality, I find the language in this rule illogical, immoral, and. most probably, illegal.  Science itself is a democratic process in which there is always room for dissent, controversy, uncertainty, and, ultimately, consensus.  Promulgating a rule that allows, and even encourages, hand-picking results that are politically convenient immediately circumvents science at the direct expense of others&amp;#39; health.  And it provides a blanket opportunity for false flags, pet projects, or red herrings to drive process and law enforcement.It is my view that this is an abdication of your duty to the citizens of the United States where you offer preferential ...</t>
        </is>
      </c>
      <c r="D93" s="2" t="inlineStr">
        <is>
          <t/>
        </is>
      </c>
      <c r="E93" s="2" t="inlineStr">
        <is>
          <t/>
        </is>
      </c>
    </row>
    <row r="94">
      <c r="A94" s="2" t="inlineStr">
        <is>
          <t>EPA-HQ-OA-2018-0259-18465</t>
        </is>
      </c>
      <c r="B94" s="3" t="str">
        <f>=HYPERLINK("https://www.regulations.gov/comment/EPA-HQ-OA-2018-0259-18465")</f>
      </c>
      <c r="C94" s="2" t="inlineStr">
        <is>
          <t>My name is Diane Kastel, and our family lives in Wheaton. IL.As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&amp;quot;U.S. Environmental Protection Agency&amp;quot; could be precluded from relying on important scientific research when establishing the safeguards that protect communities across the country!  If the proposed rule is finalized, the &amp;quot;EPA&amp;quot;s ability to ensure that our air, water, and, food,...</t>
        </is>
      </c>
      <c r="D94" s="2" t="inlineStr">
        <is>
          <t/>
        </is>
      </c>
      <c r="E94" s="2" t="inlineStr">
        <is>
          <t/>
        </is>
      </c>
    </row>
    <row r="95">
      <c r="A95" s="2" t="inlineStr">
        <is>
          <t>EPA-HQ-OA-2018-0259-3082</t>
        </is>
      </c>
      <c r="B95" s="3" t="str">
        <f>=HYPERLINK("https://www.regulations.gov/comment/EPA-HQ-OA-2018-0259-3082")</f>
      </c>
      <c r="C95" s="2" t="inlineStr">
        <is>
          <t>From: Environmental Defense Fund  To: Pruitt, Scott Date: 5/28/2018 11:39:41 PM Subject: Walk back your latest dangerous attack on strong science ----------------------------------------------------------------- May 28, 2018 Administrator E. Scott Pruitt Dear Administrator Pruitt, As a concerned citizen, I am gravely concerned about your recent proposal to restrict EPA's ability to use life-saving science. This proposal appears to be an attack on legitimate scientific inquiry in the guise of rolling back "red tape". It will obstruct EPA's ability to use highly reliable scientific information, including data used to determine whether chemicals and pollutants cause cancer, heart disease, and other health problems. This ...</t>
        </is>
      </c>
      <c r="D95" s="2" t="inlineStr">
        <is>
          <t/>
        </is>
      </c>
      <c r="E95" s="2" t="inlineStr">
        <is>
          <t/>
        </is>
      </c>
    </row>
    <row r="96">
      <c r="A96" s="2" t="inlineStr">
        <is>
          <t>EPA-HQ-OA-2018-0259-13123</t>
        </is>
      </c>
      <c r="B96" s="3" t="str">
        <f>=HYPERLINK("https://www.regulations.gov/comment/EPA-HQ-OA-2018-0259-13123")</f>
      </c>
      <c r="C96"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96" s="2" t="inlineStr">
        <is>
          <t/>
        </is>
      </c>
      <c r="E96" s="2" t="inlineStr">
        <is>
          <t/>
        </is>
      </c>
    </row>
    <row r="97">
      <c r="A97" s="2" t="inlineStr">
        <is>
          <t>EPA-HQ-OA-2018-0259-6738</t>
        </is>
      </c>
      <c r="B97" s="3" t="str">
        <f>=HYPERLINK("https://www.regulations.gov/comment/EPA-HQ-OA-2018-0259-6738")</f>
      </c>
      <c r="C97" s="2" t="inlineStr">
        <is>
          <t>To: Andrew Wheeler, acting administrator, Environmental Protection AgencyI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t>
        </is>
      </c>
      <c r="D97" s="2" t="inlineStr">
        <is>
          <t/>
        </is>
      </c>
      <c r="E97" s="2" t="inlineStr">
        <is>
          <t/>
        </is>
      </c>
    </row>
    <row r="98">
      <c r="A98" s="2" t="inlineStr">
        <is>
          <t>EPA-HQ-OA-2018-0259-22152</t>
        </is>
      </c>
      <c r="B98" s="3" t="str">
        <f>=HYPERLINK("https://www.regulations.gov/comment/EPA-HQ-OA-2018-0259-22152")</f>
      </c>
      <c r="C98" s="2" t="inlineStr">
        <is>
          <t>I believe it is imperative that you use transparency for scientific data and Regulatory science. For without complete transparency all you have is voodoo science. Regards</t>
        </is>
      </c>
      <c r="D98" s="2" t="inlineStr">
        <is>
          <t/>
        </is>
      </c>
      <c r="E98" s="2" t="inlineStr">
        <is>
          <t/>
        </is>
      </c>
    </row>
    <row r="99">
      <c r="A99" s="2" t="inlineStr">
        <is>
          <t>EPA-HQ-OA-2018-0259-16624</t>
        </is>
      </c>
      <c r="B99" s="3" t="str">
        <f>=HYPERLINK("https://www.regulations.gov/comment/EPA-HQ-OA-2018-0259-16624")</f>
      </c>
      <c r="C99" s="2" t="inlineStr">
        <is>
          <t>Dear Administrator Andrew Wheeler,I strongly oppose the Environmental Protection Agency&amp;#39;s (EPA) proposal to restrict the science that is used in its decision making processes. The EPA claims that it would be making science more transparent. Instead it would put researchers in the difficult position of choosing between protecting privacy and security versus allowing their work to be used in EPA decision making. It would excessively burden EPA staff with reanalyzing data from each study used to support a rulemaking.    Peer review already is a check on the work of researchers.  It would also cost extra time and money. The EPA&amp;#39;s proposed rule has three fundamental flaws that render it unfeasible. &lt;...</t>
        </is>
      </c>
      <c r="D99" s="2" t="inlineStr">
        <is>
          <t/>
        </is>
      </c>
      <c r="E99" s="2" t="inlineStr">
        <is>
          <t/>
        </is>
      </c>
    </row>
    <row r="100">
      <c r="A100" s="2" t="inlineStr">
        <is>
          <t>EPA-HQ-OA-2018-0259-15557</t>
        </is>
      </c>
      <c r="B100" s="3" t="str">
        <f>=HYPERLINK("https://www.regulations.gov/comment/EPA-HQ-OA-2018-0259-15557")</f>
      </c>
      <c r="C100" s="2" t="inlineStr">
        <is>
          <t>I would like the EPA to show their scientific science to back up any constraint placed on the public and business communities.</t>
        </is>
      </c>
      <c r="D100" s="2" t="inlineStr">
        <is>
          <t/>
        </is>
      </c>
      <c r="E100" s="2" t="inlineStr">
        <is>
          <t/>
        </is>
      </c>
    </row>
    <row r="101">
      <c r="A101" s="2" t="inlineStr">
        <is>
          <t>EPA-HQ-OA-2018-0259-8678</t>
        </is>
      </c>
      <c r="B101" s="3" t="str">
        <f>=HYPERLINK("https://www.regulations.gov/comment/EPA-HQ-OA-2018-0259-8678")</f>
      </c>
      <c r="C101" s="2" t="inlineStr">
        <is>
          <t>I strongly oppose the proposed rule.As a research scientist working in a public institution, I recognize the need for transparency and peer review. However, there aremany credible scientific studies where the exposure of raw data to the public is infeasible, or would reveal confidential patient information.  The research EPA relies on to make determinations is already transparent in most cases. Many scientific journals and research agencies now have policies governing the sharing of data among researchers and with appropriate access by the public at large.  If EPA excludes studies because the data cannot be made public, people may be exposed to real harm. The result would be decisions affectin...</t>
        </is>
      </c>
      <c r="D101" s="2" t="inlineStr">
        <is>
          <t/>
        </is>
      </c>
      <c r="E101" s="2" t="inlineStr">
        <is>
          <t/>
        </is>
      </c>
    </row>
    <row r="102">
      <c r="A102" s="2" t="inlineStr">
        <is>
          <t>EPA-HQ-OA-2018-0259-5592</t>
        </is>
      </c>
      <c r="B102" s="3" t="str">
        <f>=HYPERLINK("https://www.regulations.gov/comment/EPA-HQ-OA-2018-0259-5592")</f>
      </c>
      <c r="C102" s="2" t="inlineStr">
        <is>
          <t>This new regulation would be harmful to the participants of scientific research and unnecessarily expose their protected medical information. It would also expose them to retaliation from the industries that are affected by the results. Fewer people would participate if their information is made public. These studies are important for  public health. This change would benefit industry while resulting in overall diminishment of scientific oversight of industry waste and by products that in turn could endanger people residing nearby or working in the industry. There is no need to expose research participants to the public. This regulation is wrong.</t>
        </is>
      </c>
      <c r="D102" s="2" t="inlineStr">
        <is>
          <t/>
        </is>
      </c>
      <c r="E102" s="2" t="inlineStr">
        <is>
          <t/>
        </is>
      </c>
    </row>
    <row r="103">
      <c r="A103" s="2" t="inlineStr">
        <is>
          <t>EPA-HQ-OA-2018-0259-22172</t>
        </is>
      </c>
      <c r="B103" s="3" t="str">
        <f>=HYPERLINK("https://www.regulations.gov/comment/EPA-HQ-OA-2018-0259-22172")</f>
      </c>
      <c r="C103" s="2" t="inlineStr">
        <is>
          <t>My name is Brad Snyder, and I live in Maple Grove, Minnesota. The protection of ALL life on Earth is extremely more important than polluter profits!! Only the greedy rich would think otherwise!!As a Science Teacher/Environmental Educator, Engineering/STEM Professional, Environmental/Human Health Advocate, and someone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t>
        </is>
      </c>
      <c r="D103" s="2" t="inlineStr">
        <is>
          <t/>
        </is>
      </c>
      <c r="E103" s="2" t="inlineStr">
        <is>
          <t/>
        </is>
      </c>
    </row>
    <row r="104">
      <c r="A104" s="2" t="inlineStr">
        <is>
          <t>EPA-HQ-OA-2018-0259-10741</t>
        </is>
      </c>
      <c r="B104" s="3" t="str">
        <f>=HYPERLINK("https://www.regulations.gov/comment/EPA-HQ-OA-2018-0259-10741")</f>
      </c>
      <c r="C104" s="2" t="inlineStr">
        <is>
          <t>This rule is a wolf in sheep’s clothing. While transparency in science sounds like a no-brainer, the reality is that this rule dangerously oversteps transparency. The kind of ‘transparency’ required by this rule is impractical at best and unethical at worst, and is a thinly-veiled attempt to limit the influence of facts in environmental policymaking. Most academic labs do not have the resources to practice the kind of overzealous, painstakingly detailed recordkeeping required by this rule. As a result, the rule minimizes the role of academic science in lawmaking. Academic labs should play an important role in policy making because, unlike industrial labs, academic labs represent science for the sake of science. Academic labs for the most...
This rule is a wolf in sheep’s clothing. While transparency in science sounds like a no- brainer, the reality is that this rule dangerously oversteps transparency. The kind of ‘transparency’ required by this rule is impractical at best and unethical at worst, and is a thinly- veiled attempt to limit the influence of facts in environmental policymaking. Most academic labs do not have the resources to practice the kind of overzealous, painstakingly detailed recordkeeping required by this rule. As a result, the rule minimizes the role of academic science in lawmaking. Academic labs should play an important role in policy making because, unlike industrial labs, academic labs represent science for the sake of science. Academic labs for the mo...</t>
        </is>
      </c>
      <c r="D104" s="2" t="inlineStr">
        <is>
          <t/>
        </is>
      </c>
      <c r="E104" s="2" t="inlineStr">
        <is>
          <t/>
        </is>
      </c>
    </row>
    <row r="105">
      <c r="A105" s="2" t="inlineStr">
        <is>
          <t>EPA-HQ-OA-2018-0259-5360</t>
        </is>
      </c>
      <c r="B105" s="3" t="str">
        <f>=HYPERLINK("https://www.regulations.gov/comment/EPA-HQ-OA-2018-0259-5360")</f>
      </c>
      <c r="C105" s="2" t="inlineStr">
        <is>
          <t>Show your work , quit hiding the stuff you do from the public and from independent companies. Put an end to your secret science NOW !!! Regards, Kirk McCluskey</t>
        </is>
      </c>
      <c r="D105" s="2" t="inlineStr">
        <is>
          <t/>
        </is>
      </c>
      <c r="E105" s="2" t="inlineStr">
        <is>
          <t/>
        </is>
      </c>
    </row>
    <row r="106">
      <c r="A106" s="2" t="inlineStr">
        <is>
          <t>EPA-HQ-OA-2018-0259-13350</t>
        </is>
      </c>
      <c r="B106" s="3" t="str">
        <f>=HYPERLINK("https://www.regulations.gov/comment/EPA-HQ-OA-2018-0259-13350")</f>
      </c>
      <c r="C106" s="2" t="inlineStr">
        <is>
          <t>Attn: Docket No. EPA-HQ-OA-2018-0259Dear Environmental Protection Agency,I&amp;#39;m. writing to oppose the proposed rule entitled &amp;quot;Strengthening Transparency in Regulatory Science&amp;quot; published on April 30, 2018. Two of the seven Unitarian Universalist principles are a free and responsible search for the truth and respect for the interdependent web of existence. These principles guide my faith and call me to work to protect all people, especially the most vulnerable, as well as all creation, including the environment.I believe that1) Science has never been more important to our health and the environment than it is now.2) To protect public health and the environment, the EPA must...</t>
        </is>
      </c>
      <c r="D106" s="2" t="inlineStr">
        <is>
          <t/>
        </is>
      </c>
      <c r="E106" s="2" t="inlineStr">
        <is>
          <t/>
        </is>
      </c>
    </row>
    <row r="107">
      <c r="A107" s="2" t="inlineStr">
        <is>
          <t>EPA-HQ-OA-2018-0259-3330</t>
        </is>
      </c>
      <c r="B107" s="3" t="str">
        <f>=HYPERLINK("https://www.regulations.gov/comment/EPA-HQ-OA-2018-0259-3330")</f>
      </c>
      <c r="C107" s="2" t="inlineStr">
        <is>
          <t>EPA&amp;#39;s proposed rule, Strengthening Transparency in Regulatory Science,sounds good. Who doesn&amp;#39;t want EPA to be more transparent in how it sets its regulations protecting people from pollution? The reality, however, is that EPA is attempting to abandon public and environmental protections in order to protect industry profits. EPA would do this by attacking the very science on which its regulations are based. This rule would apply to all pollutants, not just radioactive substances. For radiation, EPA currently uses a scientifically supported model - called linear no-threshold (LNT) - to protect against cancer. While this model is not fully protective of females or pregnancy, it is more protective than other cancer mod...</t>
        </is>
      </c>
      <c r="D107" s="2" t="inlineStr">
        <is>
          <t/>
        </is>
      </c>
      <c r="E107" s="2" t="inlineStr">
        <is>
          <t/>
        </is>
      </c>
    </row>
    <row r="108">
      <c r="A108" s="2" t="inlineStr">
        <is>
          <t>EPA-HQ-OA-2018-0259-19116</t>
        </is>
      </c>
      <c r="B108" s="3" t="str">
        <f>=HYPERLINK("https://www.regulations.gov/comment/EPA-HQ-OA-2018-0259-19116")</f>
      </c>
      <c r="C108" s="2" t="inlineStr">
        <is>
          <t>My name is Jill Grundfest, and I live in Richfield Springs, NY, a rural upstate area]. Science is truth. We have to listen and follow what respected scientists say in terms of public health.  It is absurd and dangerous--in fact, deadly--not to.I strongly believe that our air, water, and food should be protected. I am writing to voice my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t>
        </is>
      </c>
      <c r="D108" s="2" t="inlineStr">
        <is>
          <t/>
        </is>
      </c>
      <c r="E108" s="2" t="inlineStr">
        <is>
          <t/>
        </is>
      </c>
    </row>
    <row r="109">
      <c r="A109" s="2" t="inlineStr">
        <is>
          <t>EPA-HQ-OA-2018-0259-2823</t>
        </is>
      </c>
      <c r="B109" s="3" t="str">
        <f>=HYPERLINK("https://www.regulations.gov/comment/EPA-HQ-OA-2018-0259-2823")</f>
      </c>
      <c r="C109" s="2" t="inlineStr">
        <is>
          <t>I am AGAINST your regulations to impose transparency in EPA science. Editing out facts regarding the effects of pollution on human health because you or your corporate friends do not want such adverse information to be made public is just plain wrong. Regardless of the profit motive driving your supporters (or their lobbyists), you have no right to sidestep or bury  the truth at the expense of others&amp;#39; lives and well-being.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t>
        </is>
      </c>
      <c r="D109" s="2" t="inlineStr">
        <is>
          <t/>
        </is>
      </c>
      <c r="E109" s="2" t="inlineStr">
        <is>
          <t/>
        </is>
      </c>
    </row>
    <row r="110">
      <c r="A110" s="2" t="inlineStr">
        <is>
          <t>EPA-HQ-OA-2018-0259-11648</t>
        </is>
      </c>
      <c r="B110" s="3" t="str">
        <f>=HYPERLINK("https://www.regulations.gov/comment/EPA-HQ-OA-2018-0259-11648")</f>
      </c>
      <c r="C110" s="2" t="inlineStr">
        <is>
          <t>Please regard science as factual and disregard non science. With covid we need pure science and not political nonsense to keep our populations healthy. Testing and tracking will make the difference, not opening before warranted. Please do help us to prevent a second wave. Listen to science!</t>
        </is>
      </c>
      <c r="D110" s="2" t="inlineStr">
        <is>
          <t/>
        </is>
      </c>
      <c r="E110" s="2" t="inlineStr">
        <is>
          <t/>
        </is>
      </c>
    </row>
    <row r="111">
      <c r="A111" s="2" t="inlineStr">
        <is>
          <t>EPA-HQ-OA-2018-0259-9659</t>
        </is>
      </c>
      <c r="B111" s="3" t="str">
        <f>=HYPERLINK("https://www.regulations.gov/comment/EPA-HQ-OA-2018-0259-9659")</f>
      </c>
      <c r="C111" s="2" t="inlineStr">
        <is>
          <t>As a neuroscientist and a participant in the national research endeavor I strongly oppose the implementation of this proposed rule. Limiting the transmission of science into and out of the EPA will limit the ability of the agency to appropriately inform itself and others to make the best decisions for our nation and its public health. My understanding is that multiple national agencies (AAAS, among others) along with the EPA&amp;#39;s own Science Advisory Board have given statements against implementation of this proposed rule. Please listen to the Advisory Board and the national organizations if not to those of us from the public sphere who want to ensure that the best information is available to everyone making decisions. Please do not imp...</t>
        </is>
      </c>
      <c r="D111" s="2" t="inlineStr">
        <is>
          <t/>
        </is>
      </c>
      <c r="E111" s="2" t="inlineStr">
        <is>
          <t/>
        </is>
      </c>
    </row>
    <row r="112">
      <c r="A112" s="2" t="inlineStr">
        <is>
          <t>EPA-HQ-OA-2018-0259-14611</t>
        </is>
      </c>
      <c r="B112" s="3" t="str">
        <f>=HYPERLINK("https://www.regulations.gov/comment/EPA-HQ-OA-2018-0259-14611")</f>
      </c>
      <c r="C112"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12" s="2" t="inlineStr">
        <is>
          <t/>
        </is>
      </c>
      <c r="E112" s="2" t="inlineStr">
        <is>
          <t/>
        </is>
      </c>
    </row>
    <row r="113">
      <c r="A113" s="2" t="inlineStr">
        <is>
          <t>EPA-HQ-OA-2018-0259-14077</t>
        </is>
      </c>
      <c r="B113" s="3" t="str">
        <f>=HYPERLINK("https://www.regulations.gov/comment/EPA-HQ-OA-2018-0259-14077")</f>
      </c>
      <c r="C113"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13" s="2" t="inlineStr">
        <is>
          <t/>
        </is>
      </c>
      <c r="E113" s="2" t="inlineStr">
        <is>
          <t/>
        </is>
      </c>
    </row>
    <row r="114">
      <c r="A114" s="2" t="inlineStr">
        <is>
          <t>EPA-HQ-OA-2018-0259-13396</t>
        </is>
      </c>
      <c r="B114" s="3" t="str">
        <f>=HYPERLINK("https://www.regulations.gov/comment/EPA-HQ-OA-2018-0259-13396")</f>
      </c>
      <c r="C114" s="2" t="inlineStr">
        <is>
          <t>The epa has not used real science in making their decisions. Of course there is global warming and global cooling. There are seasons too. To use fake science is the type of propaganda used by communist, globalists to sow fear and manipulate the people. Real science is verifiable, puts men in space, cures disease etc. in my opinion, the epa should be dissolved. It has caused more harm and disinformation than any tiny bit of good it has produced. Reality is a long way from the epa. It was conceived to help our inviprnment. Instead it is stool for control and disinformation</t>
        </is>
      </c>
      <c r="D114" s="2" t="inlineStr">
        <is>
          <t/>
        </is>
      </c>
      <c r="E114" s="2" t="inlineStr">
        <is>
          <t/>
        </is>
      </c>
    </row>
    <row r="115">
      <c r="A115" s="2" t="inlineStr">
        <is>
          <t>EPA-HQ-OA-2018-0259-4504</t>
        </is>
      </c>
      <c r="B115" s="3" t="str">
        <f>=HYPERLINK("https://www.regulations.gov/comment/EPA-HQ-OA-2018-0259-4504")</f>
      </c>
      <c r="C115" s="2" t="inlineStr">
        <is>
          <t>EPA decisions should be based on the best available science. I firmly oppose the proposed restrictions on the EPAs use of science to data that passes a transparency test rather than scientific criteria. The notion of a transparency test is based on political, not scientific, considerations. Such a policy would limit the use of the best science bccause it would remove many kinds of important scientific evidence from consideration. The EPAs mandate is to protect Americans and the environment from harm. It would surely be counter to that mandate to put Americans health at risk with a policy that is designed to result in weaker science and weaker environmental protection.The EPA has always used studies that have been peer reviewed....</t>
        </is>
      </c>
      <c r="D115" s="2" t="inlineStr">
        <is>
          <t/>
        </is>
      </c>
      <c r="E115" s="2" t="inlineStr">
        <is>
          <t/>
        </is>
      </c>
    </row>
    <row r="116">
      <c r="A116" s="2" t="inlineStr">
        <is>
          <t>EPA-HQ-OA-2018-0259-4755</t>
        </is>
      </c>
      <c r="B116" s="3" t="str">
        <f>=HYPERLINK("https://www.regulations.gov/comment/EPA-HQ-OA-2018-0259-4755")</f>
      </c>
      <c r="C116" s="2" t="inlineStr">
        <is>
          <t>The EPA should be making decisions about our environment based on SCIENCE and not politics or what is best only for business.  If you want to stop dividing this country then this administration needs to start building bridges (not walls).  Science today is the best that we have, we will learn more in the future and can change policy based on future learnings.  We can&amp;#39;t not do irreparable harm that will affect our children and grandchildren for the sake of $$$$ for the richest and largest corporations.The only way that we can assure that policy is based on good, clear science is with transparency.  The only way that we can make sure that the agency is putting well-being over profits is with transparency.Thank you,&lt;...</t>
        </is>
      </c>
      <c r="D116" s="2" t="inlineStr">
        <is>
          <t/>
        </is>
      </c>
      <c r="E116" s="2" t="inlineStr">
        <is>
          <t/>
        </is>
      </c>
    </row>
    <row r="117">
      <c r="A117" s="2" t="inlineStr">
        <is>
          <t>EPA-HQ-OA-2018-0259-11369</t>
        </is>
      </c>
      <c r="B117" s="3" t="str">
        <f>=HYPERLINK("https://www.regulations.gov/comment/EPA-HQ-OA-2018-0259-11369")</f>
      </c>
      <c r="C117" s="2" t="inlineStr">
        <is>
          <t>++++++++++++++++++++++++++++++++++++++++++++++++++++++++++++++++++++++++++++++++++++++++++++++++++++++++++++++++++++++++++++++++++++++++++++++++++++++++++++++++++++-------------------------------------------------guards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 a reckless and unlawful attempt to undercut this critical mission. It would needlessly restrict the EPAs ability to use reliable science when making decisions critical to protecting public health and saf...</t>
        </is>
      </c>
      <c r="D117" s="2" t="inlineStr">
        <is>
          <t/>
        </is>
      </c>
      <c r="E117" s="2" t="inlineStr">
        <is>
          <t/>
        </is>
      </c>
    </row>
    <row r="118">
      <c r="A118" s="2" t="inlineStr">
        <is>
          <t>EPA-HQ-OA-2018-0259-9033</t>
        </is>
      </c>
      <c r="B118" s="3" t="str">
        <f>=HYPERLINK("https://www.regulations.gov/comment/EPA-HQ-OA-2018-0259-9033")</f>
      </c>
      <c r="C118" s="2" t="inlineStr">
        <is>
          <t>I am the Majesty Precinct Captain in LD1, CD8 in Anthem, AZ.I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proposed rule...</t>
        </is>
      </c>
      <c r="D118" s="2" t="inlineStr">
        <is>
          <t/>
        </is>
      </c>
      <c r="E118" s="2" t="inlineStr">
        <is>
          <t/>
        </is>
      </c>
    </row>
    <row r="119">
      <c r="A119" s="2" t="inlineStr">
        <is>
          <t>EPA-HQ-OA-2018-0259-11459</t>
        </is>
      </c>
      <c r="B119" s="3" t="str">
        <f>=HYPERLINK("https://www.regulations.gov/comment/EPA-HQ-OA-2018-0259-11459")</f>
      </c>
      <c r="C119" s="2" t="inlineStr">
        <is>
          <t xml:space="preserve">This rule does not in fact rely on the strongest possible science, and instead uses &amp;#39;transparency&amp;#39; as a cover for an attempt to actually make scientific advice less accurate. The scientific process has long relied on confidentiality for human subjects in a number of studies; this is long standing good practice to protect informants identities. There is no value added to excluding studies that have used confidential identity information; indeed, it is poor science to do so. There are many ways to evaluate the quality of scientific data, such as sample sizes and different methodologies. Exclusion of data for the simple reason of confidentiality of subjects is not a good way to evaluate quality. </t>
        </is>
      </c>
      <c r="D119" s="2" t="inlineStr">
        <is>
          <t/>
        </is>
      </c>
      <c r="E119" s="2" t="inlineStr">
        <is>
          <t/>
        </is>
      </c>
    </row>
    <row r="120">
      <c r="A120" s="2" t="inlineStr">
        <is>
          <t>EPA-HQ-OA-2018-0259-14089</t>
        </is>
      </c>
      <c r="B120" s="3" t="str">
        <f>=HYPERLINK("https://www.regulations.gov/comment/EPA-HQ-OA-2018-0259-14089")</f>
      </c>
      <c r="C120"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20" s="2" t="inlineStr">
        <is>
          <t/>
        </is>
      </c>
      <c r="E120" s="2" t="inlineStr">
        <is>
          <t/>
        </is>
      </c>
    </row>
    <row r="121">
      <c r="A121" s="2" t="inlineStr">
        <is>
          <t>EPA-HQ-OA-2018-0259-16081</t>
        </is>
      </c>
      <c r="B121" s="3" t="str">
        <f>=HYPERLINK("https://www.regulations.gov/comment/EPA-HQ-OA-2018-0259-16081")</f>
      </c>
      <c r="C121" s="2" t="inlineStr">
        <is>
          <t>Dear Administrator Andrew Wheeler,I write in opposition to your proposal to restrict the Sciences involved and used in your decisionmaking processes. I must not be understanding your proposal correctly, or I perhaps am misunderstanding the machinations and ploys bureaucrats are using to force issues in for political reasons.We aren&amp;#39;t talking partisan versions of reality, or differing paradigms. We are talking about the use of Science to deal with the real Environment. Making staff and scientists conform their studies to support political positions within the Agency or any part of the Federal Government is completely wrong. In issuing this proposed rule, the EPA claims that it would be making sc...</t>
        </is>
      </c>
      <c r="D121" s="2" t="inlineStr">
        <is>
          <t/>
        </is>
      </c>
      <c r="E121" s="2" t="inlineStr">
        <is>
          <t/>
        </is>
      </c>
    </row>
    <row r="122">
      <c r="A122" s="2" t="inlineStr">
        <is>
          <t>EPA-HQ-OA-2018-0259-9936</t>
        </is>
      </c>
      <c r="B122" s="3" t="str">
        <f>=HYPERLINK("https://www.regulations.gov/comment/EPA-HQ-OA-2018-0259-9936")</f>
      </c>
      <c r="C122" s="2" t="inlineStr">
        <is>
          <t>It is time that the EPA is transparent to the people.  No more secret science.  Let the facts and honesty stand for itself.</t>
        </is>
      </c>
      <c r="D122" s="2" t="inlineStr">
        <is>
          <t/>
        </is>
      </c>
      <c r="E122" s="2" t="inlineStr">
        <is>
          <t/>
        </is>
      </c>
    </row>
    <row r="123">
      <c r="A123" s="2" t="inlineStr">
        <is>
          <t>EPA-HQ-OA-2018-0259-18373</t>
        </is>
      </c>
      <c r="B123" s="3" t="str">
        <f>=HYPERLINK("https://www.regulations.gov/comment/EPA-HQ-OA-2018-0259-18373")</f>
      </c>
      <c r="C123" s="2" t="inlineStr">
        <is>
          <t>My name is Claudia Rullman, and I live in Phippsburg, Maine. As an environmental biologist and an American citizen who strongly believes in the critical necessity of protecting the quality and safety of our air, water, and food, I am writing to voice my vehement opposition to the Trump administrations latest attack on science, public health, and our nations environmental laws.Under the administrations new proposal ~ which has been misleadingly marketed as a means of strengthening transparency in regulatory science ~ the U.S. Environmental Protection Agency could be exempted from relying on vitally important scientific research when establishing the safeguards that protect communities across this country. If the p...</t>
        </is>
      </c>
      <c r="D123" s="2" t="inlineStr">
        <is>
          <t/>
        </is>
      </c>
      <c r="E123" s="2" t="inlineStr">
        <is>
          <t/>
        </is>
      </c>
    </row>
    <row r="124">
      <c r="A124" s="2" t="inlineStr">
        <is>
          <t>EPA-HQ-OA-2018-0259-6621</t>
        </is>
      </c>
      <c r="B124" s="3" t="str">
        <f>=HYPERLINK("https://www.regulations.gov/comment/EPA-HQ-OA-2018-0259-6621")</f>
      </c>
      <c r="C124" s="2" t="inlineStr">
        <is>
          <t>It has come to my attention that although your department places many regulations on our country&amp;#39;s businesses, you refuse to reveal what the science is that supports these regulations. It is only logical to expect your agency to be honest and transparent enough to make your justifications for these regulations public. If you are confident that the science is good science, there should be no problem. Otherwise you are just contributing to a lack of trust in any of your decisions. Please reveal the science behind your regulations. Regards, Vic Avolio</t>
        </is>
      </c>
      <c r="D124" s="2" t="inlineStr">
        <is>
          <t/>
        </is>
      </c>
      <c r="E124" s="2" t="inlineStr">
        <is>
          <t/>
        </is>
      </c>
    </row>
    <row r="125">
      <c r="A125" s="2" t="inlineStr">
        <is>
          <t>EPA-HQ-OA-2018-0259-19303</t>
        </is>
      </c>
      <c r="B125" s="3" t="str">
        <f>=HYPERLINK("https://www.regulations.gov/comment/EPA-HQ-OA-2018-0259-19303")</f>
      </c>
      <c r="C125" s="2" t="inlineStr">
        <is>
          <t>My name is Koldehoff Kathryn, and I live in Sherman, Illinois. As our current situation makes clear, sciencenot industryshould be consulted when making decisions. Business is far too shortsighted.As someone who believes that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t>
        </is>
      </c>
      <c r="D125" s="2" t="inlineStr">
        <is>
          <t/>
        </is>
      </c>
      <c r="E125" s="2" t="inlineStr">
        <is>
          <t/>
        </is>
      </c>
    </row>
    <row r="126">
      <c r="A126" s="2" t="inlineStr">
        <is>
          <t>EPA-HQ-OA-2018-0259-14071</t>
        </is>
      </c>
      <c r="B126" s="3" t="str">
        <f>=HYPERLINK("https://www.regulations.gov/comment/EPA-HQ-OA-2018-0259-14071")</f>
      </c>
      <c r="C126"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26" s="2" t="inlineStr">
        <is>
          <t/>
        </is>
      </c>
      <c r="E126" s="2" t="inlineStr">
        <is>
          <t/>
        </is>
      </c>
    </row>
    <row r="127">
      <c r="A127" s="2" t="inlineStr">
        <is>
          <t>EPA-HQ-OA-2018-0259-13346</t>
        </is>
      </c>
      <c r="B127" s="3" t="str">
        <f>=HYPERLINK("https://www.regulations.gov/comment/EPA-HQ-OA-2018-0259-13346")</f>
      </c>
      <c r="C127" s="2" t="inlineStr">
        <is>
          <t>I am one of the lucky ones who survived breast cancer.  So, I am especially concerned about the health risks posed by involuntary environmental exposure to chemicals linked to cancer. I am writing to oppose the proposed Strengthening Transparency in Regulatory Science Rule.This rule will prioritize industry-funded science, undermine transparency, and harm public health by inhibiting regulators from making sound, evidence-based decisions based on the best available science. It would limit the evidence that can safeguard public health by requiring raw, deidentified data from public health, epidemiology, and medical studies to be made publicly available. This would result in both legal and ethical violations of privacy s...</t>
        </is>
      </c>
      <c r="D127" s="2" t="inlineStr">
        <is>
          <t/>
        </is>
      </c>
      <c r="E127" s="2" t="inlineStr">
        <is>
          <t/>
        </is>
      </c>
    </row>
    <row r="128">
      <c r="A128" s="2" t="inlineStr">
        <is>
          <t>EPA-HQ-OA-2018-0259-6121</t>
        </is>
      </c>
      <c r="B128" s="3" t="str">
        <f>=HYPERLINK("https://www.regulations.gov/comment/EPA-HQ-OA-2018-0259-6121")</f>
      </c>
      <c r="C128" s="2" t="inlineStr">
        <is>
          <t>1388 Sutter Street, Suite 400 San Francisco, CA 94109-5400 Phone: 415.346.8223 Fax: 415.346.2975 www.bcpp.org U.S. Environmental Protection Agency 1200 Pennsylvania Avenue NW Washington, DC 20460 Breast Cancer Prevention Partners Comments re: “Strengthening Transparency in Regulatory Science” Proposed Rule Submitted via Regulations.gov (August 13, 2018) Docket ID No. EPA-HQ-OA-2018-0259 Breast Cancer Prevention Partners strongly opposes the proposed “Strengthening Transparency in Regulatory Science” rule and we urge the EPA to withdraw it immediately. Breast Cancer Prevention Partners is a national organization committed to preventing breast cancer by eliminating and reducing exposures to chemicals and radiation that have been linked to ...</t>
        </is>
      </c>
      <c r="D128" s="2" t="inlineStr">
        <is>
          <t/>
        </is>
      </c>
      <c r="E128" s="2" t="inlineStr">
        <is>
          <t/>
        </is>
      </c>
    </row>
    <row r="129">
      <c r="A129" s="2" t="inlineStr">
        <is>
          <t>EPA-HQ-OA-2018-0259-1583</t>
        </is>
      </c>
      <c r="B129" s="3" t="str">
        <f>=HYPERLINK("https://www.regulations.gov/comment/EPA-HQ-OA-2018-0259-1583")</f>
      </c>
      <c r="C129" s="2" t="inlineStr">
        <is>
          <t>Conducting public policy based on science that has not been at least peer reviewed, published and demonstrated to be in the main reproducible, is an outrageous concept, although in previous administrations this is exactly what happened.  That means that many public policies today are based on empty claims which may be true, only partially true or completely false. Such secret science is not actually science at all.  Today, we know from recent studies that a large percentage of published research results in some fields cannot be reproduced.  It is an unfortunate fact today, that is you are willing to fund research with a hoped for outcome, there will be scientists who will find the desired outcome whether or not it is true, especially if ...</t>
        </is>
      </c>
      <c r="D129" s="2" t="inlineStr">
        <is>
          <t/>
        </is>
      </c>
      <c r="E129" s="2" t="inlineStr">
        <is>
          <t/>
        </is>
      </c>
    </row>
    <row r="130">
      <c r="A130" s="2" t="inlineStr">
        <is>
          <t>EPA-HQ-OA-2018-0259-1740</t>
        </is>
      </c>
      <c r="B130" s="3" t="str">
        <f>=HYPERLINK("https://www.regulations.gov/comment/EPA-HQ-OA-2018-0259-1740")</f>
      </c>
      <c r="C130" s="2" t="inlineStr">
        <is>
          <t>As a tax paying American citizen I fully support EPA administrator Scott Pruitt&amp;#39;s proposal to end the longstanding EPA practice of using secretive, often questionable, even deceptive science to support a political agenda at the expense of American tax payers. Finally, someone is standing up for the tax payers of this country and I commend administrator Pruitt for his actions. Thank You,Jason Chronister</t>
        </is>
      </c>
      <c r="D130" s="2" t="inlineStr">
        <is>
          <t/>
        </is>
      </c>
      <c r="E130" s="2" t="inlineStr">
        <is>
          <t/>
        </is>
      </c>
    </row>
    <row r="131">
      <c r="A131" s="2" t="inlineStr">
        <is>
          <t>EPA-HQ-OA-2018-0259-10953</t>
        </is>
      </c>
      <c r="B131" s="3" t="str">
        <f>=HYPERLINK("https://www.regulations.gov/comment/EPA-HQ-OA-2018-0259-10953")</f>
      </c>
      <c r="C131" s="2" t="inlineStr">
        <is>
          <t xml:space="preserve">I don&amp;#39;t support this change in rules. I think this clearly does not help transparency, but actually limits the use of clear science and data and limits access to it. As a citizen I think this rule will harm and not help me. I think the EPA should use full information in making decisions to maintain the health of our country. EPA should use and have access to as much data as possible. Stop limiting knowledge and science, use them to protect the health of this country. </t>
        </is>
      </c>
      <c r="D131" s="2" t="inlineStr">
        <is>
          <t/>
        </is>
      </c>
      <c r="E131" s="2" t="inlineStr">
        <is>
          <t/>
        </is>
      </c>
    </row>
    <row r="132">
      <c r="A132" s="2" t="inlineStr">
        <is>
          <t>EPA-HQ-OA-2018-0259-14509</t>
        </is>
      </c>
      <c r="B132" s="3" t="str">
        <f>=HYPERLINK("https://www.regulations.gov/comment/EPA-HQ-OA-2018-0259-14509")</f>
      </c>
      <c r="C132"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132" s="2" t="inlineStr">
        <is>
          <t/>
        </is>
      </c>
      <c r="E132" s="2" t="inlineStr">
        <is>
          <t/>
        </is>
      </c>
    </row>
    <row r="133">
      <c r="A133" s="2" t="inlineStr">
        <is>
          <t>EPA-HQ-OA-2018-0259-5721</t>
        </is>
      </c>
      <c r="B133" s="3" t="str">
        <f>=HYPERLINK("https://www.regulations.gov/comment/EPA-HQ-OA-2018-0259-5721")</f>
      </c>
      <c r="C133" s="2" t="inlineStr">
        <is>
          <t>JUNK science has been pushed by people totally ignorant of REAL science.Falsified data do NOT mean anything!  Have the integrity to stand up for verified science, based on real data!!  True scientists know that &amp;quot;global warming&amp;quot; is a total hoax.  EPA regulations that support this fallacy MUST be eliminated.Dr. Bonnie M Fox, Biochemist Regards, Dr. Fox</t>
        </is>
      </c>
      <c r="D133" s="2" t="inlineStr">
        <is>
          <t/>
        </is>
      </c>
      <c r="E133" s="2" t="inlineStr">
        <is>
          <t/>
        </is>
      </c>
    </row>
    <row r="134">
      <c r="A134" s="2" t="inlineStr">
        <is>
          <t>EPA-HQ-OA-2018-0259-2787</t>
        </is>
      </c>
      <c r="B134" s="3" t="str">
        <f>=HYPERLINK("https://www.regulations.gov/comment/EPA-HQ-OA-2018-0259-2787")</f>
      </c>
      <c r="C134" s="2" t="inlineStr">
        <is>
          <t>ftl:ongress of tf)e Wniteb ~tates mtasbinoton, ilQC 20515 June 7~ 2018 The Honorable Scott Pruitt Administrator U.S. Environmental Protection Agency 1200 Pennsylvania A venue NW Washington~ D.C. 20004 Dear Administrator Pruitt: We write to express grave concerns about the Environmental Protection Agency's (EPA) proposed rule, published on April 30, 2018, titled Strengthening Transparency in Regulatory Science (Docket No. EPA-HQ-OA-2018-0259). Contrary to its name, the proposed rule would implement an opaque process allowing EPA to selectively suppress scientific evidence without accountability and in the process undermine bedrock environmental laws. We join nearly a thousand scientists! II and many leading scientific organizations121 in ...</t>
        </is>
      </c>
      <c r="D134" s="2" t="inlineStr">
        <is>
          <t/>
        </is>
      </c>
      <c r="E134" s="2" t="inlineStr">
        <is>
          <t/>
        </is>
      </c>
    </row>
    <row r="135">
      <c r="A135" s="2" t="inlineStr">
        <is>
          <t>EPA-HQ-OA-2018-0259-21018</t>
        </is>
      </c>
      <c r="B135" s="3" t="str">
        <f>=HYPERLINK("https://www.regulations.gov/comment/EPA-HQ-OA-2018-0259-21018")</f>
      </c>
      <c r="C135" s="2" t="inlineStr">
        <is>
          <t>My name is Mark Gutman, and I live in Talkeetna, Alaska. Scientific research is the basis for sound environmental policy and protection.  It is obviously wrong to limit or censor scientific studies and their applications at the EPA.I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t>
        </is>
      </c>
      <c r="D135" s="2" t="inlineStr">
        <is>
          <t/>
        </is>
      </c>
      <c r="E135" s="2" t="inlineStr">
        <is>
          <t/>
        </is>
      </c>
    </row>
    <row r="136">
      <c r="A136" s="2" t="inlineStr">
        <is>
          <t>EPA-HQ-OA-2018-0259-19807</t>
        </is>
      </c>
      <c r="B136" s="3" t="str">
        <f>=HYPERLINK("https://www.regulations.gov/comment/EPA-HQ-OA-2018-0259-19807")</f>
      </c>
      <c r="C136" s="2" t="inlineStr">
        <is>
          <t>My name is Carl Lechner, and I live in Windsor, Ohio. The standard reference to the fox guarding the hen house simplifies the rationale about which perspective should guide the EPA.As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t>
        </is>
      </c>
      <c r="D136" s="2" t="inlineStr">
        <is>
          <t/>
        </is>
      </c>
      <c r="E136" s="2" t="inlineStr">
        <is>
          <t/>
        </is>
      </c>
    </row>
    <row r="137">
      <c r="A137" s="2" t="inlineStr">
        <is>
          <t>EPA-HQ-OA-2018-0259-14165</t>
        </is>
      </c>
      <c r="B137" s="3" t="str">
        <f>=HYPERLINK("https://www.regulations.gov/comment/EPA-HQ-OA-2018-0259-14165")</f>
      </c>
      <c r="C137" s="2" t="inlineStr">
        <is>
          <t>My name is Ulysses Lateiner, and I am a United States citizen in Somerville, Massachusetts.I am writing in complete opposition to the administrations latest attack on science, public health, and our nations environmental laws. The administrations new proposalwhich has been misleadingly marketed as a means of strengthening transparency in regulatory sciencewould preclude the U.S. Environmental Protection Agency from relying on important scientific research when establishing the safeguards that protect communities across the country. If this proposed rule is finalized, EPAs ability to ensure that Americans&amp;#39; air, water, and food are safe will be significantly undermined.EPA was created to protect Americans&amp;#39; healt...</t>
        </is>
      </c>
      <c r="D137" s="2" t="inlineStr">
        <is>
          <t/>
        </is>
      </c>
      <c r="E137" s="2" t="inlineStr">
        <is>
          <t/>
        </is>
      </c>
    </row>
    <row r="138">
      <c r="A138" s="2" t="inlineStr">
        <is>
          <t>EPA-HQ-OA-2018-0259-5017</t>
        </is>
      </c>
      <c r="B138" s="3" t="str">
        <f>=HYPERLINK("https://www.regulations.gov/comment/EPA-HQ-OA-2018-0259-5017")</f>
      </c>
      <c r="C138" s="2" t="inlineStr">
        <is>
          <t>Proposed Rule "Strengthening Transparency In Regulatory Science" Docket No. EPA-HQ-2018-0259 Comments from Janice Nolen, MA National Assistant vice President, Policy American Lung Association July 17, 2018 Thank you for the opportunity to provide comments. My name is Janice Nolen and I am the National Assistant Vice President for Policy for the American Lung Association. The American Lung Association turns 114 years old this year. For more than a century, we have fought to save lives by protecting lung health and preventing lung disease. We oppose the proposed rule. Many years ago in the early 1980s, my mother-in-law asked me to help her recruit participants in a major new study that they were doing. She worked for the American Cancer So...</t>
        </is>
      </c>
      <c r="D138" s="2" t="inlineStr">
        <is>
          <t/>
        </is>
      </c>
      <c r="E138" s="2" t="inlineStr">
        <is>
          <t/>
        </is>
      </c>
    </row>
    <row r="139">
      <c r="A139" s="2" t="inlineStr">
        <is>
          <t>EPA-HQ-OA-2018-0259-14591</t>
        </is>
      </c>
      <c r="B139" s="3" t="str">
        <f>=HYPERLINK("https://www.regulations.gov/comment/EPA-HQ-OA-2018-0259-14591")</f>
      </c>
      <c r="C139"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139" s="2" t="inlineStr">
        <is>
          <t/>
        </is>
      </c>
      <c r="E139" s="2" t="inlineStr">
        <is>
          <t/>
        </is>
      </c>
    </row>
    <row r="140">
      <c r="A140" s="2" t="inlineStr">
        <is>
          <t>EPA-HQ-OA-2018-0259-13270</t>
        </is>
      </c>
      <c r="B140" s="3" t="str">
        <f>=HYPERLINK("https://www.regulations.gov/comment/EPA-HQ-OA-2018-0259-13270")</f>
      </c>
      <c r="C140" s="2" t="inlineStr">
        <is>
          <t>We are Mary Ann and Frank Graffagnino, and we live in Prescott AZ.  FOR THE HEALTH AND WELL-BEING OF ALL CURRENT AND FUTURE GENERATIONS, WILDLIFE AND THE ENVIRONMENT,  listen to science and public health experts!  Stop censoring science...THIS IS THE RIGHT, FAIR, JUST, HUMANE AND HEALTHY ACTION TO TAKE!!!!!!!!!As a physician and as two caring and concerned people, who believe that our air, water, and food should be protected, my husband and I are  writing to voice our strong opposition to the Trump administrations latest attack on science, public health, and our nations environmental laws.Under the administrations new proposalwhich has been misleadingly marketed as a means of strengthening transparency in regulatory s...</t>
        </is>
      </c>
      <c r="D140" s="2" t="inlineStr">
        <is>
          <t/>
        </is>
      </c>
      <c r="E140" s="2" t="inlineStr">
        <is>
          <t/>
        </is>
      </c>
    </row>
    <row r="141">
      <c r="A141" s="2" t="inlineStr">
        <is>
          <t>EPA-HQ-OA-2018-0259-14505</t>
        </is>
      </c>
      <c r="B141" s="3" t="str">
        <f>=HYPERLINK("https://www.regulations.gov/comment/EPA-HQ-OA-2018-0259-14505")</f>
      </c>
      <c r="C141"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141" s="2" t="inlineStr">
        <is>
          <t/>
        </is>
      </c>
      <c r="E141" s="2" t="inlineStr">
        <is>
          <t/>
        </is>
      </c>
    </row>
    <row r="142">
      <c r="A142" s="2" t="inlineStr">
        <is>
          <t>EPA-HQ-OA-2018-0259-17422</t>
        </is>
      </c>
      <c r="B142" s="3" t="str">
        <f>=HYPERLINK("https://www.regulations.gov/comment/EPA-HQ-OA-2018-0259-17422")</f>
      </c>
      <c r="C142" s="2" t="inlineStr">
        <is>
          <t>Strengthening transparency in regulatory science is long overdue.  There are too many groups with vested interests trying to force their agenda on the public.  Scientific information must be reviewable and be subject to scrutiny.</t>
        </is>
      </c>
      <c r="D142" s="2" t="inlineStr">
        <is>
          <t/>
        </is>
      </c>
      <c r="E142" s="2" t="inlineStr">
        <is>
          <t/>
        </is>
      </c>
    </row>
    <row r="143">
      <c r="A143" s="2" t="inlineStr">
        <is>
          <t>EPA-HQ-OA-2018-0259-0589</t>
        </is>
      </c>
      <c r="B143" s="3" t="str">
        <f>=HYPERLINK("https://www.regulations.gov/comment/EPA-HQ-OA-2018-0259-0589")</f>
      </c>
      <c r="C143" s="2" t="inlineStr">
        <is>
          <t>From: Pruitt, Scott To: For the Docket Center Date: 5/9/2018 11:49:05 AM Subject: FW: Walk back your latest dangerous attack on strong science --------------------------------------------------------------------- ________________________________________ From: Environmental Defense FundOn Behalf OfE.K. Worthington Sent: Wednesday, May 9, 2018 11:47:58 AM (UTC-05:00) Eastern Time (US &amp; Canada) To: Pruitt, Scott Subject: Walk back your latest dangerous attack on strong science May 9, 2018 Administrator E. Scott Pruitt Dear Administrator Pruitt, I'm writing today gravely concerned about your recent proposal to restrict EPA's ability to use life-saving science, and to ask that you extend the 30 day comment period and hold a public hearing so ...</t>
        </is>
      </c>
      <c r="D143" s="2" t="inlineStr">
        <is>
          <t/>
        </is>
      </c>
      <c r="E143" s="2" t="inlineStr">
        <is>
          <t/>
        </is>
      </c>
    </row>
    <row r="144">
      <c r="A144" s="2" t="inlineStr">
        <is>
          <t>EPA-HQ-OA-2018-0259-5269</t>
        </is>
      </c>
      <c r="B144" s="3" t="str">
        <f>=HYPERLINK("https://www.regulations.gov/comment/EPA-HQ-OA-2018-0259-5269")</f>
      </c>
      <c r="C144" s="2" t="inlineStr">
        <is>
          <t>Stop using secret science to justify your regulations.  Show the scientific evidence. Regards, Karen Young</t>
        </is>
      </c>
      <c r="D144" s="2" t="inlineStr">
        <is>
          <t/>
        </is>
      </c>
      <c r="E144" s="2" t="inlineStr">
        <is>
          <t/>
        </is>
      </c>
    </row>
    <row r="145">
      <c r="A145" s="2" t="inlineStr">
        <is>
          <t>EPA-HQ-OA-2018-0259-13868</t>
        </is>
      </c>
      <c r="B145" s="3" t="str">
        <f>=HYPERLINK("https://www.regulations.gov/comment/EPA-HQ-OA-2018-0259-13868")</f>
      </c>
      <c r="C145" s="2" t="inlineStr">
        <is>
          <t>EPA must show honest work, end green silly science economy killing thinking.We pollute less than the rest of the world.Charge China for polluting the world with their killer virus since Nov 2019, that&amp;#39;s the real problem.</t>
        </is>
      </c>
      <c r="D145" s="2" t="inlineStr">
        <is>
          <t/>
        </is>
      </c>
      <c r="E145" s="2" t="inlineStr">
        <is>
          <t/>
        </is>
      </c>
    </row>
    <row r="146">
      <c r="A146" s="2" t="inlineStr">
        <is>
          <t>EPA-HQ-OA-2018-0259-14084</t>
        </is>
      </c>
      <c r="B146" s="3" t="str">
        <f>=HYPERLINK("https://www.regulations.gov/comment/EPA-HQ-OA-2018-0259-14084")</f>
      </c>
      <c r="C146"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46" s="2" t="inlineStr">
        <is>
          <t/>
        </is>
      </c>
      <c r="E146" s="2" t="inlineStr">
        <is>
          <t/>
        </is>
      </c>
    </row>
    <row r="147">
      <c r="A147" s="2" t="inlineStr">
        <is>
          <t>EPA-HQ-OA-2018-0259-13793</t>
        </is>
      </c>
      <c r="B147" s="3" t="str">
        <f>=HYPERLINK("https://www.regulations.gov/comment/EPA-HQ-OA-2018-0259-13793")</f>
      </c>
      <c r="C147" s="2" t="inlineStr">
        <is>
          <t>As a breast cancer patient in recovery,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t>
        </is>
      </c>
      <c r="D147" s="2" t="inlineStr">
        <is>
          <t/>
        </is>
      </c>
      <c r="E147" s="2" t="inlineStr">
        <is>
          <t/>
        </is>
      </c>
    </row>
    <row r="148">
      <c r="A148" s="2" t="inlineStr">
        <is>
          <t>EPA-HQ-OA-2018-0259-1452</t>
        </is>
      </c>
      <c r="B148" s="3" t="str">
        <f>=HYPERLINK("https://www.regulations.gov/comment/EPA-HQ-OA-2018-0259-1452")</f>
      </c>
      <c r="C148" s="2" t="inlineStr">
        <is>
          <t>As a scientist with more than 30 years of experience in industry, academia, and government I know that a tremendous amount of valuable science is done with proprietary data (e.g., from oil companies) and with data which otherwise cannot be made public (e.g., medical data which is protected due to patient privacy requirements). Without the use of information derived from such data, Federal agencies cannot bring the full scientific picture to bear as policy and regulations are formulated. Thus, I urge EPA to not implement the proposed &amp;quot;Strengthening Transparency in Regulatory Science.&amp;quot; Best regards,Jerry Miller</t>
        </is>
      </c>
      <c r="D148" s="2" t="inlineStr">
        <is>
          <t/>
        </is>
      </c>
      <c r="E148" s="2" t="inlineStr">
        <is>
          <t/>
        </is>
      </c>
    </row>
    <row r="149">
      <c r="A149" s="2" t="inlineStr">
        <is>
          <t>EPA-HQ-OA-2018-0259-15143</t>
        </is>
      </c>
      <c r="B149" s="3" t="str">
        <f>=HYPERLINK("https://www.regulations.gov/comment/EPA-HQ-OA-2018-0259-15143")</f>
      </c>
      <c r="C149" s="2" t="inlineStr">
        <is>
          <t>Dear Administrator Andrew Wheeler,I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burden EPA staff with reanalyzing data from each study used to support a rulemaking which is not only pointless as peer review already is a check on the work of researchers, but it would be resource intensive and time consuming. The EPA&amp;#39;s proposed rule...</t>
        </is>
      </c>
      <c r="D149" s="2" t="inlineStr">
        <is>
          <t/>
        </is>
      </c>
      <c r="E149" s="2" t="inlineStr">
        <is>
          <t/>
        </is>
      </c>
    </row>
    <row r="150">
      <c r="A150" s="2" t="inlineStr">
        <is>
          <t>EPA-HQ-OA-2018-0259-3359</t>
        </is>
      </c>
      <c r="B150" s="3" t="str">
        <f>=HYPERLINK("https://www.regulations.gov/comment/EPA-HQ-OA-2018-0259-3359")</f>
      </c>
      <c r="C150" s="2" t="inlineStr">
        <is>
          <t>Your regulations to impose transparency in EPA science is shocking. Peer-reviewed studies assessing the effects of pollution exposure on humans, based on actual personal health data  which by law must be kept confidential  are among the best science available to the Agency. This impractical proposal would allow EPA to ignore this data unless that confidential personal health data were made publicly available. This is unnecessary!Please abandon this reckless plan, for the sake of our childrens health. Regards, Carol Stotmyer</t>
        </is>
      </c>
      <c r="D150" s="2" t="inlineStr">
        <is>
          <t/>
        </is>
      </c>
      <c r="E150" s="2" t="inlineStr">
        <is>
          <t/>
        </is>
      </c>
    </row>
    <row r="151">
      <c r="A151" s="2" t="inlineStr">
        <is>
          <t>EPA-HQ-OA-2018-0259-18643</t>
        </is>
      </c>
      <c r="B151" s="3" t="str">
        <f>=HYPERLINK("https://www.regulations.gov/comment/EPA-HQ-OA-2018-0259-18643")</f>
      </c>
      <c r="C151" s="2" t="inlineStr">
        <is>
          <t>My name is Evan Jane Kriss, and I live in Sausalito, California.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(its MANDATE) will be significantly undermine...</t>
        </is>
      </c>
      <c r="D151" s="2" t="inlineStr">
        <is>
          <t/>
        </is>
      </c>
      <c r="E151" s="2" t="inlineStr">
        <is>
          <t/>
        </is>
      </c>
    </row>
    <row r="152">
      <c r="A152" s="2" t="inlineStr">
        <is>
          <t>EPA-HQ-OA-2018-0259-6506</t>
        </is>
      </c>
      <c r="B152" s="3" t="str">
        <f>=HYPERLINK("https://www.regulations.gov/comment/EPA-HQ-OA-2018-0259-6506")</f>
      </c>
      <c r="C152" s="2" t="inlineStr">
        <is>
          <t>Prove all EPA decisions and regulations are supported by actual 100% accurate true science by showing all documents and other work. Regards, Tom Wies</t>
        </is>
      </c>
      <c r="D152" s="2" t="inlineStr">
        <is>
          <t/>
        </is>
      </c>
      <c r="E152" s="2" t="inlineStr">
        <is>
          <t/>
        </is>
      </c>
    </row>
    <row r="153">
      <c r="A153" s="2" t="inlineStr">
        <is>
          <t>EPA-HQ-OA-2018-0259-13062</t>
        </is>
      </c>
      <c r="B153" s="3" t="str">
        <f>=HYPERLINK("https://www.regulations.gov/comment/EPA-HQ-OA-2018-0259-13062")</f>
      </c>
      <c r="C153" s="2" t="inlineStr">
        <is>
          <t>Dear Administrator Andrew Wheeler,The proposed changes to the current rule is designed to weaken the regulatory power of the EPA by restricting what data it can consider in its decisions going forward. This is a terrible and short sighted and will result in many unneeded death over time. The claim put forward by the new management at the EPA (which is heavily influenced by ties to industry)  is a patent lie and will actually exclude the very science needed for good decisions as it would put researchers in the difficult position of choosing between protecting privacy and security versus allowing their work to be used in EPA decisionmaking. It would excessively burden EPA staff with reanalyzing data from each study used to suppor...</t>
        </is>
      </c>
      <c r="D153" s="2" t="inlineStr">
        <is>
          <t/>
        </is>
      </c>
      <c r="E153" s="2" t="inlineStr">
        <is>
          <t/>
        </is>
      </c>
    </row>
    <row r="154">
      <c r="A154" s="2" t="inlineStr">
        <is>
          <t>EPA-HQ-OA-2018-0259-7134</t>
        </is>
      </c>
      <c r="B154" s="3" t="str">
        <f>=HYPERLINK("https://www.regulations.gov/comment/EPA-HQ-OA-2018-0259-7134")</f>
      </c>
      <c r="C154" s="2" t="inlineStr">
        <is>
          <t>From: Environmental Defense Fund  To: Pruitt, Scott Date: 7/3/2018 1:09:00 PM Subject: Walk back your latest dangerous attack on strong science ----------------------------------------------------------------- Jul 3, 2018 Administrator E. Scott Pruitt Dear Administrator Pruitt, The world is not flat. Science determined that, and that Earth isn't at the center of the universe. Science also determined that cigarettes and pollutants cause cancer and other ills. Science needs to be relied on, not shunned, or treated like an inconvenient source of truth. Restricting EPA's ability to use life-revealing, life-saving science through your latest proposal is wrong-headed, archaic and downright stupid. Your personal mission to s...</t>
        </is>
      </c>
      <c r="D154" s="2" t="inlineStr">
        <is>
          <t/>
        </is>
      </c>
      <c r="E154" s="2" t="inlineStr">
        <is>
          <t/>
        </is>
      </c>
    </row>
    <row r="155">
      <c r="A155" s="2" t="inlineStr">
        <is>
          <t>EPA-HQ-OA-2018-0259-9568</t>
        </is>
      </c>
      <c r="B155" s="3" t="str">
        <f>=HYPERLINK("https://www.regulations.gov/comment/EPA-HQ-OA-2018-0259-9568")</f>
      </c>
      <c r="C155" s="2" t="inlineStr">
        <is>
          <t>EPA&amp;#39;s decisions should make use of the best and most reliable scientific evidence, regardless of whether the source data are old or new, openly shared or bound by confidentiality.The proposed transparency rule could only make sense if it applied to future science and came in to effect in (say) 5 uears from now. It does not seem sensible to limit retrospective analysis of existing studies and datasets for which primary data is not publicly shared.Scientists of prior decades did not know that their measurements would be weighted based on primary data-availability and had other regulations to deal with (e.g. ethical and confidentiality regulations) that discouraged primary data sharing.Ultimately, there are...</t>
        </is>
      </c>
      <c r="D155" s="2" t="inlineStr">
        <is>
          <t/>
        </is>
      </c>
      <c r="E155" s="2" t="inlineStr">
        <is>
          <t/>
        </is>
      </c>
    </row>
    <row r="156">
      <c r="A156" s="2" t="inlineStr">
        <is>
          <t>EPA-HQ-OA-2018-0259-4612</t>
        </is>
      </c>
      <c r="B156" s="3" t="str">
        <f>=HYPERLINK("https://www.regulations.gov/comment/EPA-HQ-OA-2018-0259-4612")</f>
      </c>
      <c r="C156" s="2" t="inlineStr">
        <is>
          <t>This is a misguided rule that would prevent proper science from being accomplished. It would harm the health of the United States and its people by taking scientific evidence away from a science-based agency. It cannot pass.</t>
        </is>
      </c>
      <c r="D156" s="2" t="inlineStr">
        <is>
          <t/>
        </is>
      </c>
      <c r="E156" s="2" t="inlineStr">
        <is>
          <t/>
        </is>
      </c>
    </row>
    <row r="157">
      <c r="A157" s="2" t="inlineStr">
        <is>
          <t>EPA-HQ-OA-2018-0259-5407</t>
        </is>
      </c>
      <c r="B157" s="3" t="str">
        <f>=HYPERLINK("https://www.regulations.gov/comment/EPA-HQ-OA-2018-0259-5407")</f>
      </c>
      <c r="C157" s="2" t="inlineStr">
        <is>
          <t>Repeal ALL of Obama&amp;#39;s mandates now.  Show the EPA work now!  This is not secret science ...this is the citizen&amp;#39;s right to know the process and see exactly what they have done. Regards, Sue Christian</t>
        </is>
      </c>
      <c r="D157" s="2" t="inlineStr">
        <is>
          <t/>
        </is>
      </c>
      <c r="E157" s="2" t="inlineStr">
        <is>
          <t/>
        </is>
      </c>
    </row>
    <row r="158">
      <c r="A158" s="2" t="inlineStr">
        <is>
          <t>EPA-HQ-OA-2018-0259-4842</t>
        </is>
      </c>
      <c r="B158" s="3" t="str">
        <f>=HYPERLINK("https://www.regulations.gov/comment/EPA-HQ-OA-2018-0259-4842")</f>
      </c>
      <c r="C158" s="2" t="inlineStr">
        <is>
          <t>Testimony of Ann R. Mesnikoff, Federal Legislative Director, Environmental Law &amp;amp; Policy CenterJuly 16, 2018Testimony opposing EPAs Proposed Rulemaking titled Strengthening Transparency in Regulatory Science, Docket ID No. EPA-HQ-OA-2018-0259 My name is Ann Mesnikoff. I am the Federal Legislative Director for the Environmental Law &amp;amp; Policy Center (ELPC). ELPC works throughout the Great Lakes states and Midwest protecting public health and special places, under the belief that environmental protection and economic development can be achieved together.ELPC appreciates the opportunity to testify today in opposition to EPAs proposal to censor or otherwise constrain the science it will consider in iss...
Testimony of Ann R. Mesnikoff Federal Legislative Director, Environmental Law &amp; Policy Center July 16, 2018 Testimony opposing EPA’s Proposed Rulemaking titled “Strengthening Transparency in Regulatory Science,” Docket ID No. EPA-HQ-OA-2018-0259 My name is Ann Mesnikoff. I am the Federal Legislative Director for the Environmental Law &amp; Policy Center (ELPC). ELPC works throughout the Great Lakes states and Midwest protecting public health and special places, under the belief that environmental protection and economic development can be achieved together. ELPC appreciates the opportunity to testify today in opposition to EPA’s proposal to censor or otherwise constrain the science it will consider in issuing essential standards that are mea...</t>
        </is>
      </c>
      <c r="D158" s="2" t="inlineStr">
        <is>
          <t/>
        </is>
      </c>
      <c r="E158" s="2" t="inlineStr">
        <is>
          <t/>
        </is>
      </c>
    </row>
    <row r="159">
      <c r="A159" s="2" t="inlineStr">
        <is>
          <t>EPA-HQ-OA-2018-0259-15337</t>
        </is>
      </c>
      <c r="B159" s="3" t="str">
        <f>=HYPERLINK("https://www.regulations.gov/comment/EPA-HQ-OA-2018-0259-15337")</f>
      </c>
      <c r="C159" s="2" t="inlineStr">
        <is>
          <t>Iwith out the progression of science we have had over the decades, you and we probably wouldn&amp;#39;t be here right now.Im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159" s="2" t="inlineStr">
        <is>
          <t/>
        </is>
      </c>
      <c r="E159" s="2" t="inlineStr">
        <is>
          <t/>
        </is>
      </c>
    </row>
    <row r="160">
      <c r="A160" s="2" t="inlineStr">
        <is>
          <t>EPA-HQ-OA-2018-0259-8625</t>
        </is>
      </c>
      <c r="B160" s="3" t="str">
        <f>=HYPERLINK("https://www.regulations.gov/comment/EPA-HQ-OA-2018-0259-8625")</f>
      </c>
      <c r="C160" s="2" t="inlineStr">
        <is>
          <t xml:space="preserve">Even a brief reading of this proposal makes it clear that the EPA does not care about protecting the environment or the physical health of American people. I was born and raised in Colorado where we take extreme pride in the natural beauty of our state, and our scientific institutions, and I STRONGLY STRONGLY object to this terrible proposed &amp;quot;regulation&amp;quot; that allows corporations to poison our land and our people in pursuit of profit by ignoring actual science. Fuck you EPA for throwing away the right to clean air and drinking water for the little guy so you can trip over yourself to pander to big corporations. Fuck you and go to hell. </t>
        </is>
      </c>
      <c r="D160" s="2" t="inlineStr">
        <is>
          <t/>
        </is>
      </c>
      <c r="E160" s="2" t="inlineStr">
        <is>
          <t/>
        </is>
      </c>
    </row>
    <row r="161">
      <c r="A161" s="2" t="inlineStr">
        <is>
          <t>EPA-HQ-OA-2018-0259-18870</t>
        </is>
      </c>
      <c r="B161" s="3" t="str">
        <f>=HYPERLINK("https://www.regulations.gov/comment/EPA-HQ-OA-2018-0259-18870")</f>
      </c>
      <c r="C161" s="2" t="inlineStr">
        <is>
          <t>Dear Administrator Andrew Wheeler,I am writing to oppose the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 that is pointless (since peer review is already a check on the work of researchers), resource-intensive, and time-consuming. The EPA&amp;#39;s proposed rule has three fundamental flaws that render it unf...</t>
        </is>
      </c>
      <c r="D161" s="2" t="inlineStr">
        <is>
          <t/>
        </is>
      </c>
      <c r="E161" s="2" t="inlineStr">
        <is>
          <t/>
        </is>
      </c>
    </row>
    <row r="162">
      <c r="A162" s="2" t="inlineStr">
        <is>
          <t>EPA-HQ-OA-2018-0259-5469</t>
        </is>
      </c>
      <c r="B162" s="3" t="str">
        <f>=HYPERLINK("https://www.regulations.gov/comment/EPA-HQ-OA-2018-0259-5469")</f>
      </c>
      <c r="C162" s="2" t="inlineStr">
        <is>
          <t>Do your work openly so all can see what you are doing &amp;amp;amp; do it honestly without using inaccurate, secret science! Regards, Lynne Morand</t>
        </is>
      </c>
      <c r="D162" s="2" t="inlineStr">
        <is>
          <t/>
        </is>
      </c>
      <c r="E162" s="2" t="inlineStr">
        <is>
          <t/>
        </is>
      </c>
    </row>
    <row r="163">
      <c r="A163" s="2" t="inlineStr">
        <is>
          <t>EPA-HQ-OA-2018-0259-9997</t>
        </is>
      </c>
      <c r="B163" s="3" t="str">
        <f>=HYPERLINK("https://www.regulations.gov/comment/EPA-HQ-OA-2018-0259-9997")</f>
      </c>
      <c r="C163" s="2" t="inlineStr">
        <is>
          <t>Dear Administrator Andrew Wheeler,The Environmental Protection Agency must amplify, extend and reinforce the use of and reliance on science in its decision-making processes. It must make the best and public use of all available peer-reviewed science without interference from political appointees, including interference in the selection of studies, selection of data, analysis, interpretation or publication.  The Agency must guarantee that its processes are open to full scrutiny by government scientists and others without conflict of interest in order to honestly fulfill the public trust in your pursuing the mission of protection of and for the public, present and future.  The authority of arbitrary censorship of studie...</t>
        </is>
      </c>
      <c r="D163" s="2" t="inlineStr">
        <is>
          <t/>
        </is>
      </c>
      <c r="E163" s="2" t="inlineStr">
        <is>
          <t/>
        </is>
      </c>
    </row>
    <row r="164">
      <c r="A164" s="2" t="inlineStr">
        <is>
          <t>EPA-HQ-OA-2018-0259-17618</t>
        </is>
      </c>
      <c r="B164" s="3" t="str">
        <f>=HYPERLINK("https://www.regulations.gov/comment/EPA-HQ-OA-2018-0259-17618")</f>
      </c>
      <c r="C164" s="2" t="inlineStr">
        <is>
          <t>My mom died at 53 of breast cancer, so I am really intensely interested in preventing its occurrence.As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t>
        </is>
      </c>
      <c r="D164" s="2" t="inlineStr">
        <is>
          <t/>
        </is>
      </c>
      <c r="E164" s="2" t="inlineStr">
        <is>
          <t/>
        </is>
      </c>
    </row>
    <row r="165">
      <c r="A165" s="2" t="inlineStr">
        <is>
          <t>EPA-HQ-OA-2018-0259-4424</t>
        </is>
      </c>
      <c r="B165" s="3" t="str">
        <f>=HYPERLINK("https://www.regulations.gov/comment/EPA-HQ-OA-2018-0259-4424")</f>
      </c>
      <c r="C165" s="2" t="inlineStr">
        <is>
          <t>I am writing to voice opposition to the  &amp;quot;Strengthening Transparency in Regulatory Science.&amp;quot;The rule would dismiss science and findings vital to keeping us healthy.Stop rolling back protections and do your jobs.History will remember you.</t>
        </is>
      </c>
      <c r="D165" s="2" t="inlineStr">
        <is>
          <t/>
        </is>
      </c>
      <c r="E165" s="2" t="inlineStr">
        <is>
          <t/>
        </is>
      </c>
    </row>
    <row r="166">
      <c r="A166" s="2" t="inlineStr">
        <is>
          <t>EPA-HQ-OA-2018-0259-6802</t>
        </is>
      </c>
      <c r="B166" s="3" t="str">
        <f>=HYPERLINK("https://www.regulations.gov/comment/EPA-HQ-OA-2018-0259-6802")</f>
      </c>
      <c r="C166" s="2" t="inlineStr">
        <is>
          <t>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publichealth and environmental safeguards, the agency needs to have the ability to use the best research and information. While this proposed rule promises &amp;quot;transparency,&amp;quot; it reduces confident...</t>
        </is>
      </c>
      <c r="D166" s="2" t="inlineStr">
        <is>
          <t/>
        </is>
      </c>
      <c r="E166" s="2" t="inlineStr">
        <is>
          <t/>
        </is>
      </c>
    </row>
    <row r="167">
      <c r="A167" s="2" t="inlineStr">
        <is>
          <t>EPA-HQ-OA-2018-0259-0545</t>
        </is>
      </c>
      <c r="B167" s="3" t="str">
        <f>=HYPERLINK("https://www.regulations.gov/comment/EPA-HQ-OA-2018-0259-0545")</f>
      </c>
      <c r="C167" s="2" t="inlineStr">
        <is>
          <t>American Society for Investigative Pathology Investigating the Pathogenesis of Disease WILLIAM B. COLEMAN, PHD EXECUTIVE OFFICER 1801 Rockville Pike, Suite 350, Rockville, MD 20852 (USA) Tel: 240-283-9700  Fax: 301-984-4047  Email: wbcoleman@asip.org  www.asip.org May 17, 2018 Scott Pruitt U.S. Environmental Protection Agency Secretary EPA Docket Center, EPA-HQ-OA-2018-0259 Environmental Protection Agency Mail Code 28221T 1200 Pennsylvania Ave., NW 1200 Pennsylvania Ave., NW Washington D.C., 20460 Washington DC 20460 Attn: Doc. No. EPA-HQ-OA-2018-0259 Re: Request for extension of the comment deadline for Proposed Rule: Strengthening Transparency in Regulatory Science, 83 Fed. Reg. 18,768 (Apr. 30, 2018) Dear Administrator Pruitt, The ...</t>
        </is>
      </c>
      <c r="D167" s="2" t="inlineStr">
        <is>
          <t/>
        </is>
      </c>
      <c r="E167" s="2" t="inlineStr">
        <is>
          <t/>
        </is>
      </c>
    </row>
    <row r="168">
      <c r="A168" s="2" t="inlineStr">
        <is>
          <t>EPA-HQ-OA-2018-0259-13297</t>
        </is>
      </c>
      <c r="B168" s="3" t="str">
        <f>=HYPERLINK("https://www.regulations.gov/comment/EPA-HQ-OA-2018-0259-13297")</f>
      </c>
      <c r="C168" s="2" t="inlineStr">
        <is>
          <t>My name is [Your first name will be inserted here] [Your last name will be inserted here], and I live in [Your city will be inserted here], [Your state will be inserted here]. [Your personal comment will be added here.]I am writing to voice my opposition to the Trump administrations latest attack on science, public health, and our environmental laws.Under the administrations new proposalwhich has been marketed as a means of strengthening transparency in regulatory sciencethe U.S. Environmental Protection Agency could be precluded from relying on scientific research when establishing the safeguards that protect communities. If the proposed rule is finalized, the EPAs ability to ensure that our air, water, and food are ...</t>
        </is>
      </c>
      <c r="D168" s="2" t="inlineStr">
        <is>
          <t/>
        </is>
      </c>
      <c r="E168" s="2" t="inlineStr">
        <is>
          <t/>
        </is>
      </c>
    </row>
    <row r="169">
      <c r="A169" s="2" t="inlineStr">
        <is>
          <t>EPA-HQ-OA-2018-0259-16641</t>
        </is>
      </c>
      <c r="B169" s="3" t="str">
        <f>=HYPERLINK("https://www.regulations.gov/comment/EPA-HQ-OA-2018-0259-16641")</f>
      </c>
      <c r="C169" s="2" t="inlineStr">
        <is>
          <t>To the Environmental Protection AgencyAgency/Docket Numbers:EPA-HQ-OA-2018-0259FRL-10004-72-ORDRIN:2080-AA14 Document Number:2020-05012Comment on EPA Proposed Supplement to Strengthening Transparency in Regulatory Science Rule (In reference to Docket ID No. EPA-HQ-OA-2018-0259)Since, Theodore Roosevelt administrations have supported the role of the federal government in protecting the nations environment and conservation of its natural resources.  This proposed rule change represents a dangerous shift in this vital policy.  Consider the impressive record of past presidents supporting national environmental/conservation public policy.The following quote is from President Theodore Roosevelt...</t>
        </is>
      </c>
      <c r="D169" s="2" t="inlineStr">
        <is>
          <t/>
        </is>
      </c>
      <c r="E169" s="2" t="inlineStr">
        <is>
          <t/>
        </is>
      </c>
    </row>
    <row r="170">
      <c r="A170" s="2" t="inlineStr">
        <is>
          <t>EPA-HQ-OA-2018-0259-5415</t>
        </is>
      </c>
      <c r="B170" s="3" t="str">
        <f>=HYPERLINK("https://www.regulations.gov/comment/EPA-HQ-OA-2018-0259-5415")</f>
      </c>
      <c r="C170" s="2" t="inlineStr">
        <is>
          <t>PL secret science nowendEASE ENTER YOUR COMMENT HEREend secret science now Regards, irene hufnagel</t>
        </is>
      </c>
      <c r="D170" s="2" t="inlineStr">
        <is>
          <t/>
        </is>
      </c>
      <c r="E170" s="2" t="inlineStr">
        <is>
          <t/>
        </is>
      </c>
    </row>
    <row r="171">
      <c r="A171" s="2" t="inlineStr">
        <is>
          <t>EPA-HQ-OA-2018-0259-13617</t>
        </is>
      </c>
      <c r="B171" s="3" t="str">
        <f>=HYPERLINK("https://www.regulations.gov/comment/EPA-HQ-OA-2018-0259-13617")</f>
      </c>
      <c r="C171" s="2" t="inlineStr">
        <is>
          <t>My name is Vandy Savage, Bellevue, WAI think it&amp;#39;s essential for public health and planetary health that our air, water, and food should be protected from pollution and degradation. Therefore, I am writing to voice my strong opposition to the Trump administrations latest attack on science, public health, and our nations environmental laws.Under the administrations new proposalthe U.S. Environmental Protection Agency could be precluded from relying on important scientific research when establishing the safeguards that protect communities across the country. This is outrageous.The EPA must protect our health and well-being by using the best available science. The Trump administrations ne...</t>
        </is>
      </c>
      <c r="D171" s="2" t="inlineStr">
        <is>
          <t/>
        </is>
      </c>
      <c r="E171" s="2" t="inlineStr">
        <is>
          <t/>
        </is>
      </c>
    </row>
    <row r="172">
      <c r="A172" s="2" t="inlineStr">
        <is>
          <t>EPA-HQ-OA-2018-0259-16810</t>
        </is>
      </c>
      <c r="B172" s="3" t="str">
        <f>=HYPERLINK("https://www.regulations.gov/comment/EPA-HQ-OA-2018-0259-16810")</f>
      </c>
      <c r="C172" s="2" t="inlineStr">
        <is>
          <t>Dear Administrator Andrew Wheeler,I write to strongly oppose the Environmental Protection Agency&amp;#39;s (EPA) proposal to restrict the science that is used in its decision making processes.In issuing this proposed rule, the EPA claims that it would be making science more transparent. But instead it would put researchers in the difficult position of choosing between protecting privacy and security versus allowing their work to be used in EPA decision making. It would burden EPA staff excessively. forcing the  reanalysis of data from each study used to support a rule making, which is not only pointless as peer review already is a check on the work of researchers, but it would be resource intensive and time consuming.&lt;br/...</t>
        </is>
      </c>
      <c r="D172" s="2" t="inlineStr">
        <is>
          <t/>
        </is>
      </c>
      <c r="E172" s="2" t="inlineStr">
        <is>
          <t/>
        </is>
      </c>
    </row>
    <row r="173">
      <c r="A173" s="2" t="inlineStr">
        <is>
          <t>EPA-HQ-OA-2018-0259-11389</t>
        </is>
      </c>
      <c r="B173" s="3" t="str">
        <f>=HYPERLINK("https://www.regulations.gov/comment/EPA-HQ-OA-2018-0259-11389")</f>
      </c>
      <c r="C173" s="2" t="inlineStr">
        <is>
          <t>New York Farm Bureau  159 Wolf Road, Suite 300  Albany, New York 12205  (518) 436-8495 Fax: (518) 431-5656  www.nyfb.org May 18, 2020 Office of Science Advisor, Policy and Engagement Environmental Protection Agency 200 Pennsylvania Ave NW Washington, DC 20460 Re: Docket ID No. EPA-HQ-OA-2018-0259-9322 To whom it may concern, The New York Farm Bureau (NYFB), New York State’s largest general farm organization, appreciates the opportunity to file these comments in connection with the Environmental Protection Agency’s (EPA) supplemental notice of proposed rulemaking for the Strengthening Transparency in Regulatory Science Proposed Rulemaking. NYFB represents farmers all across New York State that produce diverse crops including fruits, v...</t>
        </is>
      </c>
      <c r="D173" s="2" t="inlineStr">
        <is>
          <t/>
        </is>
      </c>
      <c r="E173" s="2" t="inlineStr">
        <is>
          <t/>
        </is>
      </c>
    </row>
    <row r="174">
      <c r="A174" s="2" t="inlineStr">
        <is>
          <t>EPA-HQ-OA-2018-0259-6045</t>
        </is>
      </c>
      <c r="B174" s="3" t="str">
        <f>=HYPERLINK("https://www.regulations.gov/comment/EPA-HQ-OA-2018-0259-6045")</f>
      </c>
      <c r="C174" s="2" t="inlineStr">
        <is>
          <t>I am strongly in favor of this proposed rule. I am attaching a 2-page letter in pdf format, summarizing my reasons.---DanDaniel W Nebert, Professor EmeritusDepartment of Environmental Medicine and Center for Environmental Genetics    University of Cincinnati College of Medicine, Cincinnati, OH 45267Department of Pediatrics &amp;amp; Molecular Developmental Biology, Division of Human Genetics     Cincinnati Children&amp;#39;s Hospital, Cincinnati, OH 45229Affiliate Faculty, Department of Environmental &amp;amp; Molecular Toxicology, Oregon State University,     Corvallis, OR 97331Consultant, Department of Environmental Health Sciences, Yale University School of Public Health,       New Haven...
I wish to express my support — in the strongest possible terms — for the EPA’s Proposed Rule, “Strengthening Transparency in Regulatory Science.” My advocacy for this proposed strengthening of transparency is based on my 50+ years of experience in genetics/genomics (hypothesis-driven) research as a physician-scientist — including limited experience with the Cincinnati-based EPA Staff. Briefly, to describe my career: After a BA degree in chemistry/biology, I earned an MS degree in biophysics, combined with MD degree (at the time, no combined MD/PhD program was available). After pediatrics internship and residency at UCLA, I spent 20+ years in genetics-genomics-pharmacology research and clinical medicine at National Institutes of Health (B...</t>
        </is>
      </c>
      <c r="D174" s="2" t="inlineStr">
        <is>
          <t/>
        </is>
      </c>
      <c r="E174" s="2" t="inlineStr">
        <is>
          <t/>
        </is>
      </c>
    </row>
    <row r="175">
      <c r="A175" s="2" t="inlineStr">
        <is>
          <t>EPA-HQ-OA-2018-0259-7495</t>
        </is>
      </c>
      <c r="B175" s="3" t="str">
        <f>=HYPERLINK("https://www.regulations.gov/comment/EPA-HQ-OA-2018-0259-7495")</f>
      </c>
      <c r="C175" s="2" t="inlineStr">
        <is>
          <t>EPA show your work.  Stop secret fraudulent science now to do the UN biddiing. Regards, Mike Oden</t>
        </is>
      </c>
      <c r="D175" s="2" t="inlineStr">
        <is>
          <t/>
        </is>
      </c>
      <c r="E175" s="2" t="inlineStr">
        <is>
          <t/>
        </is>
      </c>
    </row>
    <row r="176">
      <c r="A176" s="2" t="inlineStr">
        <is>
          <t>EPA-HQ-OA-2018-0259-21035</t>
        </is>
      </c>
      <c r="B176" s="3" t="str">
        <f>=HYPERLINK("https://www.regulations.gov/comment/EPA-HQ-OA-2018-0259-21035")</f>
      </c>
      <c r="C176" s="2" t="inlineStr">
        <is>
          <t>My name is [Your first name will be inserted here] [Your last name will be inserted here], and I live in [Your city will be inserted here], [Your state will be inserted here]. [Your personal comment will be added here.]I believe that our government must act lawfully to protect our air, water, and food, especially during this unprecedented health crisis. I am writing to voice my strong opposition to the Trump administrations latest attack on science, public health, and our nations duly enacted environmental laws.Under the administrations new proposalwhich has been misleadingly marketed as a means of strengthening transparency in regulatory sciencethe U.S. Environmental Protection Agency could be precluded from relying ...</t>
        </is>
      </c>
      <c r="D176" s="2" t="inlineStr">
        <is>
          <t/>
        </is>
      </c>
      <c r="E176" s="2" t="inlineStr">
        <is>
          <t/>
        </is>
      </c>
    </row>
    <row r="177">
      <c r="A177" s="2" t="inlineStr">
        <is>
          <t>EPA-HQ-OA-2018-0259-2141</t>
        </is>
      </c>
      <c r="B177" s="3" t="str">
        <f>=HYPERLINK("https://www.regulations.gov/comment/EPA-HQ-OA-2018-0259-2141")</f>
      </c>
      <c r="C177" s="2" t="inlineStr">
        <is>
          <t>Scott Pruitt has proposed to end the longstanding EPA practice of using secretive, often questionable, even deceptive science to support agency policy and regulatory initiatives. His proposed rules will ensure that any science underlying agency actions is transparent and publicly available for independent experts to examine and validate - or point out its flaws.These rules are necessary for a free people to live in a free society.I fully support this.</t>
        </is>
      </c>
      <c r="D177" s="2" t="inlineStr">
        <is>
          <t/>
        </is>
      </c>
      <c r="E177" s="2" t="inlineStr">
        <is>
          <t/>
        </is>
      </c>
    </row>
    <row r="178">
      <c r="A178" s="2" t="inlineStr">
        <is>
          <t>EPA-HQ-OA-2018-0259-3336</t>
        </is>
      </c>
      <c r="B178" s="3" t="str">
        <f>=HYPERLINK("https://www.regulations.gov/comment/EPA-HQ-OA-2018-0259-3336")</f>
      </c>
      <c r="C178" s="2" t="inlineStr">
        <is>
          <t>Dear Administrator Pruitt:I am writing to express my opposition to U.S. EPAs proposed rule, Strengthening Transparency in Regulatory Science.I am a student training to become a future professional in at least one environmental science field.As a student, I depend on professors and professionals who understand environmental science, regulations and policies to learn; additionally, I depend on science and scientifically proven information to guide the decisions I make in my personal life to improve and maintain good health. As an African American minoritized individual, I understand that minoritized populations in the United States are disproportionately affected by pollutants in the environment, and that certain U...</t>
        </is>
      </c>
      <c r="D178" s="2" t="inlineStr">
        <is>
          <t/>
        </is>
      </c>
      <c r="E178" s="2" t="inlineStr">
        <is>
          <t/>
        </is>
      </c>
    </row>
    <row r="179">
      <c r="A179" s="2" t="inlineStr">
        <is>
          <t>EPA-HQ-OA-2018-0259-19935</t>
        </is>
      </c>
      <c r="B179" s="3" t="str">
        <f>=HYPERLINK("https://www.regulations.gov/comment/EPA-HQ-OA-2018-0259-19935")</f>
      </c>
      <c r="C179" s="2" t="inlineStr">
        <is>
          <t>My name is Dave Cross, and I live in Lakeway, Texas. The health of our environment and the US citizens are at risk! We must push for clean air, fresh water, and healthy food!As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t>
        </is>
      </c>
      <c r="D179" s="2" t="inlineStr">
        <is>
          <t/>
        </is>
      </c>
      <c r="E179" s="2" t="inlineStr">
        <is>
          <t/>
        </is>
      </c>
    </row>
    <row r="180">
      <c r="A180" s="2" t="inlineStr">
        <is>
          <t>EPA-HQ-OA-2018-0259-10458</t>
        </is>
      </c>
      <c r="B180" s="3" t="str">
        <f>=HYPERLINK("https://www.regulations.gov/comment/EPA-HQ-OA-2018-0259-10458")</f>
      </c>
      <c r="C180" s="2" t="inlineStr">
        <is>
          <t>I feel the EPA is an over bearing bully. The have caused small cities and businesses irreparable losses of business and revenue for unknown unsubstantiated science.</t>
        </is>
      </c>
      <c r="D180" s="2" t="inlineStr">
        <is>
          <t/>
        </is>
      </c>
      <c r="E180" s="2" t="inlineStr">
        <is>
          <t/>
        </is>
      </c>
    </row>
    <row r="181">
      <c r="A181" s="2" t="inlineStr">
        <is>
          <t>EPA-HQ-OA-2018-0259-6601</t>
        </is>
      </c>
      <c r="B181" s="3" t="str">
        <f>=HYPERLINK("https://www.regulations.gov/comment/EPA-HQ-OA-2018-0259-6601")</f>
      </c>
      <c r="C181" s="2" t="inlineStr">
        <is>
          <t>Stop the madness and get out of the way to let businesses thrive. Make the EPA show their work and end secret science. Regards, Kevin New</t>
        </is>
      </c>
      <c r="D181" s="2" t="inlineStr">
        <is>
          <t/>
        </is>
      </c>
      <c r="E181" s="2" t="inlineStr">
        <is>
          <t/>
        </is>
      </c>
    </row>
    <row r="182">
      <c r="A182" s="2" t="inlineStr">
        <is>
          <t>EPA-HQ-OA-2018-0259-16739</t>
        </is>
      </c>
      <c r="B182" s="3" t="str">
        <f>=HYPERLINK("https://www.regulations.gov/comment/EPA-HQ-OA-2018-0259-16739")</f>
      </c>
      <c r="C182" s="2" t="inlineStr">
        <is>
          <t>Dear Administrator Andrew Wheeler,Dear EPA staff members:As a long-time specialist on Soviet politics and Soviet science, I have a close familiarity with the exclusion of science from government decision-making and with unwarranted political intrusions into scientific assessments.  The decades-long perversion of Soviet biology stands as a lesson in the disastrous consequences of such behavior.  Now those practices are occurring in the United States--and potentially in your agency!That is why I am writing to strongly oppose the proposal of the EPA to restrict the science that is used in its decision-making processes.In issuing this proposed rule, the EPA claims that it would be making science more t...</t>
        </is>
      </c>
      <c r="D182" s="2" t="inlineStr">
        <is>
          <t/>
        </is>
      </c>
      <c r="E182" s="2" t="inlineStr">
        <is>
          <t/>
        </is>
      </c>
    </row>
    <row r="183">
      <c r="A183" s="2" t="inlineStr">
        <is>
          <t>EPA-HQ-OA-2018-0259-6446</t>
        </is>
      </c>
      <c r="B183" s="3" t="str">
        <f>=HYPERLINK("https://www.regulations.gov/comment/EPA-HQ-OA-2018-0259-6446")</f>
      </c>
      <c r="C183" s="2" t="inlineStr">
        <is>
          <t>(14000, - CalEPA California Environmental Edmund G. Brown Jr. Governor Matthew Rodriquez Secretary for Environmental Protection Protection Agency August 16, 2018 Submitted Electronically Andrew Wheeler, Acting Administrator United States Environmental Protection Agency 1555 15th Street, NW Washington D.C. 20005 Re: U.S. EPA Strengthening Transparency in Regulatory Science Proposal Docket No. EPA-HQ-OA-2018-0259 Dear Acting Administrator Wheeler: The California Environmental Protection Agency (CalEPA) submits the attached comments on the United States Environmental Protection Agency's (EPA) proposed "Strengthening Transparency in Regulatory Science" rule. (83 FR 18768 (April 30, 2018).) CalEPA submits these comments on its own behalf and ...</t>
        </is>
      </c>
      <c r="D183" s="2" t="inlineStr">
        <is>
          <t/>
        </is>
      </c>
      <c r="E183" s="2" t="inlineStr">
        <is>
          <t/>
        </is>
      </c>
    </row>
    <row r="184">
      <c r="A184" s="2" t="inlineStr">
        <is>
          <t>EPA-HQ-OA-2018-0259-15930</t>
        </is>
      </c>
      <c r="B184" s="3" t="str">
        <f>=HYPERLINK("https://www.regulations.gov/comment/EPA-HQ-OA-2018-0259-15930")</f>
      </c>
      <c r="C184" s="2" t="inlineStr">
        <is>
          <t>As an American who cares about the health of our environment and all people who live in it, I am interested in pointing out concerns raised by the idea that the proposal would limit EPA to using only science that is &amp;quot;publicly available in a manner sufficient for independent validation&amp;quot; when making key decisions. What exactly would that mean? Prior experience and study (sufficient publicly available information and scientific understanding) was not neccessarily widely publicly available or known when EPA needed to take action in response to many unprecedented events that have occurred within its and my lifetime. The impact of years of inaction when fast response was called for has proved devastating, even without the p...</t>
        </is>
      </c>
      <c r="D184" s="2" t="inlineStr">
        <is>
          <t/>
        </is>
      </c>
      <c r="E184" s="2" t="inlineStr">
        <is>
          <t/>
        </is>
      </c>
    </row>
    <row r="185">
      <c r="A185" s="2" t="inlineStr">
        <is>
          <t>EPA-HQ-OA-2018-0259-5506</t>
        </is>
      </c>
      <c r="B185" s="3" t="str">
        <f>=HYPERLINK("https://www.regulations.gov/comment/EPA-HQ-OA-2018-0259-5506")</f>
      </c>
      <c r="C185" s="2" t="inlineStr">
        <is>
          <t>PLEASE make the EPA show their work and stop this secret fake science ASAP. Regards, Maggie Underwood</t>
        </is>
      </c>
      <c r="D185" s="2" t="inlineStr">
        <is>
          <t/>
        </is>
      </c>
      <c r="E185" s="2" t="inlineStr">
        <is>
          <t/>
        </is>
      </c>
    </row>
    <row r="186">
      <c r="A186" s="2" t="inlineStr">
        <is>
          <t>EPA-HQ-OA-2018-0259-12707</t>
        </is>
      </c>
      <c r="B186" s="3" t="str">
        <f>=HYPERLINK("https://www.regulations.gov/comment/EPA-HQ-OA-2018-0259-12707")</f>
      </c>
      <c r="C186" s="2" t="inlineStr">
        <is>
          <t>The Environmental Law &amp;amp; Policy Center, Advocates for a Clean Lake Erie, Alliance for the Great Lakes, Black Autonomy Network Community Organization, For Love of Water (FLOW), Friends of the Cloquet Valley State Forest, Genesee Valley Audubon Society, Green-Rock Audubon Society, Headwaters Chapter Izaak Walton League, Hoosier Environmental Council, Illinois Council of Trout Unlimited, Indiana Wildlife Federation, Izaak Walton League - MN Division, Izaak Walton League of America, New York State Division, League of Women Voters of Illinois, League of Women Voters of Indiana, League of Women Voters-Lake Michigan Region, Midwest Environmental Advocates, Milwaukee Riverkeeper, Minnesota Center for Environmental Advocacy, Northeastern Minne...
Advocates for a Clean Lake Erie * Alliance for the Great Lakes * Black Autonomy Network Community Organization * Environmental Law &amp; Policy Center * For Love of Water (FLOW) * Friends of the Cloquet Valley State Forest * Genesee Valley Audubon Society * Green-Rock Audubon Society * Headwaters Chapter Izaak Walton League * Hoosier Environmental Council * Illinois Council of Trout Unlimited * Indiana Wildlife Federation * Izaak Walton League - MN Division * Izaak Walton League of America New York State Division * League of Women Voters of Illinois * League of Women Voters of Indiana * League of Women Voters-Lake Michigan Region * Midwest Environmental Advocates * Milwaukee Riverkeeper * Minnesota Center for Environmental Advocacy * Northea...</t>
        </is>
      </c>
      <c r="D186" s="2" t="inlineStr">
        <is>
          <t/>
        </is>
      </c>
      <c r="E186" s="2" t="inlineStr">
        <is>
          <t/>
        </is>
      </c>
    </row>
    <row r="187">
      <c r="A187" s="2" t="inlineStr">
        <is>
          <t>EPA-HQ-OA-2018-0259-1611</t>
        </is>
      </c>
      <c r="B187" s="3" t="str">
        <f>=HYPERLINK("https://www.regulations.gov/comment/EPA-HQ-OA-2018-0259-1611")</f>
      </c>
      <c r="C187" s="2" t="inlineStr">
        <is>
          <t>d.t.&amp;#39;$ Ultimate p$eudo Formulap$ychoP$eudo $cidonny t. me me me$.A.  ( NOT U )job: on a mindless larkhobbie$:lurk around white hou$e playpenwor$hip $acred Golf Club$vacant TV reruns of him$elf over &amp;amp;amp; over...p$eudo $ci of Wasted FUTURE currency+hi$ family of expert$hi$ toxic toadie$ ki$$ kiss &amp;amp;amp; &amp;quot;scotty p&amp;quot;hi$ WE don&amp;#39;t even KNOW-die$+CULT of TWERP$Ab$olute GREEDWillful IGNORANCEmade in the U.$.A....TILTa Better U.S.A.  ~ Greg  Greg&amp;#39;s Universe Publishing/ Th. Trkstar www.GregsUniverse.com ON Going UNIVERSE...Too!    www.OnGoingUniverse.comPS Space Ship Earth known life forms versus: NEW DARK AGE ...</t>
        </is>
      </c>
      <c r="D187" s="2" t="inlineStr">
        <is>
          <t/>
        </is>
      </c>
      <c r="E187" s="2" t="inlineStr">
        <is>
          <t/>
        </is>
      </c>
    </row>
    <row r="188">
      <c r="A188" s="2" t="inlineStr">
        <is>
          <t>EPA-HQ-OA-2018-0259-15425</t>
        </is>
      </c>
      <c r="B188" s="3" t="str">
        <f>=HYPERLINK("https://www.regulations.gov/comment/EPA-HQ-OA-2018-0259-15425")</f>
      </c>
      <c r="C188"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health.HOW MANY MUST DIE TO APPEASE TRUMPS MURDEROUS NARCASSIST MENTAL DISEASE? NEVER FORGET THE DEATHS ARE ON YOUR AGEN...</t>
        </is>
      </c>
      <c r="D188" s="2" t="inlineStr">
        <is>
          <t/>
        </is>
      </c>
      <c r="E188" s="2" t="inlineStr">
        <is>
          <t/>
        </is>
      </c>
    </row>
    <row r="189">
      <c r="A189" s="2" t="inlineStr">
        <is>
          <t>EPA-HQ-OA-2018-0259-11331</t>
        </is>
      </c>
      <c r="B189" s="3" t="str">
        <f>=HYPERLINK("https://www.regulations.gov/comment/EPA-HQ-OA-2018-0259-11331")</f>
      </c>
      <c r="C189" s="2" t="inlineStr">
        <is>
          <t>To Whom It May Concern:The attached comments were provided orally at a virtual public hearing hosted by the Union of Concerned Scientists on Tuesday, April 14, 2020, in regard to EPA&amp;#39;s Proposed Rule: Strengthening Transparency in Regulatory Science. They were provided by John Bachmann.They were transcribed by Olender Reporting, Inc. To view the comments as delivered, and to access the full transcripts of all three virtual public hearings, please visit https://www.ucsusa.org/virtual-public-hearing-epa-supplemental-rule.
Okay. Look, we are just eight days before the fiftieth anniversary of the first Earth Day and I have some questions. First, why is EPA in such a hurry to finish a rule -- no, I'm sorry. Why is EPA proposing to regulate science and rolling back regulations on pollution? Why is EPA in such a hurry to finish a rule for which there is not only no legislative mandate, but if actually adopted and implemented would cause the agency to violate many of its statutory mandates? Why do EPA's political leaders pretend that they actually care about science, and external science advice, or transparency in developing policy when again and again their own actions show otherwise? A fair review of the supplemental proposal must conclude that it would expan...</t>
        </is>
      </c>
      <c r="D189" s="2" t="inlineStr">
        <is>
          <t/>
        </is>
      </c>
      <c r="E189" s="2" t="inlineStr">
        <is>
          <t/>
        </is>
      </c>
    </row>
    <row r="190">
      <c r="A190" s="2" t="inlineStr">
        <is>
          <t>EPA-HQ-OA-2018-0259-5999</t>
        </is>
      </c>
      <c r="B190" s="3" t="str">
        <f>=HYPERLINK("https://www.regulations.gov/comment/EPA-HQ-OA-2018-0259-5999")</f>
      </c>
      <c r="C190" s="2" t="inlineStr">
        <is>
          <t>Please have the EPA Show their Work and END so called Secret Science NOW! Bureaucrats at the EPA refuse to show their work and justify the burdensome job-killing regulations they have forced on Americas small business owners.Instead they have haphazardly regulated everything that moves and everything that didnt, destroying countless good-paying American jobs. Help stop this regulatory insanity and tell them to justify ANY proposed regulation with proven science! Tell them to stop using secret science. Regards, Gary Conley</t>
        </is>
      </c>
      <c r="D190" s="2" t="inlineStr">
        <is>
          <t/>
        </is>
      </c>
      <c r="E190" s="2" t="inlineStr">
        <is>
          <t/>
        </is>
      </c>
    </row>
    <row r="191">
      <c r="A191" s="2" t="inlineStr">
        <is>
          <t>EPA-HQ-OA-2018-0259-11471</t>
        </is>
      </c>
      <c r="B191" s="3" t="str">
        <f>=HYPERLINK("https://www.regulations.gov/comment/EPA-HQ-OA-2018-0259-11471")</f>
      </c>
      <c r="C191" s="2" t="inlineStr">
        <is>
          <t>My name is Jean Marie Naples, MD-Ph.D. and I live in Suffern, New York, 10901-4250. I am writing as a family physician and public health advocate who very much supports full protection for our air, water, and food. At this time,  I am voicing my strong opposition to the Trump administrations latest attack on enforcement and protection of our environmental laws that are governed by scientific research, and ensure full protection of the public health for all Americans.It is very important to acknowledge under the administrations new proposal, which has been misleadingly marketed as a means of strengthening transparency in regulatory science, that the U.S. Environmental Protection Agency could be precluded from relying on importan...</t>
        </is>
      </c>
      <c r="D191" s="2" t="inlineStr">
        <is>
          <t/>
        </is>
      </c>
      <c r="E191" s="2" t="inlineStr">
        <is>
          <t/>
        </is>
      </c>
    </row>
    <row r="192">
      <c r="A192" s="2" t="inlineStr">
        <is>
          <t>EPA-HQ-OA-2018-0259-4989</t>
        </is>
      </c>
      <c r="B192" s="3" t="str">
        <f>=HYPERLINK("https://www.regulations.gov/comment/EPA-HQ-OA-2018-0259-4989")</f>
      </c>
      <c r="C192" s="2" t="inlineStr">
        <is>
          <t>I do not support the proposal,Strengthening Transparency in Regulatory Science.  It would not allow scientific research that has already been carefully reviewed by the scientific community.  The proposal would prohibit many kinds of critical scientific evidence from consideration, which could result in weaker science and real harm to Americans health. Without all available science The EPA will not be able to make decisions that protect the quality of our water, air, and all environments.  Americans&amp;#39; health is at risk! After all the EPA&amp;#39;s mission is to protect our environment and not allow regulations or the lack thereof to allow corporations to make profits at the expense of America&amp;#39;s environment and at the expense of our hea...</t>
        </is>
      </c>
      <c r="D192" s="2" t="inlineStr">
        <is>
          <t/>
        </is>
      </c>
      <c r="E192" s="2" t="inlineStr">
        <is>
          <t/>
        </is>
      </c>
    </row>
    <row r="193">
      <c r="A193" s="2" t="inlineStr">
        <is>
          <t>EPA-HQ-OA-2018-0259-7701</t>
        </is>
      </c>
      <c r="B193" s="3" t="str">
        <f>=HYPERLINK("https://www.regulations.gov/comment/EPA-HQ-OA-2018-0259-7701")</f>
      </c>
      <c r="C193" s="2" t="inlineStr">
        <is>
          <t>We support open and transparent government. We oppose secrecy and that includes the use of junk or hidden science to promote an agenda. Your organization has been out of control for a long time. It&amp;#39;s past time for responsibility or abolition. Regards, Wayne Peterkin</t>
        </is>
      </c>
      <c r="D193" s="2" t="inlineStr">
        <is>
          <t/>
        </is>
      </c>
      <c r="E193" s="2" t="inlineStr">
        <is>
          <t/>
        </is>
      </c>
    </row>
    <row r="194">
      <c r="A194" s="2" t="inlineStr">
        <is>
          <t>EPA-HQ-OA-2018-0259-17602</t>
        </is>
      </c>
      <c r="B194" s="3" t="str">
        <f>=HYPERLINK("https://www.regulations.gov/comment/EPA-HQ-OA-2018-0259-17602")</f>
      </c>
      <c r="C194" s="2" t="inlineStr">
        <is>
          <t>Dear Administrator Wheeler, I STRONGLY OPPOSE your misleadingly titled &amp;quot;Strengthening Transparency in Regulatory Science&amp;quot; supplemental proposal because it would censor EPA from using the best available science to inform its policymaking.YOU ARE ALL IDIOTS!!!!!!!!!!!!!!!!Our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t>
        </is>
      </c>
      <c r="D194" s="2" t="inlineStr">
        <is>
          <t/>
        </is>
      </c>
      <c r="E194" s="2" t="inlineStr">
        <is>
          <t/>
        </is>
      </c>
    </row>
    <row r="195">
      <c r="A195" s="2" t="inlineStr">
        <is>
          <t>EPA-HQ-OA-2018-0259-17621</t>
        </is>
      </c>
      <c r="B195" s="3" t="str">
        <f>=HYPERLINK("https://www.regulations.gov/comment/EPA-HQ-OA-2018-0259-17621")</f>
      </c>
      <c r="C195" s="2" t="inlineStr">
        <is>
          <t>As a breast cancer survivor and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t>
        </is>
      </c>
      <c r="D195" s="2" t="inlineStr">
        <is>
          <t/>
        </is>
      </c>
      <c r="E195" s="2" t="inlineStr">
        <is>
          <t/>
        </is>
      </c>
    </row>
    <row r="196">
      <c r="A196" s="2" t="inlineStr">
        <is>
          <t>EPA-HQ-OA-2018-0259-2150</t>
        </is>
      </c>
      <c r="B196" s="3" t="str">
        <f>=HYPERLINK("https://www.regulations.gov/comment/EPA-HQ-OA-2018-0259-2150")</f>
      </c>
      <c r="C196" s="2" t="inlineStr">
        <is>
          <t>Dear Administrator Pruitt,I am writing to express opposition to the proposed rule Strengthening Transparency in Regulatory Science.  This rule would make it more difficult to use many important forms of scientific evidence to inform public health. The retroactive nature of the proposed change would also mean that existing protections, such as those against lead in drinking water, could be at risk.  The mission of the EPA is protecting families from the health dangers posed by pollution, not just protecting polluters from the financial dangers posed by scientific research findings.  Thank you very much for your consideration.Thank you very much for your consideration.Sincerely,Dr. John J. Dziak110 East Foster...</t>
        </is>
      </c>
      <c r="D196" s="2" t="inlineStr">
        <is>
          <t/>
        </is>
      </c>
      <c r="E196" s="2" t="inlineStr">
        <is>
          <t/>
        </is>
      </c>
    </row>
    <row r="197">
      <c r="A197" s="2" t="inlineStr">
        <is>
          <t>EPA-HQ-OA-2018-0259-19281</t>
        </is>
      </c>
      <c r="B197" s="3" t="str">
        <f>=HYPERLINK("https://www.regulations.gov/comment/EPA-HQ-OA-2018-0259-19281")</f>
      </c>
      <c r="C197" s="2" t="inlineStr">
        <is>
          <t>My name is Kathleen Doyle, and I live in Golden, Colorado. Our air, water, and food should be protected. I strongly oppose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t>
        </is>
      </c>
      <c r="D197" s="2" t="inlineStr">
        <is>
          <t/>
        </is>
      </c>
      <c r="E197" s="2" t="inlineStr">
        <is>
          <t/>
        </is>
      </c>
    </row>
    <row r="198">
      <c r="A198" s="2" t="inlineStr">
        <is>
          <t>EPA-HQ-OA-2018-0259-14074</t>
        </is>
      </c>
      <c r="B198" s="3" t="str">
        <f>=HYPERLINK("https://www.regulations.gov/comment/EPA-HQ-OA-2018-0259-14074")</f>
      </c>
      <c r="C19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198" s="2" t="inlineStr">
        <is>
          <t/>
        </is>
      </c>
      <c r="E198" s="2" t="inlineStr">
        <is>
          <t/>
        </is>
      </c>
    </row>
    <row r="199">
      <c r="A199" s="2" t="inlineStr">
        <is>
          <t>EPA-HQ-OA-2018-0259-7124</t>
        </is>
      </c>
      <c r="B199" s="3" t="str">
        <f>=HYPERLINK("https://www.regulations.gov/comment/EPA-HQ-OA-2018-0259-7124")</f>
      </c>
      <c r="C199" s="2" t="inlineStr">
        <is>
          <t>From: Environmental Defense Fund  To: Pruitt, Scott Date: 7/3/2018 1:12:33 PM Subject: Walk back your latest dangerous attack on strong science ----------------------------------------------------------------- Jul 3, 2018 Administrator E. Scott Pruitt Dear Administrator Pruitt, Science has rightfully guided government policy for a long time. To now change the rules and let politics limit what the EPA can consider will only take us back to a darker and more ignorant time, when we should be looking to the future. This proposal doesn't roll back red tape. Instead, it will undermine the EPA's ability to safeguard the health and well-being of American families. Please abandon this attack on strong science. America's commun...</t>
        </is>
      </c>
      <c r="D199" s="2" t="inlineStr">
        <is>
          <t/>
        </is>
      </c>
      <c r="E199" s="2" t="inlineStr">
        <is>
          <t/>
        </is>
      </c>
    </row>
    <row r="200">
      <c r="A200" s="2" t="inlineStr">
        <is>
          <t>EPA-HQ-OA-2018-0259-7885</t>
        </is>
      </c>
      <c r="B200" s="3" t="str">
        <f>=HYPERLINK("https://www.regulations.gov/comment/EPA-HQ-OA-2018-0259-7885")</f>
      </c>
      <c r="C200" s="2" t="inlineStr">
        <is>
          <t>We do not need fake science, experimentation is used in laboratories and not in real life. Do not continue Alice in Wonderland rabbit holes techniques that wreck people&amp;#39;s lives and jobs! The last administration utilized every foolish nonsensical pathway--it must stop! Regards, Ivars Loce</t>
        </is>
      </c>
      <c r="D200" s="2" t="inlineStr">
        <is>
          <t/>
        </is>
      </c>
      <c r="E200" s="2" t="inlineStr">
        <is>
          <t/>
        </is>
      </c>
    </row>
    <row r="201">
      <c r="A201" s="2" t="inlineStr">
        <is>
          <t>EPA-HQ-OA-2018-0259-14133</t>
        </is>
      </c>
      <c r="B201" s="3" t="str">
        <f>=HYPERLINK("https://www.regulations.gov/comment/EPA-HQ-OA-2018-0259-14133")</f>
      </c>
      <c r="C201" s="2" t="inlineStr">
        <is>
          <t>I trust that the good people at the EPA will use their strong backbones to support the GOOD SCIENCE that helps keep us alive and well and strengthens the USA.  And that you will do this no matter WHAT your bosses and the US President try to force you to do.Most US businesses do not wish to cheat patients of their health--SUpport the decent businesses along with the decent PEOPLE.  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t>
        </is>
      </c>
      <c r="D201" s="2" t="inlineStr">
        <is>
          <t/>
        </is>
      </c>
      <c r="E201" s="2" t="inlineStr">
        <is>
          <t/>
        </is>
      </c>
    </row>
    <row r="202">
      <c r="A202" s="2" t="inlineStr">
        <is>
          <t>EPA-HQ-OA-2018-0259-19036</t>
        </is>
      </c>
      <c r="B202" s="3" t="str">
        <f>=HYPERLINK("https://www.regulations.gov/comment/EPA-HQ-OA-2018-0259-19036")</f>
      </c>
      <c r="C202" s="2" t="inlineStr">
        <is>
          <t>Protection Agency,I am writing to oppose the U.S. Environmental Protection Agency&amp;#39;s (EPA) proposed &amp;quot;Transparency in Regulatory Science&amp;quot; rule.  This proposed rule would not provide the public with greater &amp;quot;confidence in and understanding of&amp;quot; EPA&amp;#39;s regulatory decisions, as stated in your justification. Rather, it would deeply undermine the ability of the EPA to use all the best available science in its regulatory decisions, which, in turn, will undermine public health.   Human epidemiological studies play a critical role in understanding the connection between chemicals and numerous health harms, including breast cancer risk. A core aspect of these studies is the need to c...</t>
        </is>
      </c>
      <c r="D202" s="2" t="inlineStr">
        <is>
          <t/>
        </is>
      </c>
      <c r="E202" s="2" t="inlineStr">
        <is>
          <t/>
        </is>
      </c>
    </row>
    <row r="203">
      <c r="A203" s="2" t="inlineStr">
        <is>
          <t>EPA-HQ-OA-2018-0259-17570</t>
        </is>
      </c>
      <c r="B203" s="3" t="str">
        <f>=HYPERLINK("https://www.regulations.gov/comment/EPA-HQ-OA-2018-0259-17570")</f>
      </c>
      <c r="C203" s="2" t="inlineStr">
        <is>
          <t>As someone who concerned about breast cancer and the health risks posed by involuntary environmental exposures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t>
        </is>
      </c>
      <c r="D203" s="2" t="inlineStr">
        <is>
          <t/>
        </is>
      </c>
      <c r="E203" s="2" t="inlineStr">
        <is>
          <t/>
        </is>
      </c>
    </row>
    <row r="204">
      <c r="A204" s="2" t="inlineStr">
        <is>
          <t>EPA-HQ-OA-2018-0259-7628</t>
        </is>
      </c>
      <c r="B204" s="3" t="str">
        <f>=HYPERLINK("https://www.regulations.gov/comment/EPA-HQ-OA-2018-0259-7628")</f>
      </c>
      <c r="C204" s="2" t="inlineStr">
        <is>
          <t>I ask U.S. EPA to rescind this proposed rule because it would:a- restrict EPAs ability to use best available science to fulfill its mission of protecting public health and the environment,b- unfortunately, do very little to nothing to improve transparency in decision-making.c- *not address how it would affect EPAs mission-critical work,d- *not address needed &amp;quot;cost -benefit analysis&amp;quot; of the rule with respect to the agency and external researchers.e- effectively prevent the EPA from using many kinds of scientific studies vital to its decision-making.    This includes, but is not limited to, studies that rely on personal health data, confidential business information, intellectual property, or ol...</t>
        </is>
      </c>
      <c r="D204" s="2" t="inlineStr">
        <is>
          <t/>
        </is>
      </c>
      <c r="E204" s="2" t="inlineStr">
        <is>
          <t/>
        </is>
      </c>
    </row>
    <row r="205">
      <c r="A205" s="2" t="inlineStr">
        <is>
          <t>EPA-HQ-OA-2018-0259-2190</t>
        </is>
      </c>
      <c r="B205" s="3" t="str">
        <f>=HYPERLINK("https://www.regulations.gov/comment/EPA-HQ-OA-2018-0259-2190")</f>
      </c>
      <c r="C205" s="2" t="inlineStr">
        <is>
          <t>Controversy reigns at the Environmental Protection Agency.  EPA administrator, Scott Pruitt with the help of Congressman Lamar Smith (R-Texas), is proposing to censor some forms of science that have been used to formulate regulations for environmental protection. Specifically, the new rules would exclude the use of science that is not fully open, reproducible and available for scholarly inquiry. Now, on the one hand, it would seem that academic scientists would applaud these rules. Universities thrive on full, open disclosure, replication and discussion of scientific results. Most universities will not count classified research towards promotion and tenure. So what is the controversy?The new rules would exclude long-t...</t>
        </is>
      </c>
      <c r="D205" s="2" t="inlineStr">
        <is>
          <t/>
        </is>
      </c>
      <c r="E205" s="2" t="inlineStr">
        <is>
          <t/>
        </is>
      </c>
    </row>
    <row r="206">
      <c r="A206" s="2" t="inlineStr">
        <is>
          <t>EPA-HQ-OA-2018-0259-16544</t>
        </is>
      </c>
      <c r="B206" s="3" t="str">
        <f>=HYPERLINK("https://www.regulations.gov/comment/EPA-HQ-OA-2018-0259-16544")</f>
      </c>
      <c r="C206" s="2" t="inlineStr">
        <is>
          <t>Dear Administrator Wheeler, I oppose your misleadingly titled &amp;quot;Strengthening Transparency in Regulatory Science&amp;quot; supplemental proposal because it would censor EPA from using the best available science to inform its policymaking. We all know much of the science developed for air and water quality depends on anonymous public health data that inherently cannot be &amp;quot;published&amp;quot; in the way you are proposing requiring. A requirement that is unnecessarily limiting if the data are used responsibly. Our health depends on protective regulations to keep us safe from toxic chemical exposures and from air and water pollution. EPA should not limit consideration of quality, well-established scientific studies to in...</t>
        </is>
      </c>
      <c r="D206" s="2" t="inlineStr">
        <is>
          <t/>
        </is>
      </c>
      <c r="E206" s="2" t="inlineStr">
        <is>
          <t/>
        </is>
      </c>
    </row>
    <row r="207">
      <c r="A207" s="2" t="inlineStr">
        <is>
          <t>EPA-HQ-OA-2018-0259-10532</t>
        </is>
      </c>
      <c r="B207" s="3" t="str">
        <f>=HYPERLINK("https://www.regulations.gov/comment/EPA-HQ-OA-2018-0259-10532")</f>
      </c>
      <c r="C207" s="2" t="inlineStr">
        <is>
          <t>As we are seeing in this moment of crisis around the coronavirus, ignoring science and scientists has serious implications for our ability to protect public health.</t>
        </is>
      </c>
      <c r="D207" s="2" t="inlineStr">
        <is>
          <t/>
        </is>
      </c>
      <c r="E207" s="2" t="inlineStr">
        <is>
          <t/>
        </is>
      </c>
    </row>
    <row r="208">
      <c r="A208" s="2" t="inlineStr">
        <is>
          <t>EPA-HQ-OA-2018-0259-9245</t>
        </is>
      </c>
      <c r="B208" s="3" t="str">
        <f>=HYPERLINK("https://www.regulations.gov/comment/EPA-HQ-OA-2018-0259-9245")</f>
      </c>
      <c r="C208" s="2" t="inlineStr">
        <is>
          <t>Wed Aug 15 15:02:37 EDT 2018 CMS.OEX@epamail.epa.gov FW: Rescinding EPA's proposed rule, "Strengthening Transparency in Regulatory Science" To: "cms.oex@domino.epamail.epa.gov"  _____________________________________________________________________________________________________ From: Hope, Brian Sent: Wednesday, August 15, 2018 7:02:34 PM (UTC+00:00) Monrovia, Reykjavik To: CMS.OEX Subject: FW: Rescinding EPA's proposed rule, "Strengthening Transparency in Regulatory Science" DRF From: Yogin Kothari [mailto:YKothari@ucsusa.org] Sent: Wednesday, August 15, 2018 2:47 PM To: Wheeler, Andrew  Cc: Darwin, Henry ; Orme-Zavaleta, Jennifer &lt;Orme-Zavaleta.Jennifer@epa....</t>
        </is>
      </c>
      <c r="D208" s="2" t="inlineStr">
        <is>
          <t/>
        </is>
      </c>
      <c r="E208" s="2" t="inlineStr">
        <is>
          <t/>
        </is>
      </c>
    </row>
    <row r="209">
      <c r="A209" s="2" t="inlineStr">
        <is>
          <t>EPA-HQ-OA-2018-0259-17724</t>
        </is>
      </c>
      <c r="B209" s="3" t="str">
        <f>=HYPERLINK("https://www.regulations.gov/comment/EPA-HQ-OA-2018-0259-17724")</f>
      </c>
      <c r="C209" s="2" t="inlineStr">
        <is>
          <t>My name is Tim Duda, and I live in San Antonio, Texas. HEY !  This is the Environmental PROTECTION  Agency NOT the Environmental POLLUTION Agency!I am writing STRONGLY opposed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t>
        </is>
      </c>
      <c r="D209" s="2" t="inlineStr">
        <is>
          <t/>
        </is>
      </c>
      <c r="E209" s="2" t="inlineStr">
        <is>
          <t/>
        </is>
      </c>
    </row>
    <row r="210">
      <c r="A210" s="2" t="inlineStr">
        <is>
          <t>EPA-HQ-OA-2018-0259-15592</t>
        </is>
      </c>
      <c r="B210" s="3" t="str">
        <f>=HYPERLINK("https://www.regulations.gov/comment/EPA-HQ-OA-2018-0259-15592")</f>
      </c>
      <c r="C210"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210" s="2" t="inlineStr">
        <is>
          <t/>
        </is>
      </c>
      <c r="E210" s="2" t="inlineStr">
        <is>
          <t/>
        </is>
      </c>
    </row>
    <row r="211">
      <c r="A211" s="2" t="inlineStr">
        <is>
          <t>EPA-HQ-OA-2018-0259-2323</t>
        </is>
      </c>
      <c r="B211" s="3" t="str">
        <f>=HYPERLINK("https://www.regulations.gov/comment/EPA-HQ-OA-2018-0259-2323")</f>
      </c>
      <c r="C211" s="2" t="inlineStr">
        <is>
          <t>RE: EPA Proposed Rule Strengthening Transparency in Regulatory Science, Docket ID No. EPA-HQ-OA-2018-0259Dont let the perfect be the enemy of the good. The proposed EPA rule, to exclude valid scientific evidence from consideration as a basis for regulation if it contains non-public data, ignores that maxim. Indeed, the perfect here (data that is publicly available for independent validation) is being used to intentionally sabotage use of the good (e.g., substantial long-term studies showing the deleterious effects of air pollution on health).The stated rationale for this rule is to make EPA actions fully transparent. I appears to me that transparency here is taking the form of a transparent pretext to roll back import...</t>
        </is>
      </c>
      <c r="D211" s="2" t="inlineStr">
        <is>
          <t/>
        </is>
      </c>
      <c r="E211" s="2" t="inlineStr">
        <is>
          <t/>
        </is>
      </c>
    </row>
    <row r="212">
      <c r="A212" s="2" t="inlineStr">
        <is>
          <t>EPA-HQ-OA-2018-0259-2114</t>
        </is>
      </c>
      <c r="B212" s="3" t="str">
        <f>=HYPERLINK("https://www.regulations.gov/comment/EPA-HQ-OA-2018-0259-2114")</f>
      </c>
      <c r="C212" s="2" t="inlineStr">
        <is>
          <t>I greatly applaud the EPA&amp;#39;s move toward transparency of data and models that it considers when evaluating potential regulation, and sincerely thank Mr. Pruitt for his truly valiant efforts to restore impartiality in environmental analysis and related regulatory matters.Mathematics and Science are both neutral, and the hallmark of scientific theories is reproducibility of results between neutral, or at least, honest scientists.  All theories and models require validation and affirmation by multiple tests among a variety of investigative groups.  By opening the EPA&amp;#39;s vault of data and models, it is now possible to probe the suitability or not of models secretly claimed to be used for what is likely to be decades.&lt;br/...</t>
        </is>
      </c>
      <c r="D212" s="2" t="inlineStr">
        <is>
          <t/>
        </is>
      </c>
      <c r="E212" s="2" t="inlineStr">
        <is>
          <t/>
        </is>
      </c>
    </row>
    <row r="213">
      <c r="A213" s="2" t="inlineStr">
        <is>
          <t>EPA-HQ-OA-2018-0259-12809</t>
        </is>
      </c>
      <c r="B213" s="3" t="str">
        <f>=HYPERLINK("https://www.regulations.gov/comment/EPA-HQ-OA-2018-0259-12809")</f>
      </c>
      <c r="C213" s="2" t="inlineStr">
        <is>
          <t>Because I have been diagnosed, I am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associated with an increased risk of Parkinson&amp;#39;s disease. Much of the research relies on large, population-based studies, which is the type of rese...</t>
        </is>
      </c>
      <c r="D213" s="2" t="inlineStr">
        <is>
          <t/>
        </is>
      </c>
      <c r="E213" s="2" t="inlineStr">
        <is>
          <t/>
        </is>
      </c>
    </row>
    <row r="214">
      <c r="A214" s="2" t="inlineStr">
        <is>
          <t>EPA-HQ-OA-2018-0259-6442</t>
        </is>
      </c>
      <c r="B214" s="3" t="str">
        <f>=HYPERLINK("https://www.regulations.gov/comment/EPA-HQ-OA-2018-0259-6442")</f>
      </c>
      <c r="C214" s="2" t="inlineStr">
        <is>
          <t>Show your work EPA end secret science now, in other words be honest with the American people.EASE ENTER YOUR COMMENT HERE Regards, Ronald Harris</t>
        </is>
      </c>
      <c r="D214" s="2" t="inlineStr">
        <is>
          <t/>
        </is>
      </c>
      <c r="E214" s="2" t="inlineStr">
        <is>
          <t/>
        </is>
      </c>
    </row>
    <row r="215">
      <c r="A215" s="2" t="inlineStr">
        <is>
          <t>EPA-HQ-OA-2018-0259-5181</t>
        </is>
      </c>
      <c r="B215" s="3" t="str">
        <f>=HYPERLINK("https://www.regulations.gov/comment/EPA-HQ-OA-2018-0259-5181")</f>
      </c>
      <c r="C215" s="2" t="inlineStr">
        <is>
          <t>The Association of State Wetland Managers, Inc. “Dedicated to the Protection and Restoration of the Nation’s Wetlands” Executive Director August 3, 2018 Jeanne Christie 32 Tandberg Trail, Suite 2A Windham ME 04062 U.S. Environmental Protection Agency (207) 892-3399 EPA Docket Center EPA-HQ-OA-2018-0259 Executive Director Emeritus Jon A. Kusler, Esq. Mail Code 28221T 1434 Helderberg Trail 1200 Pennsylvania Avenue NW Berne, NY 12023-9746 Washington DC 20460 (518) 872-1804 Chairman Submitted via www.regulations.gov: Kenneth Murin Docket ID No. EPA-HQ-OA-2018-0259 PA Dept. of Environmental Protection Re: Strengthening Transparency in Regulatory Science RCSOB 400 Market Street P.O. Box 8460 Mechanicsburg, PA 17105 To Whom It May Concern: (717...</t>
        </is>
      </c>
      <c r="D215" s="2" t="inlineStr">
        <is>
          <t/>
        </is>
      </c>
      <c r="E215" s="2" t="inlineStr">
        <is>
          <t/>
        </is>
      </c>
    </row>
    <row r="216">
      <c r="A216" s="2" t="inlineStr">
        <is>
          <t>EPA-HQ-OA-2018-0259-13118</t>
        </is>
      </c>
      <c r="B216" s="3" t="str">
        <f>=HYPERLINK("https://www.regulations.gov/comment/EPA-HQ-OA-2018-0259-13118")</f>
      </c>
      <c r="C216" s="2" t="inlineStr">
        <is>
          <t>Dear Administrator Andrew Wheeler,I am concerned about the Environmental Protection Agency&amp;#39;s (EPA) proposal to restrict the science that is used in its decisionmaking processes.With implementation of this rule, the EPA claims that it would be making science more transparent. But it puts researchers in the difficult position of choosing between protecting privacy and security versus allowing their work to be used in EPA decision making. It will burden EPA staff with reanalyzing data from each study used to support a rule making which is pointless as peer review already is a check on the work of researchers, and it is resource intensive and time consuming. The EPA&amp;#39;s proposed rule has three flaws that I...</t>
        </is>
      </c>
      <c r="D216" s="2" t="inlineStr">
        <is>
          <t/>
        </is>
      </c>
      <c r="E216" s="2" t="inlineStr">
        <is>
          <t/>
        </is>
      </c>
    </row>
    <row r="217">
      <c r="A217" s="2" t="inlineStr">
        <is>
          <t>EPA-HQ-OA-2018-0259-6914</t>
        </is>
      </c>
      <c r="B217" s="3" t="str">
        <f>=HYPERLINK("https://www.regulations.gov/comment/EPA-HQ-OA-2018-0259-6914")</f>
      </c>
      <c r="C217" s="2" t="inlineStr">
        <is>
          <t>Aug 16, 2018 U.S. Environmental Protection Agency Office of the Science Advisor EPA Docket Center 1200 Pennsylvania Avenue NW Washington, DC 20460-0001 Re: Strengthening Transparency in Regulatory Science (Docket No. EPA- HQ-OA-2018-0259) Dear Sir or Madam: The AFL-CIO is a federation of 55 national and international unions and we represent more than 12.5 million working people in their workplaces. Our unions represent workers in a broad range of industries including manufacturing, construction, healthcare, education, transportation, utilities, retail and service, and others; in private and public sectors; in stationary and mobile workplaces; and who work side-by-side millions of non-unionized workers. The AFL-CIO strongly disagrees with...</t>
        </is>
      </c>
      <c r="D217" s="2" t="inlineStr">
        <is>
          <t/>
        </is>
      </c>
      <c r="E217" s="2" t="inlineStr">
        <is>
          <t/>
        </is>
      </c>
    </row>
    <row r="218">
      <c r="A218" s="2" t="inlineStr">
        <is>
          <t>EPA-HQ-OA-2018-0259-14530</t>
        </is>
      </c>
      <c r="B218" s="3" t="str">
        <f>=HYPERLINK("https://www.regulations.gov/comment/EPA-HQ-OA-2018-0259-14530")</f>
      </c>
      <c r="C21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18" s="2" t="inlineStr">
        <is>
          <t/>
        </is>
      </c>
      <c r="E218" s="2" t="inlineStr">
        <is>
          <t/>
        </is>
      </c>
    </row>
    <row r="219">
      <c r="A219" s="2" t="inlineStr">
        <is>
          <t>EPA-HQ-OA-2018-0259-11729</t>
        </is>
      </c>
      <c r="B219" s="3" t="str">
        <f>=HYPERLINK("https://www.regulations.gov/comment/EPA-HQ-OA-2018-0259-11729")</f>
      </c>
      <c r="C219" s="2" t="inlineStr">
        <is>
          <t>I don&amp;#39;t want decisions made because of what you &amp;quot;feel&amp;quot;, what you want or who you know.  I want decisions made by proven science.</t>
        </is>
      </c>
      <c r="D219" s="2" t="inlineStr">
        <is>
          <t/>
        </is>
      </c>
      <c r="E219" s="2" t="inlineStr">
        <is>
          <t/>
        </is>
      </c>
    </row>
    <row r="220">
      <c r="A220" s="2" t="inlineStr">
        <is>
          <t>EPA-HQ-OA-2018-0259-12528</t>
        </is>
      </c>
      <c r="B220" s="3" t="str">
        <f>=HYPERLINK("https://www.regulations.gov/comment/EPA-HQ-OA-2018-0259-12528")</f>
      </c>
      <c r="C220" s="2" t="inlineStr">
        <is>
          <t>Dear Administrator Wheeler, It&amp;#39;s the Environmental PROTECTION Agency. Do your job and PROTECT the environment. That means listening to the best science and acting on it! I therefore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t>
        </is>
      </c>
      <c r="D220" s="2" t="inlineStr">
        <is>
          <t/>
        </is>
      </c>
      <c r="E220" s="2" t="inlineStr">
        <is>
          <t/>
        </is>
      </c>
    </row>
    <row r="221">
      <c r="A221" s="2" t="inlineStr">
        <is>
          <t>EPA-HQ-OA-2018-0259-4943</t>
        </is>
      </c>
      <c r="B221" s="3" t="str">
        <f>=HYPERLINK("https://www.regulations.gov/comment/EPA-HQ-OA-2018-0259-4943")</f>
      </c>
      <c r="C221" s="2" t="inlineStr">
        <is>
          <t>I have worked as a climate scientist at the University of California, San Diego, as a federal employee at the U.S. Department of Energy, and for NGOs.  In all of these roles, I have seen the essential role of high-quality science in protecting the environment.  This proposed rule will undermine the ability of the highest-quality science to be used in environmental decision-making.  Understanding environmental impacts requires understanding often-sensitive things like people&amp;#39;s health and medical history, people&amp;#39;s income, and details of their behavior.  These data cannot be shared without harming the people involved, and often cannot be shared legally.  The solution is for responsible researchers to use confidential information to ...</t>
        </is>
      </c>
      <c r="D221" s="2" t="inlineStr">
        <is>
          <t/>
        </is>
      </c>
      <c r="E221" s="2" t="inlineStr">
        <is>
          <t/>
        </is>
      </c>
    </row>
    <row r="222">
      <c r="A222" s="2" t="inlineStr">
        <is>
          <t>EPA-HQ-OA-2018-0259-9337</t>
        </is>
      </c>
      <c r="B222" s="3" t="str">
        <f>=HYPERLINK("https://www.regulations.gov/comment/EPA-HQ-OA-2018-0259-9337")</f>
      </c>
      <c r="C222" s="2" t="inlineStr">
        <is>
          <t>March 18, 2020 Submitted electronically to docket and osp_staff@epa.gov Administrator Andrew Wheeler U.S. Environmental Protection Agency 1200 Pennsylvania Avenue NW Washington, DC 20460 Attn: Docket ID No. EPA-HQ-OA-2018-0259 Re: Request for Pause on Comment Period for EPA’s Strengthening Transparency in Regulatory Science supplemental proposal published March 18, 2020 Dear Administrator Wheeler, The National Parks Conservation Association (NPCA) respectfully requests, due to the pandemic and emerging health crisis in the United States and the recent executive order declaring a state of national emergency on March 13, 2020, a formal pause on this public comment period regarding the Strengthening Transparency in Regulatory Science supple...</t>
        </is>
      </c>
      <c r="D222" s="2" t="inlineStr">
        <is>
          <t/>
        </is>
      </c>
      <c r="E222" s="2" t="inlineStr">
        <is>
          <t/>
        </is>
      </c>
    </row>
    <row r="223">
      <c r="A223" s="2" t="inlineStr">
        <is>
          <t>EPA-HQ-OA-2018-0259-9850</t>
        </is>
      </c>
      <c r="B223" s="3" t="str">
        <f>=HYPERLINK("https://www.regulations.gov/comment/EPA-HQ-OA-2018-0259-9850")</f>
      </c>
      <c r="C223" s="2" t="inlineStr">
        <is>
          <t>Please do not weaken the role of science in the regulatory process!!!! We need the best most transparent science to protect the American people and the natural world. Thank you</t>
        </is>
      </c>
      <c r="D223" s="2" t="inlineStr">
        <is>
          <t/>
        </is>
      </c>
      <c r="E223" s="2" t="inlineStr">
        <is>
          <t/>
        </is>
      </c>
    </row>
    <row r="224">
      <c r="A224" s="2" t="inlineStr">
        <is>
          <t>EPA-HQ-OA-2018-0259-5913</t>
        </is>
      </c>
      <c r="B224" s="3" t="str">
        <f>=HYPERLINK("https://www.regulations.gov/comment/EPA-HQ-OA-2018-0259-5913")</f>
      </c>
      <c r="C224" s="2" t="inlineStr">
        <is>
          <t>Anyone can claim anything. Can by using math make your 48 mpg car is a gas guzzler now quit the phony secret science look at the raw numbers. For instance by raw numbers air pollution has gone down over last 50 years. But by changing it to percentage then moving the bar make it look like it has increased. Stop phony science. Regards, John Bartholomew</t>
        </is>
      </c>
      <c r="D224" s="2" t="inlineStr">
        <is>
          <t/>
        </is>
      </c>
      <c r="E224" s="2" t="inlineStr">
        <is>
          <t/>
        </is>
      </c>
    </row>
    <row r="225">
      <c r="A225" s="2" t="inlineStr">
        <is>
          <t>EPA-HQ-OA-2018-0259-17254</t>
        </is>
      </c>
      <c r="B225" s="3" t="str">
        <f>=HYPERLINK("https://www.regulations.gov/comment/EPA-HQ-OA-2018-0259-17254")</f>
      </c>
      <c r="C225" s="2" t="inlineStr">
        <is>
          <t>As more states begin to end their economically devastating lockdown orders, business owners need the government to get out of their way and give them the stability to rebuild. That&amp;#39;s why we need to rein in the EPA and force them to show their work and scientifically justify the need for any future regulation. End secret science NOW! The last thing small businesses need is getting hit with another ridiculous, job-killing regulation. Stop the radical regulators from destroying good-paying American jobs.</t>
        </is>
      </c>
      <c r="D225" s="2" t="inlineStr">
        <is>
          <t/>
        </is>
      </c>
      <c r="E225" s="2" t="inlineStr">
        <is>
          <t/>
        </is>
      </c>
    </row>
    <row r="226">
      <c r="A226" s="2" t="inlineStr">
        <is>
          <t>EPA-HQ-OA-2018-0259-14139</t>
        </is>
      </c>
      <c r="B226" s="3" t="str">
        <f>=HYPERLINK("https://www.regulations.gov/comment/EPA-HQ-OA-2018-0259-14139")</f>
      </c>
      <c r="C226"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26" s="2" t="inlineStr">
        <is>
          <t/>
        </is>
      </c>
      <c r="E226" s="2" t="inlineStr">
        <is>
          <t/>
        </is>
      </c>
    </row>
    <row r="227">
      <c r="A227" s="2" t="inlineStr">
        <is>
          <t>EPA-HQ-OA-2018-0259-6164</t>
        </is>
      </c>
      <c r="B227" s="3" t="str">
        <f>=HYPERLINK("https://www.regulations.gov/comment/EPA-HQ-OA-2018-0259-6164")</f>
      </c>
      <c r="C227" s="2" t="inlineStr">
        <is>
          <t>Please find attached comments from the American Geophysical Union (AGU) on EPA&amp;#39;s proposed rule, &amp;quot;Strengthening Transparency in Regulatory Science.&amp;quot;
16 August 2018 Tom Sinks Office of the Science Advisor Environmental Protection Agency 1200 Pennsylvania Avenue NW Washington, DC 20460 Re: Comment on the proposed rule entitled, “Strengthening Transparency in Regulatory Science” (Docket ID No. EPA-HQ-OA-2018-0259) Dear Mr. Sinks, On behalf of the American Geophysical Union (AGU), a non-profit scientific society representing 60,000 Earth and space scientists, I’m writing to express concerns about the proposed policy changes at the Environmental Protection Agency (EPA) regarding transparency and use of scientific information in decision-making. The proposed rule would significantly alter how EPA uses and views scientific research without a clear explanation for why such changes are necess...</t>
        </is>
      </c>
      <c r="D227" s="2" t="inlineStr">
        <is>
          <t/>
        </is>
      </c>
      <c r="E227" s="2" t="inlineStr">
        <is>
          <t/>
        </is>
      </c>
    </row>
    <row r="228">
      <c r="A228" s="2" t="inlineStr">
        <is>
          <t>EPA-HQ-OA-2018-0259-14044</t>
        </is>
      </c>
      <c r="B228" s="3" t="str">
        <f>=HYPERLINK("https://www.regulations.gov/comment/EPA-HQ-OA-2018-0259-14044")</f>
      </c>
      <c r="C228"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28" s="2" t="inlineStr">
        <is>
          <t/>
        </is>
      </c>
      <c r="E228" s="2" t="inlineStr">
        <is>
          <t/>
        </is>
      </c>
    </row>
    <row r="229">
      <c r="A229" s="2" t="inlineStr">
        <is>
          <t>EPA-HQ-OA-2018-0259-11541</t>
        </is>
      </c>
      <c r="B229" s="3" t="str">
        <f>=HYPERLINK("https://www.regulations.gov/comment/EPA-HQ-OA-2018-0259-11541")</f>
      </c>
      <c r="C229" s="2" t="inlineStr">
        <is>
          <t>I am very concerned about the impact this propsed rule will have on scientifically based determination at the EPA as it would limit the science by putting unnecessary restrictions on the kind of studies that the EPA can consider. It will affect everything from air pollution standards to chemical regulations. For example the EPA is currently reviewing the registration of an herbicide called paraquat as it is very strongly associated with an increased risk of Parkinson&amp;#39;s disease. Without the ability to consider this research, the EPA will miss vital information needed to protect public health. The proposal will make researchers choose between protecting privacy and allowing their work to be used by EPA. Please abandon this troublesome ...</t>
        </is>
      </c>
      <c r="D229" s="2" t="inlineStr">
        <is>
          <t/>
        </is>
      </c>
      <c r="E229" s="2" t="inlineStr">
        <is>
          <t/>
        </is>
      </c>
    </row>
    <row r="230">
      <c r="A230" s="2" t="inlineStr">
        <is>
          <t>EPA-HQ-OA-2018-0259-6790</t>
        </is>
      </c>
      <c r="B230" s="3" t="str">
        <f>=HYPERLINK("https://www.regulations.gov/comment/EPA-HQ-OA-2018-0259-6790")</f>
      </c>
      <c r="C230" s="2" t="inlineStr">
        <is>
          <t>Im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Abandon this reckless plan. Regards, Jayne Jerome</t>
        </is>
      </c>
      <c r="D230" s="2" t="inlineStr">
        <is>
          <t/>
        </is>
      </c>
      <c r="E230" s="2" t="inlineStr">
        <is>
          <t/>
        </is>
      </c>
    </row>
    <row r="231">
      <c r="A231" s="2" t="inlineStr">
        <is>
          <t>EPA-HQ-OA-2018-0259-1300</t>
        </is>
      </c>
      <c r="B231" s="3" t="str">
        <f>=HYPERLINK("https://www.regulations.gov/comment/EPA-HQ-OA-2018-0259-1300")</f>
      </c>
      <c r="C231" s="2" t="inlineStr">
        <is>
          <t>The proposed rule potentially allows for suppressing research findings that are important in protecting human health and the environment.</t>
        </is>
      </c>
      <c r="D231" s="2" t="inlineStr">
        <is>
          <t/>
        </is>
      </c>
      <c r="E231" s="2" t="inlineStr">
        <is>
          <t/>
        </is>
      </c>
    </row>
    <row r="232">
      <c r="A232" s="2" t="inlineStr">
        <is>
          <t>EPA-HQ-OA-2018-0259-7115</t>
        </is>
      </c>
      <c r="B232" s="3" t="str">
        <f>=HYPERLINK("https://www.regulations.gov/comment/EPA-HQ-OA-2018-0259-7115")</f>
      </c>
      <c r="C232" s="2" t="inlineStr">
        <is>
          <t>From: Environmental Defense Fund  To: Pruitt, Scott Date: 7/3/2018 1:39:23 PM Subject: Walk back your latest dangerous attack on strong science ----------------------------------------------------------------- Jul 3, 2018 Administrator E. Scott Pruitt Dear Administrator Pruitt, I'm writing today gravely concerned about your recent proposal to restrict EPA's ability to use life-saving science. Have you no conscience? Why are you willingly putting all of us at risk? Your position of power does not give you the right to abandon reason and logic at everyone's expense! Instead, you have the opportunity to do good for America. Try that instead so that we can all breathe a little easier knowing the head of the EPA decided to...</t>
        </is>
      </c>
      <c r="D232" s="2" t="inlineStr">
        <is>
          <t/>
        </is>
      </c>
      <c r="E232" s="2" t="inlineStr">
        <is>
          <t/>
        </is>
      </c>
    </row>
    <row r="233">
      <c r="A233" s="2" t="inlineStr">
        <is>
          <t>EPA-HQ-OA-2018-0259-5509</t>
        </is>
      </c>
      <c r="B233" s="3" t="str">
        <f>=HYPERLINK("https://www.regulations.gov/comment/EPA-HQ-OA-2018-0259-5509")</f>
      </c>
      <c r="C233" s="2" t="inlineStr">
        <is>
          <t>Insure EPA Regulators ONLY use 100% verifiable science when costing American taxpayers money. Regards, John Beatty</t>
        </is>
      </c>
      <c r="D233" s="2" t="inlineStr">
        <is>
          <t/>
        </is>
      </c>
      <c r="E233" s="2" t="inlineStr">
        <is>
          <t/>
        </is>
      </c>
    </row>
    <row r="234">
      <c r="A234" s="2" t="inlineStr">
        <is>
          <t>EPA-HQ-OA-2018-0259-0781</t>
        </is>
      </c>
      <c r="B234" s="3" t="str">
        <f>=HYPERLINK("https://www.regulations.gov/comment/EPA-HQ-OA-2018-0259-0781")</f>
      </c>
      <c r="C234" s="2" t="inlineStr">
        <is>
          <t>From: Pruitt, Scott To: For the Docket Center Date: 5/14/2018 2:44:42 PM Subject: FW: Walk back your latest dangerous attack on strong science --------------------------------------------------------------------- ________________________________________ From: Environmental Defense FundOn Behalf OfJo Ann McGreevy Sent: Monday, May 14, 2018 2:39:52 PM (UTC-05:00) Eastern Time (US &amp; Canada) To: Pruitt, Scott Subject: Walk back your latest dangerous attack on strong science May 14, 2018 Administrator E. Scott Pruitt Dear Administrator Pruitt, I'm writing today gravely concerned about your recent proposal to restrict EPA's ability to use life-saving science, and to ask that you extend the 30 day comment period and hold a public hearing so tha...</t>
        </is>
      </c>
      <c r="D234" s="2" t="inlineStr">
        <is>
          <t/>
        </is>
      </c>
      <c r="E234" s="2" t="inlineStr">
        <is>
          <t/>
        </is>
      </c>
    </row>
    <row r="235">
      <c r="A235" s="2" t="inlineStr">
        <is>
          <t>EPA-HQ-OA-2018-0259-13527</t>
        </is>
      </c>
      <c r="B235" s="3" t="str">
        <f>=HYPERLINK("https://www.regulations.gov/comment/EPA-HQ-OA-2018-0259-13527")</f>
      </c>
      <c r="C235" s="2" t="inlineStr">
        <is>
          <t>Response to: Strengthening Transparency in Regulatory Science Proposed RuleDocket ID No. EPA-HQ-OA-2018-0259As an occupational therapist, I treat people with Parkinson&amp;#39;s disease. 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is>
      </c>
      <c r="D235" s="2" t="inlineStr">
        <is>
          <t/>
        </is>
      </c>
      <c r="E235" s="2" t="inlineStr">
        <is>
          <t/>
        </is>
      </c>
    </row>
    <row r="236">
      <c r="A236" s="2" t="inlineStr">
        <is>
          <t>EPA-HQ-OA-2018-0259-2123</t>
        </is>
      </c>
      <c r="B236" s="3" t="str">
        <f>=HYPERLINK("https://www.regulations.gov/comment/EPA-HQ-OA-2018-0259-2123")</f>
      </c>
      <c r="C236" s="2" t="inlineStr">
        <is>
          <t>As a scientist I strenuously object to &amp;quot;secret&amp;quot; science for multiple reasons.1. The cost of ALL regulations is ultimately borne by the public- the cost of regulations is burdensome when they are legitimate    falsifying data, or skewing statistics to support a previously drawn conclusion is wrong.2. &amp;quot;secret&amp;quot; science is not worthy of the name &amp;quot;science&amp;quot; which is about reproducible, verifiable data leading to supportable and honest conclusions. In short, real science is about truth.3. The cloak and dagger behind the scenes justification of false conclusion is more about power over the public and money for those involved than about seeking truth.4. An unaccountable agency is ag...</t>
        </is>
      </c>
      <c r="D236" s="2" t="inlineStr">
        <is>
          <t/>
        </is>
      </c>
      <c r="E236" s="2" t="inlineStr">
        <is>
          <t/>
        </is>
      </c>
    </row>
    <row r="237">
      <c r="A237" s="2" t="inlineStr">
        <is>
          <t>EPA-HQ-OA-2018-0259-17534</t>
        </is>
      </c>
      <c r="B237" s="3" t="str">
        <f>=HYPERLINK("https://www.regulations.gov/comment/EPA-HQ-OA-2018-0259-17534")</f>
      </c>
      <c r="C237" s="2" t="inlineStr">
        <is>
          <t>As a breast cancer patient and as the daughter of a breast cancer patient, I am deeply concerned about the health risks posed by involuntary environmental exposure to chemicals linked to cancer, which are now scientifically clear.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t>
        </is>
      </c>
      <c r="D237" s="2" t="inlineStr">
        <is>
          <t/>
        </is>
      </c>
      <c r="E237" s="2" t="inlineStr">
        <is>
          <t/>
        </is>
      </c>
    </row>
    <row r="238">
      <c r="A238" s="2" t="inlineStr">
        <is>
          <t>EPA-HQ-OA-2018-0259-21261</t>
        </is>
      </c>
      <c r="B238" s="3" t="str">
        <f>=HYPERLINK("https://www.regulations.gov/comment/EPA-HQ-OA-2018-0259-21261")</f>
      </c>
      <c r="C238" s="2" t="inlineStr">
        <is>
          <t>My name is Catherine Caron and I live in Spokane Washington 99207.My father was a forest ranger in the Okanogan and I learned from childhood to treasure And protect our forests, wild creatures, air, water, and food sources.  I strongly oppose the Trump administrations continued attacks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t>
        </is>
      </c>
      <c r="D238" s="2" t="inlineStr">
        <is>
          <t/>
        </is>
      </c>
      <c r="E238" s="2" t="inlineStr">
        <is>
          <t/>
        </is>
      </c>
    </row>
    <row r="239">
      <c r="A239" s="2" t="inlineStr">
        <is>
          <t>EPA-HQ-OA-2018-0259-2151</t>
        </is>
      </c>
      <c r="B239" s="3" t="str">
        <f>=HYPERLINK("https://www.regulations.gov/comment/EPA-HQ-OA-2018-0259-2151")</f>
      </c>
      <c r="C239" s="2" t="inlineStr">
        <is>
          <t>Dear Administrator Pruitt,I am writing to voice my concerns regarding U.S. EPAs proposed rule, Strengthening Transparency in Regulatory Science.This matters to me because I am a citizen of the United States and believe that protecting the health of our air, waters, and environment as a whole is an essential foundation for our nation&amp;#39;s well-being.  I care about this because I want my children and grandchildren to grow up as able-bodied and generous citizens in a nation where there is no question about the safety of drinking water or the benefits of taking a deep breath to enjoy God&amp;#39;s creation around them.  Environmental regulation will never be perfect and the goal should not be over-regulation, but the potenti...</t>
        </is>
      </c>
      <c r="D239" s="2" t="inlineStr">
        <is>
          <t/>
        </is>
      </c>
      <c r="E239" s="2" t="inlineStr">
        <is>
          <t/>
        </is>
      </c>
    </row>
    <row r="240">
      <c r="A240" s="2" t="inlineStr">
        <is>
          <t>EPA-HQ-OA-2018-0259-19965</t>
        </is>
      </c>
      <c r="B240" s="3" t="str">
        <f>=HYPERLINK("https://www.regulations.gov/comment/EPA-HQ-OA-2018-0259-19965")</f>
      </c>
      <c r="C240" s="2" t="inlineStr">
        <is>
          <t>Our names are [Your first name will be inserted here] [Your last name will be inserted here], and we live in [Your city will be inserted here], [Your state will be inserted here]. [Your personal comment will be added here.]As citizens who believes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t>
        </is>
      </c>
      <c r="D240" s="2" t="inlineStr">
        <is>
          <t/>
        </is>
      </c>
      <c r="E240" s="2" t="inlineStr">
        <is>
          <t/>
        </is>
      </c>
    </row>
    <row r="241">
      <c r="A241" s="2" t="inlineStr">
        <is>
          <t>EPA-HQ-OA-2018-0259-1303</t>
        </is>
      </c>
      <c r="B241" s="3" t="str">
        <f>=HYPERLINK("https://www.regulations.gov/comment/EPA-HQ-OA-2018-0259-1303")</f>
      </c>
      <c r="C241" s="2" t="inlineStr">
        <is>
          <t>1.  This is a good rule.2.  NGOs are always selective in choosing any science that supports their objectives and agenda.  That is the only science they offer on a project.  3.  Any science that opposes the science NGOs select is always left out, this practice needs to stop.4.  NGOs are in constant violation of the Data Quality Act by not allowing any science that opposes theirs to be posted.5.  Any science an NGO selects should automatically be challenged with opposing science, that is why the Union of Concerned Scientists are objecting to this rule.  And by the way, they are NGO partners with the UN.6.  The majority of science used by NGOs is either backed or created by affiliations that...</t>
        </is>
      </c>
      <c r="D241" s="2" t="inlineStr">
        <is>
          <t/>
        </is>
      </c>
      <c r="E241" s="2" t="inlineStr">
        <is>
          <t/>
        </is>
      </c>
    </row>
    <row r="242">
      <c r="A242" s="2" t="inlineStr">
        <is>
          <t>EPA-HQ-OA-2018-0259-15525</t>
        </is>
      </c>
      <c r="B242" s="3" t="str">
        <f>=HYPERLINK("https://www.regulations.gov/comment/EPA-HQ-OA-2018-0259-15525")</f>
      </c>
      <c r="C242"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42" s="2" t="inlineStr">
        <is>
          <t/>
        </is>
      </c>
      <c r="E242" s="2" t="inlineStr">
        <is>
          <t/>
        </is>
      </c>
    </row>
    <row r="243">
      <c r="A243" s="2" t="inlineStr">
        <is>
          <t>EPA-HQ-OA-2018-0259-16809</t>
        </is>
      </c>
      <c r="B243" s="3" t="str">
        <f>=HYPERLINK("https://www.regulations.gov/comment/EPA-HQ-OA-2018-0259-16809")</f>
      </c>
      <c r="C243" s="2" t="inlineStr">
        <is>
          <t>My name is Debra Douthit, and I live in Syracuse, New York. Science is the only non partisan source to be trusted, and it should be the bedrock, not the red-headed step-child, of the EPA.  Anything else is rooted in greed, pure and simple.As a registered Independent and a Christian, I believe that our air, water, and food should be protected, and I am writing to voice my vehement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t>
        </is>
      </c>
      <c r="D243" s="2" t="inlineStr">
        <is>
          <t/>
        </is>
      </c>
      <c r="E243" s="2" t="inlineStr">
        <is>
          <t/>
        </is>
      </c>
    </row>
    <row r="244">
      <c r="A244" s="2" t="inlineStr">
        <is>
          <t>EPA-HQ-OA-2018-0259-6381</t>
        </is>
      </c>
      <c r="B244" s="3" t="str">
        <f>=HYPERLINK("https://www.regulations.gov/comment/EPA-HQ-OA-2018-0259-6381")</f>
      </c>
      <c r="C244" s="2" t="inlineStr">
        <is>
          <t>I am sick and tired of the e.p.a using junk science and unproven methods to scam bussinesses and the general public. Pit a stop to yoir secret science and let the people see what you are doing. We pay you salaries. Regards, Terry chambers</t>
        </is>
      </c>
      <c r="D244" s="2" t="inlineStr">
        <is>
          <t/>
        </is>
      </c>
      <c r="E244" s="2" t="inlineStr">
        <is>
          <t/>
        </is>
      </c>
    </row>
    <row r="245">
      <c r="A245" s="2" t="inlineStr">
        <is>
          <t>EPA-HQ-OA-2018-0259-11195</t>
        </is>
      </c>
      <c r="B245" s="3" t="str">
        <f>=HYPERLINK("https://www.regulations.gov/comment/EPA-HQ-OA-2018-0259-11195")</f>
      </c>
      <c r="C245" s="2" t="inlineStr">
        <is>
          <t>I wanted to choose my words carefully. To convince leaders that they must trust in the scientific process . We don&amp;#39;t need people&amp;#39;s private information to produce a viable study. But let&amp;#39;s face it. This is not about reasonable debate. This is suppression of science pure and simple. The title is insulting. If you want transparency then don&amp;#39;t interfere with the scientific process. This is an ingenuous bill.</t>
        </is>
      </c>
      <c r="D245" s="2" t="inlineStr">
        <is>
          <t/>
        </is>
      </c>
      <c r="E245" s="2" t="inlineStr">
        <is>
          <t/>
        </is>
      </c>
    </row>
    <row r="246">
      <c r="A246" s="2" t="inlineStr">
        <is>
          <t>EPA-HQ-OA-2018-0259-14466</t>
        </is>
      </c>
      <c r="B246" s="3" t="str">
        <f>=HYPERLINK("https://www.regulations.gov/comment/EPA-HQ-OA-2018-0259-14466")</f>
      </c>
      <c r="C246"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246" s="2" t="inlineStr">
        <is>
          <t/>
        </is>
      </c>
      <c r="E246" s="2" t="inlineStr">
        <is>
          <t/>
        </is>
      </c>
    </row>
    <row r="247">
      <c r="A247" s="2" t="inlineStr">
        <is>
          <t>EPA-HQ-OA-2018-0259-10537</t>
        </is>
      </c>
      <c r="B247" s="3" t="str">
        <f>=HYPERLINK("https://www.regulations.gov/comment/EPA-HQ-OA-2018-0259-10537")</f>
      </c>
      <c r="C247"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protection.I am outraged by this move and others that the administration has taken to risk the health of the American public.  The COVID-19 pandemic is awakening the voters to this assault on public heath that the Trump administration has been systematically waging. Lack of attention to public health is causing hundreds of thousands of deaths.  The negligence also known as deregulation that has be...</t>
        </is>
      </c>
      <c r="D247" s="2" t="inlineStr">
        <is>
          <t/>
        </is>
      </c>
      <c r="E247" s="2" t="inlineStr">
        <is>
          <t/>
        </is>
      </c>
    </row>
    <row r="248">
      <c r="A248" s="2" t="inlineStr">
        <is>
          <t>EPA-HQ-OA-2018-0259-13697</t>
        </is>
      </c>
      <c r="B248" s="3" t="str">
        <f>=HYPERLINK("https://www.regulations.gov/comment/EPA-HQ-OA-2018-0259-13697")</f>
      </c>
      <c r="C248" s="2" t="inlineStr">
        <is>
          <t>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 ...</t>
        </is>
      </c>
      <c r="D248" s="2" t="inlineStr">
        <is>
          <t/>
        </is>
      </c>
      <c r="E248" s="2" t="inlineStr">
        <is>
          <t/>
        </is>
      </c>
    </row>
    <row r="249">
      <c r="A249" s="2" t="inlineStr">
        <is>
          <t>EPA-HQ-OA-2018-0259-13855</t>
        </is>
      </c>
      <c r="B249" s="3" t="str">
        <f>=HYPERLINK("https://www.regulations.gov/comment/EPA-HQ-OA-2018-0259-13855")</f>
      </c>
      <c r="C249" s="2" t="inlineStr">
        <is>
          <t>Secret science is not an honest way for the EPA to try to justify new regulations. It is especially onerous at this difficult time in our country.Please stop these well-meaning people from failing to have our best interests  as a top priority,</t>
        </is>
      </c>
      <c r="D249" s="2" t="inlineStr">
        <is>
          <t/>
        </is>
      </c>
      <c r="E249" s="2" t="inlineStr">
        <is>
          <t/>
        </is>
      </c>
    </row>
    <row r="250">
      <c r="A250" s="2" t="inlineStr">
        <is>
          <t>EPA-HQ-OA-2018-0259-14338</t>
        </is>
      </c>
      <c r="B250" s="3" t="str">
        <f>=HYPERLINK("https://www.regulations.gov/comment/EPA-HQ-OA-2018-0259-14338")</f>
      </c>
      <c r="C250" s="2" t="inlineStr">
        <is>
          <t>Living in Utah with some of the most toxic air in the country I am writing with strong opposition to the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t>
        </is>
      </c>
      <c r="D250" s="2" t="inlineStr">
        <is>
          <t/>
        </is>
      </c>
      <c r="E250" s="2" t="inlineStr">
        <is>
          <t/>
        </is>
      </c>
    </row>
    <row r="251">
      <c r="A251" s="2" t="inlineStr">
        <is>
          <t>EPA-HQ-OA-2018-0259-5831</t>
        </is>
      </c>
      <c r="B251" s="3" t="str">
        <f>=HYPERLINK("https://www.regulations.gov/comment/EPA-HQ-OA-2018-0259-5831")</f>
      </c>
      <c r="C251" s="2" t="inlineStr">
        <is>
          <t>The EPA should have to show how theyve come to the conclusions theyve come to! No more secret science!! Regards, Tracy johnson</t>
        </is>
      </c>
      <c r="D251" s="2" t="inlineStr">
        <is>
          <t/>
        </is>
      </c>
      <c r="E251" s="2" t="inlineStr">
        <is>
          <t/>
        </is>
      </c>
    </row>
    <row r="252">
      <c r="A252" s="2" t="inlineStr">
        <is>
          <t>EPA-HQ-OA-2018-0259-12446</t>
        </is>
      </c>
      <c r="B252" s="3" t="str">
        <f>=HYPERLINK("https://www.regulations.gov/comment/EPA-HQ-OA-2018-0259-12446")</f>
      </c>
      <c r="C252" s="2" t="inlineStr">
        <is>
          <t>My name is Ned Flaherty, and I live in Boston, Massachusetts. Our air, water, and food must be protected, and I oppose the Trump administrations latest attack on science, public health, and environmental laws.Trump&amp;#39;s new proposal does NOT provide transparency in science.  Instead, it bans the EPA from using important scientific research to set public health safeguards.  This rule undermines EPA&amp;#39;s ability to ensure safe air, water, and food.EPA was created to protect health and wellbeing using the best available science, but the latest proposal is a reckless, unlawful effort to do the opposite.While doctors, nurses, scientists, and public-health officials fight the pandemic (which spread by ...</t>
        </is>
      </c>
      <c r="D252" s="2" t="inlineStr">
        <is>
          <t/>
        </is>
      </c>
      <c r="E252" s="2" t="inlineStr">
        <is>
          <t/>
        </is>
      </c>
    </row>
    <row r="253">
      <c r="A253" s="2" t="inlineStr">
        <is>
          <t>EPA-HQ-OA-2018-0259-7903</t>
        </is>
      </c>
      <c r="B253" s="3" t="str">
        <f>=HYPERLINK("https://www.regulations.gov/comment/EPA-HQ-OA-2018-0259-7903")</f>
      </c>
      <c r="C253" s="2" t="inlineStr">
        <is>
          <t>I vehemently oppose this rule.I am a research scientist at UC Berkeley, and as I understand, this rule would prevent confidential clinical data from being used to inform many regulatory decisions. Most health science relies on these kinds of data. Transparency is valuable, but not valuable enough to justify crippling the regulatory process.</t>
        </is>
      </c>
      <c r="D253" s="2" t="inlineStr">
        <is>
          <t/>
        </is>
      </c>
      <c r="E253" s="2" t="inlineStr">
        <is>
          <t/>
        </is>
      </c>
    </row>
    <row r="254">
      <c r="A254" s="2" t="inlineStr">
        <is>
          <t>EPA-HQ-OA-2018-0259-8202</t>
        </is>
      </c>
      <c r="B254" s="3" t="str">
        <f>=HYPERLINK("https://www.regulations.gov/comment/EPA-HQ-OA-2018-0259-8202")</f>
      </c>
      <c r="C254" s="2" t="inlineStr">
        <is>
          <t>For years, past administration bureaucrats at the EPA refused to show their work and justify the burdensome job-killing regulations they forced on Americas small business owners. Instead they haphazardly regulated everything that moved and everything that didnt, destroying countless good-paying American jobs. Stop using  unknown secret science and SHOW real science findings that pertain to current and new proposed regulations. This abuse by UNELECTED government officials has to STOP NOW! Thank you. Regards, Gary Conley</t>
        </is>
      </c>
      <c r="D254" s="2" t="inlineStr">
        <is>
          <t/>
        </is>
      </c>
      <c r="E254" s="2" t="inlineStr">
        <is>
          <t/>
        </is>
      </c>
    </row>
    <row r="255">
      <c r="A255" s="2" t="inlineStr">
        <is>
          <t>EPA-HQ-OA-2018-0259-0565</t>
        </is>
      </c>
      <c r="B255" s="3" t="str">
        <f>=HYPERLINK("https://www.regulations.gov/comment/EPA-HQ-OA-2018-0259-0565")</f>
      </c>
      <c r="C255" s="2" t="inlineStr">
        <is>
          <t>May 21, 2018 U.S. Environmental Protection Agency Docket ID No. EPA-HQ-OA-2018-0259 RE: Request for the Initiation of Tribal Consultation and an Extension of Time to Comment on Proposed Rule to Strengthen the Transparency of Regulatory Science Dear Sir/Madam: As the Tribal Co-Chair of the Region 9 Tribal Operations Committee, I am writing on behalf of the Region 9 Tribal Caucus, composed of representatives of the 148 federally recognized Indian Tribes located within the states of Arizona, California and Nevada. Tribal representatives within Region 9 have begun to review the referenced Proposed Rule and observe that Section IV.G provides, without analysis: “This action does not have tribal implications . . . . Thus Executive Order 13175 d...</t>
        </is>
      </c>
      <c r="D255" s="2" t="inlineStr">
        <is>
          <t/>
        </is>
      </c>
      <c r="E255" s="2" t="inlineStr">
        <is>
          <t/>
        </is>
      </c>
    </row>
    <row r="256">
      <c r="A256" s="2" t="inlineStr">
        <is>
          <t>EPA-HQ-OA-2018-0259-2111</t>
        </is>
      </c>
      <c r="B256" s="3" t="str">
        <f>=HYPERLINK("https://www.regulations.gov/comment/EPA-HQ-OA-2018-0259-2111")</f>
      </c>
      <c r="C256" s="2" t="inlineStr">
        <is>
          <t>I agree that secret science has no place in real science. America needs transparency of evidence, facts based on causal evidence instead of correlation. The best way to protect the environment is to put all property into private ownership. That way if someone pollutes the property of someone else, there will be lawyers lining up on his porch t sue the polluters into oblivion.</t>
        </is>
      </c>
      <c r="D256" s="2" t="inlineStr">
        <is>
          <t/>
        </is>
      </c>
      <c r="E256" s="2" t="inlineStr">
        <is>
          <t/>
        </is>
      </c>
    </row>
    <row r="257">
      <c r="A257" s="2" t="inlineStr">
        <is>
          <t>EPA-HQ-OA-2018-0259-19485</t>
        </is>
      </c>
      <c r="B257" s="3" t="str">
        <f>=HYPERLINK("https://www.regulations.gov/comment/EPA-HQ-OA-2018-0259-19485")</f>
      </c>
      <c r="C257" s="2" t="inlineStr">
        <is>
          <t>My name is Annette Ancel-Wisner, and I live in Shell Lake, Wisconsin. What is more important than clean and uncontaminated air, water, and food?? Your job is to protect us; not make us sicker.I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t>
        </is>
      </c>
      <c r="D257" s="2" t="inlineStr">
        <is>
          <t/>
        </is>
      </c>
      <c r="E257" s="2" t="inlineStr">
        <is>
          <t/>
        </is>
      </c>
    </row>
    <row r="258">
      <c r="A258" s="2" t="inlineStr">
        <is>
          <t>EPA-HQ-OA-2018-0259-7082</t>
        </is>
      </c>
      <c r="B258" s="3" t="str">
        <f>=HYPERLINK("https://www.regulations.gov/comment/EPA-HQ-OA-2018-0259-7082")</f>
      </c>
      <c r="C258" s="2" t="inlineStr">
        <is>
          <t>From: Environmental Defense Fund  To: Pruitt, Scott Date: 7/3/2018 3:09:23 PM Subject: Walk back your latest dangerous attack on strong science ----------------------------------------------------------------- Jul 3,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258" s="2" t="inlineStr">
        <is>
          <t/>
        </is>
      </c>
      <c r="E258" s="2" t="inlineStr">
        <is>
          <t/>
        </is>
      </c>
    </row>
    <row r="259">
      <c r="A259" s="2" t="inlineStr">
        <is>
          <t>EPA-HQ-OA-2018-0259-3381</t>
        </is>
      </c>
      <c r="B259" s="3" t="str">
        <f>=HYPERLINK("https://www.regulations.gov/comment/EPA-HQ-OA-2018-0259-3381")</f>
      </c>
      <c r="C259" s="2" t="inlineStr">
        <is>
          <t>The purpose of the EPA is to protect my health and the health of my family and community. Scientific studies are crucial in supporting limits on air pollution, pesticides in food and more.Your proposed rule of placing unprecedented limits on the use of science at the EPA, would prevent the agency from using the best science. The EPA should not create a false conflict between violating the privacy of the people who participate in research studies and protecting the publics health.Furthermore, you have provided just 30 days for the public to comment on the rule. This is highly inappropriate for a radical proposal that would upend the agencys use of science.I urge you to abandon the proposal. Regards,...</t>
        </is>
      </c>
      <c r="D259" s="2" t="inlineStr">
        <is>
          <t/>
        </is>
      </c>
      <c r="E259" s="2" t="inlineStr">
        <is>
          <t/>
        </is>
      </c>
    </row>
    <row r="260">
      <c r="A260" s="2" t="inlineStr">
        <is>
          <t>EPA-HQ-OA-2018-0259-17561</t>
        </is>
      </c>
      <c r="B260" s="3" t="str">
        <f>=HYPERLINK("https://www.regulations.gov/comment/EPA-HQ-OA-2018-0259-17561")</f>
      </c>
      <c r="C260"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260" s="2" t="inlineStr">
        <is>
          <t/>
        </is>
      </c>
      <c r="E260" s="2" t="inlineStr">
        <is>
          <t/>
        </is>
      </c>
    </row>
    <row r="261">
      <c r="A261" s="2" t="inlineStr">
        <is>
          <t>EPA-HQ-OA-2018-0259-8762</t>
        </is>
      </c>
      <c r="B261" s="3" t="str">
        <f>=HYPERLINK("https://www.regulations.gov/comment/EPA-HQ-OA-2018-0259-8762")</f>
      </c>
      <c r="C261" s="2" t="inlineStr">
        <is>
          <t>Make the EPA show their work. End Secret Science Now. Secret science is flawed science and is used by the Liberals constantly. They cant be trusted and neither can the bureaucrats. Drain the swamp! Regards, William Fowler</t>
        </is>
      </c>
      <c r="D261" s="2" t="inlineStr">
        <is>
          <t/>
        </is>
      </c>
      <c r="E261" s="2" t="inlineStr">
        <is>
          <t/>
        </is>
      </c>
    </row>
    <row r="262">
      <c r="A262" s="2" t="inlineStr">
        <is>
          <t>EPA-HQ-OA-2018-0259-13349</t>
        </is>
      </c>
      <c r="B262" s="3" t="str">
        <f>=HYPERLINK("https://www.regulations.gov/comment/EPA-HQ-OA-2018-0259-13349")</f>
      </c>
      <c r="C262" s="2" t="inlineStr">
        <is>
          <t>As a scientist I understand full well that scientific integrity in public policy is crucial to protecting public health. Please use all available peer-reviewed science to determine polices about environmental exposure to toxins. The best way to address the cancer epidemic is by prevention/reducing exposure. You know this is true.As someone who has lost a close personal friend to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t>
        </is>
      </c>
      <c r="D262" s="2" t="inlineStr">
        <is>
          <t/>
        </is>
      </c>
      <c r="E262" s="2" t="inlineStr">
        <is>
          <t/>
        </is>
      </c>
    </row>
    <row r="263">
      <c r="A263" s="2" t="inlineStr">
        <is>
          <t>EPA-HQ-OA-2018-0259-9809</t>
        </is>
      </c>
      <c r="B263" s="3" t="str">
        <f>=HYPERLINK("https://www.regulations.gov/comment/EPA-HQ-OA-2018-0259-9809")</f>
      </c>
      <c r="C263" s="2" t="inlineStr">
        <is>
          <t>I am writing a comment against the proposed new EPA rule: Strengthening Transparency in Regulatory ScienceI am an epidemiologist with subject matter expertise in maternal and child health.  I have an MPH and PhD in epidemiology and am currently an assistant research professor at a public health graduate program at the University of Southern Maine. I teach courses in statistics.I have published 75 manuscripts in the peer-reviewed literature, using a variety of data sources and statistical approaches. I feel I am well-qualified to comment on this proposed rule.While this new rule may have been crafted with good intentions, the emphasis on data being available to reanalyze does not seem reasonable or feasible. ...</t>
        </is>
      </c>
      <c r="D263" s="2" t="inlineStr">
        <is>
          <t/>
        </is>
      </c>
      <c r="E263" s="2" t="inlineStr">
        <is>
          <t/>
        </is>
      </c>
    </row>
    <row r="264">
      <c r="A264" s="2" t="inlineStr">
        <is>
          <t>EPA-HQ-OA-2018-0259-2830</t>
        </is>
      </c>
      <c r="B264" s="3" t="str">
        <f>=HYPERLINK("https://www.regulations.gov/comment/EPA-HQ-OA-2018-0259-2830")</f>
      </c>
      <c r="C264" s="2" t="inlineStr">
        <is>
          <t>Please do not put any limits on the science used to make decisions at the Environmental Protection Agency.  Sound decisions based on peer-reviewed health studies are critical to protect the health of every American.  These peer-reviewed studies rely on CONFIDENTIAL INFORMATION, pose no privacy risk, and should be used!Furthermore, 30 days is not nearly enough time for the public to comment on a rule that would have such devastating consequences.  Please abandon the proposal, and allow all the applicable science to be used for correct decision making.Our country deserves to have air that is clean for all, water that is safe for all, and food that is free of toxic chemicals. Regards, D...</t>
        </is>
      </c>
      <c r="D264" s="2" t="inlineStr">
        <is>
          <t/>
        </is>
      </c>
      <c r="E264" s="2" t="inlineStr">
        <is>
          <t/>
        </is>
      </c>
    </row>
    <row r="265">
      <c r="A265" s="2" t="inlineStr">
        <is>
          <t>EPA-HQ-OA-2018-0259-14108</t>
        </is>
      </c>
      <c r="B265" s="3" t="str">
        <f>=HYPERLINK("https://www.regulations.gov/comment/EPA-HQ-OA-2018-0259-14108")</f>
      </c>
      <c r="C26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65" s="2" t="inlineStr">
        <is>
          <t/>
        </is>
      </c>
      <c r="E265" s="2" t="inlineStr">
        <is>
          <t/>
        </is>
      </c>
    </row>
    <row r="266">
      <c r="A266" s="2" t="inlineStr">
        <is>
          <t>EPA-HQ-OA-2018-0259-6920</t>
        </is>
      </c>
      <c r="B266" s="3" t="str">
        <f>=HYPERLINK("https://www.regulations.gov/comment/EPA-HQ-OA-2018-0259-6920")</f>
      </c>
      <c r="C266" s="2" t="inlineStr">
        <is>
          <t>Dear Acting Administrator Wheeler:Several Washington state agencies charged with protecting human health and the environment have recently commented on your agencys proposed rule known as the transparency rule (Strengthening Transparency in Regulatory Science - Docket ID No. EPA-HQ-OA-2018-0259). I am writing in support of those comments and the request to withdraw the rule.I find your rule to be a solution in search of a problem. Since its creation, the U.S. Environmental Protection Agency (EPA) has used science for the betterment of the country in ways that are indisputable. Starting with the successful implementation of the Clean Air Act that eliminated the problem of acid rain and checked the choking impacts of sm...
August 16, 2018 The Honorable Andrew Wheeler Acting Administrator U.S. Environmental Protection Agency 1200 Pennsylvania Avenue NW Washington, DC 20460 Dear Acting Administrator Wheeler: Several Washington state agencies charged with protecting human health and the environment have recently commented on your agency’s proposed rule known as the “transparency” rule (Strengthening Transparency in Regulatory Science - Docket ID No. EPA-HQ-OA-2018-0259). I am writing in support of those comments and the request to withdraw the rule. I find your rule to be a solution in search of a problem. Since its creation, the U.S. Environmental Protection Agency (EPA) has used science for the betterment of the country in ways that are indisputable. Starti...</t>
        </is>
      </c>
      <c r="D266" s="2" t="inlineStr">
        <is>
          <t/>
        </is>
      </c>
      <c r="E266" s="2" t="inlineStr">
        <is>
          <t/>
        </is>
      </c>
    </row>
    <row r="267">
      <c r="A267" s="2" t="inlineStr">
        <is>
          <t>EPA-HQ-OA-2018-0259-1945</t>
        </is>
      </c>
      <c r="B267" s="3" t="str">
        <f>=HYPERLINK("https://www.regulations.gov/comment/EPA-HQ-OA-2018-0259-1945")</f>
      </c>
      <c r="C267" s="2" t="inlineStr">
        <is>
          <t>May 25, 2018 Environmental Protection Agency Office of the Science Advisor 1200 Pennsylvania Avenue NW Washington, DC, 20460 RE: Docket ID No. EPA–HQ–OA–2018–0259 Dear Administrator Pruitt, The Society of Toxicology (SOT) is a professional organization of over 8,000 scientists dedicated to creating a safer and healthier world by advancing the science and increasing the impact of toxicology. Accordingly, we read with great interest the recent proposed Environmental Protection Agency (EPA) rule, “Strengthening Transparency in Regulatory Science” (ENVIRONMENTAL PROTECTION AGENCY 40 CFR Part 30 [EPA–HQ–OA–2018–0259; FRL–9977–40– ORD] RIN 2080–AA14) and are writing to provide comment. We specifically object to Footnote 10 of the Federal Regis...</t>
        </is>
      </c>
      <c r="D267" s="2" t="inlineStr">
        <is>
          <t/>
        </is>
      </c>
      <c r="E267" s="2" t="inlineStr">
        <is>
          <t/>
        </is>
      </c>
    </row>
    <row r="268">
      <c r="A268" s="2" t="inlineStr">
        <is>
          <t>EPA-HQ-OA-2018-0259-17823</t>
        </is>
      </c>
      <c r="B268" s="3" t="str">
        <f>=HYPERLINK("https://www.regulations.gov/comment/EPA-HQ-OA-2018-0259-17823")</f>
      </c>
      <c r="C268" s="2" t="inlineStr">
        <is>
          <t>Dear Administrator Andrew Wheeler,Cancer from toxic chemicals sounds like something that only happens to other people that is until cancer hits your family like it did hours. am writing to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t>
        </is>
      </c>
      <c r="D268" s="2" t="inlineStr">
        <is>
          <t/>
        </is>
      </c>
      <c r="E268" s="2" t="inlineStr">
        <is>
          <t/>
        </is>
      </c>
    </row>
    <row r="269">
      <c r="A269" s="2" t="inlineStr">
        <is>
          <t>EPA-HQ-OA-2018-0259-14034</t>
        </is>
      </c>
      <c r="B269" s="3" t="str">
        <f>=HYPERLINK("https://www.regulations.gov/comment/EPA-HQ-OA-2018-0259-14034")</f>
      </c>
      <c r="C26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69" s="2" t="inlineStr">
        <is>
          <t/>
        </is>
      </c>
      <c r="E269" s="2" t="inlineStr">
        <is>
          <t/>
        </is>
      </c>
    </row>
    <row r="270">
      <c r="A270" s="2" t="inlineStr">
        <is>
          <t>EPA-HQ-OA-2018-0259-14090</t>
        </is>
      </c>
      <c r="B270" s="3" t="str">
        <f>=HYPERLINK("https://www.regulations.gov/comment/EPA-HQ-OA-2018-0259-14090")</f>
      </c>
      <c r="C270"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70" s="2" t="inlineStr">
        <is>
          <t/>
        </is>
      </c>
      <c r="E270" s="2" t="inlineStr">
        <is>
          <t/>
        </is>
      </c>
    </row>
    <row r="271">
      <c r="A271" s="2" t="inlineStr">
        <is>
          <t>EPA-HQ-OA-2018-0259-1824</t>
        </is>
      </c>
      <c r="B271" s="3" t="str">
        <f>=HYPERLINK("https://www.regulations.gov/comment/EPA-HQ-OA-2018-0259-1824")</f>
      </c>
      <c r="C271" s="2" t="inlineStr">
        <is>
          <t xml:space="preserve">Don&amp;#39;t censor science. Scientific studies are the way we find out what is good and bad for human health. The EPA should be a leader and educating and learning how to protect the environment and promote human health. It should not be hindering truly scientific studies. </t>
        </is>
      </c>
      <c r="D271" s="2" t="inlineStr">
        <is>
          <t/>
        </is>
      </c>
      <c r="E271" s="2" t="inlineStr">
        <is>
          <t/>
        </is>
      </c>
    </row>
    <row r="272">
      <c r="A272" s="2" t="inlineStr">
        <is>
          <t>EPA-HQ-OA-2018-0259-16704</t>
        </is>
      </c>
      <c r="B272" s="3" t="str">
        <f>=HYPERLINK("https://www.regulations.gov/comment/EPA-HQ-OA-2018-0259-16704")</f>
      </c>
      <c r="C272" s="2" t="inlineStr">
        <is>
          <t>Dear Administrator Andrew Wheeler,As a  CV public health nurse, grandmother and concerned voter who depends on science, I  am writing to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t>
        </is>
      </c>
      <c r="D272" s="2" t="inlineStr">
        <is>
          <t/>
        </is>
      </c>
      <c r="E272" s="2" t="inlineStr">
        <is>
          <t/>
        </is>
      </c>
    </row>
    <row r="273">
      <c r="A273" s="2" t="inlineStr">
        <is>
          <t>EPA-HQ-OA-2018-0259-19997</t>
        </is>
      </c>
      <c r="B273" s="3" t="str">
        <f>=HYPERLINK("https://www.regulations.gov/comment/EPA-HQ-OA-2018-0259-19997")</f>
      </c>
      <c r="C273" s="2" t="inlineStr">
        <is>
          <t>My name is David Oberweiser, and I live in San Francisco, California. I strongly believe that our air, water, and food should be protected, so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t>
        </is>
      </c>
      <c r="D273" s="2" t="inlineStr">
        <is>
          <t/>
        </is>
      </c>
      <c r="E273" s="2" t="inlineStr">
        <is>
          <t/>
        </is>
      </c>
    </row>
    <row r="274">
      <c r="A274" s="2" t="inlineStr">
        <is>
          <t>EPA-HQ-OA-2018-0259-14106</t>
        </is>
      </c>
      <c r="B274" s="3" t="str">
        <f>=HYPERLINK("https://www.regulations.gov/comment/EPA-HQ-OA-2018-0259-14106")</f>
      </c>
      <c r="C274"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74" s="2" t="inlineStr">
        <is>
          <t/>
        </is>
      </c>
      <c r="E274" s="2" t="inlineStr">
        <is>
          <t/>
        </is>
      </c>
    </row>
    <row r="275">
      <c r="A275" s="2" t="inlineStr">
        <is>
          <t>EPA-HQ-OA-2018-0259-21292</t>
        </is>
      </c>
      <c r="B275" s="3" t="str">
        <f>=HYPERLINK("https://www.regulations.gov/comment/EPA-HQ-OA-2018-0259-21292")</f>
      </c>
      <c r="C275" s="2" t="inlineStr">
        <is>
          <t>My name is [Your first name will be inserted here] [Your last name will be inserted here], and I live in [Your city will be inserted here], [Your state will be inserted here]. [Your personal comment will be added here.]As a physician who taught graduate-level courses in toxicology and someone who believes that our air, water, and food must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t>
        </is>
      </c>
      <c r="D275" s="2" t="inlineStr">
        <is>
          <t/>
        </is>
      </c>
      <c r="E275" s="2" t="inlineStr">
        <is>
          <t/>
        </is>
      </c>
    </row>
    <row r="276">
      <c r="A276" s="2" t="inlineStr">
        <is>
          <t>EPA-HQ-OA-2018-0259-8364</t>
        </is>
      </c>
      <c r="B276" s="3" t="str">
        <f>=HYPERLINK("https://www.regulations.gov/comment/EPA-HQ-OA-2018-0259-8364")</f>
      </c>
      <c r="C276" s="2" t="inlineStr">
        <is>
          <t>The EPA has a history of promulgating rules and regulations based on questionable science.  It is critical that  American voters be allowed to see the science behind planned EPA actions and provide feedback on the proposed rules and regulations. Regards, George Gilley</t>
        </is>
      </c>
      <c r="D276" s="2" t="inlineStr">
        <is>
          <t/>
        </is>
      </c>
      <c r="E276" s="2" t="inlineStr">
        <is>
          <t/>
        </is>
      </c>
    </row>
    <row r="277">
      <c r="A277" s="2" t="inlineStr">
        <is>
          <t>EPA-HQ-OA-2018-0259-15321</t>
        </is>
      </c>
      <c r="B277" s="3" t="str">
        <f>=HYPERLINK("https://www.regulations.gov/comment/EPA-HQ-OA-2018-0259-15321")</f>
      </c>
      <c r="C277"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277" s="2" t="inlineStr">
        <is>
          <t/>
        </is>
      </c>
      <c r="E277" s="2" t="inlineStr">
        <is>
          <t/>
        </is>
      </c>
    </row>
    <row r="278">
      <c r="A278" s="2" t="inlineStr">
        <is>
          <t>EPA-HQ-OA-2018-0259-1784</t>
        </is>
      </c>
      <c r="B278" s="3" t="str">
        <f>=HYPERLINK("https://www.regulations.gov/comment/EPA-HQ-OA-2018-0259-1784")</f>
      </c>
      <c r="C278" s="2" t="inlineStr">
        <is>
          <t>Too many past EPA policies, policy-driven research and regulations have been employed to force the nation to abandon fossil fuels that still supply 80% of US and global energy - and switch to expensive, intermittent, unreliable wind and solar energy installations that will require unsustainable amounts of land and raw materials, while destroying wildlife habitats and slaughtering birds and bats by the millions.Those actions also killed numerous jobs and left many communities impoverished. Simply put, the danger to Americans&amp;#39; health and welfare, livelihoods and living standards is regulations imposed in response to secretive, sloppy, substandard science that has ill-served EPA and the nation. We need regulation and pollution...</t>
        </is>
      </c>
      <c r="D278" s="2" t="inlineStr">
        <is>
          <t/>
        </is>
      </c>
      <c r="E278" s="2" t="inlineStr">
        <is>
          <t/>
        </is>
      </c>
    </row>
    <row r="279">
      <c r="A279" s="2" t="inlineStr">
        <is>
          <t>EPA-HQ-OA-2018-0259-4490</t>
        </is>
      </c>
      <c r="B279" s="3" t="str">
        <f>=HYPERLINK("https://www.regulations.gov/comment/EPA-HQ-OA-2018-0259-4490")</f>
      </c>
      <c r="C279" s="2" t="inlineStr">
        <is>
          <t>Your work at the EPA is appaling: we need scientists telling the public what is and what is not science, not you. Your rule to eliminate certain science from consideration is shameful and the US public will not stand for it idly by as you dismantle one protection of citizen health and life after another. This must stop! Regards, Petr Krysl</t>
        </is>
      </c>
      <c r="D279" s="2" t="inlineStr">
        <is>
          <t/>
        </is>
      </c>
      <c r="E279" s="2" t="inlineStr">
        <is>
          <t/>
        </is>
      </c>
    </row>
    <row r="280">
      <c r="A280" s="2" t="inlineStr">
        <is>
          <t>EPA-HQ-OA-2018-0259-17533</t>
        </is>
      </c>
      <c r="B280" s="3" t="str">
        <f>=HYPERLINK("https://www.regulations.gov/comment/EPA-HQ-OA-2018-0259-17533")</f>
      </c>
      <c r="C280"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protection.I am outraged by this move. More than ever, we should be listening to what science is telling us about our health; we should not be restricting the use of science in decision-making. We should be strengthening our ability to protect our air, water, and health from pollution and climate disruption. I oppose the Environmental Protection Agency&amp;#39;s anti-science proposal and am ...</t>
        </is>
      </c>
      <c r="D280" s="2" t="inlineStr">
        <is>
          <t/>
        </is>
      </c>
      <c r="E280" s="2" t="inlineStr">
        <is>
          <t/>
        </is>
      </c>
    </row>
    <row r="281">
      <c r="A281" s="2" t="inlineStr">
        <is>
          <t>EPA-HQ-OA-2018-0259-7098</t>
        </is>
      </c>
      <c r="B281" s="3" t="str">
        <f>=HYPERLINK("https://www.regulations.gov/comment/EPA-HQ-OA-2018-0259-7098")</f>
      </c>
      <c r="C281" s="2" t="inlineStr">
        <is>
          <t>From: Environmental Defense Fund  To: Pruitt, Scott Date: 7/3/2018 2:39:06 PM Subject: Walk back your latest dangerous attack on strong science ----------------------------------------------------------------- Jul 3, 2018 Administrator E. Scott Pruitt Dear Administrator Pruitt, If you don't respect science you can't do your job. So far you show no signs of doing it, so you should really quit in favor of someone who can. Howdy Doody would do better. I'm writing today gravely concerned about your recent proposal to restrict EPA's ability to use life-saving science. This proposal doesn't roll back red tape. Instead, it binds the process of legitimate scientific inquiry with it. It will obstruct EPA's ability to use highl...</t>
        </is>
      </c>
      <c r="D281" s="2" t="inlineStr">
        <is>
          <t/>
        </is>
      </c>
      <c r="E281" s="2" t="inlineStr">
        <is>
          <t/>
        </is>
      </c>
    </row>
    <row r="282">
      <c r="A282" s="2" t="inlineStr">
        <is>
          <t>EPA-HQ-OA-2018-0259-6450</t>
        </is>
      </c>
      <c r="B282" s="3" t="str">
        <f>=HYPERLINK("https://www.regulations.gov/comment/EPA-HQ-OA-2018-0259-6450")</f>
      </c>
      <c r="C282" s="2" t="inlineStr">
        <is>
          <t>Please see attached for comments by Clean Air Council in opposition to the Proposed Rule to &amp;quot;Strengthen Transparency in Regulatory Science.&amp;quot;
August 16, 2018 Via E-Filing Acting Administrator Andrew Wheeler &amp; Office of the Science Advisor U.S. Environmental Protection Agency 1200 Pennsylvania Avenue, NW Washington, D.C. 20460 Re: Comments of Clean Air Council on Proposed Rule to “Strengthen Transparency in Regulatory Science,” 83 Fed. Reg. 18,768 (April 30, 2018), Docket ID No. EPA-HQ-OA-2018-0259 Clean Air Council (the “Council”) hereby submits the following comments in opposition to the Environmental Protection Agency’s (“EPA”) proposed rule, “Strengthening Transparency in Regulatory Science,” 83 Fed. Reg. 18,768 (“proposed rule” or “proposal”). The Council strongly opposes this cynical and disingenuous attempt to weaken, or prevent the necessary strengthening of, critical p...</t>
        </is>
      </c>
      <c r="D282" s="2" t="inlineStr">
        <is>
          <t/>
        </is>
      </c>
      <c r="E282" s="2" t="inlineStr">
        <is>
          <t/>
        </is>
      </c>
    </row>
    <row r="283">
      <c r="A283" s="2" t="inlineStr">
        <is>
          <t>EPA-HQ-OA-2018-0259-6708</t>
        </is>
      </c>
      <c r="B283" s="3" t="str">
        <f>=HYPERLINK("https://www.regulations.gov/comment/EPA-HQ-OA-2018-0259-6708")</f>
      </c>
      <c r="C283" s="2" t="inlineStr">
        <is>
          <t>The regulations proposed in the Strengthening Transparency in Regulatory Science rule would be overly onerous and prevent appropriate and often urgently needed regulatory action by the government to protect the health of the public. As a medical student at Harvard Medical School, I have undergone extensive training about the sensitivity of patient data and am familiar with the structure of patient case studies and population health research. Much patient data is used in a manner deidentified enough to enable analyses to be performed but nevertheless would not be appropriate to release for public consumption due to information contained within the data that may allow a member of the public to identify the patient based on the date and loc...</t>
        </is>
      </c>
      <c r="D283" s="2" t="inlineStr">
        <is>
          <t/>
        </is>
      </c>
      <c r="E283" s="2" t="inlineStr">
        <is>
          <t/>
        </is>
      </c>
    </row>
    <row r="284">
      <c r="A284" s="2" t="inlineStr">
        <is>
          <t>EPA-HQ-OA-2018-0259-15444</t>
        </is>
      </c>
      <c r="B284" s="3" t="str">
        <f>=HYPERLINK("https://www.regulations.gov/comment/EPA-HQ-OA-2018-0259-15444")</f>
      </c>
      <c r="C284" s="2" t="inlineStr">
        <is>
          <t>I&amp;#39;m a retired environmental engineer and hydrogeologist and I had decades of experience working with EPA project managers and scientists trying to meet EPA regulations and contaminant/pollutant levels that simply did not reflect the reality of the risks, chemistry, and protections already available in order to impose harder and harder restrictions typically ginned up by radical environmental groups (Nature Conservancy, WWF, Sierra Club, SPLC, UN Agenda 21 and the list goes on) using secret science that the EPA would never allow qualified scientists and engineers in the private sector to review and comment upon. I&amp;#39;ve worked both in the private sector and the US Army Corps of Engineers directly on EPA projects and on Superfund proj...</t>
        </is>
      </c>
      <c r="D284" s="2" t="inlineStr">
        <is>
          <t/>
        </is>
      </c>
      <c r="E284" s="2" t="inlineStr">
        <is>
          <t/>
        </is>
      </c>
    </row>
    <row r="285">
      <c r="A285" s="2" t="inlineStr">
        <is>
          <t>EPA-HQ-OA-2018-0259-21455</t>
        </is>
      </c>
      <c r="B285" s="3" t="str">
        <f>=HYPERLINK("https://www.regulations.gov/comment/EPA-HQ-OA-2018-0259-21455")</f>
      </c>
      <c r="C285" s="2" t="inlineStr">
        <is>
          <t>WHAT! Im writing to speak out AGAINST your proposed regulations to assault the EPAs use of science in the middle of a global public health crisis - REALLY!Peer-reviewed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 WHAT! This is both unnecessary and impractical. I suggest that you abandon this reckless plan, for the sake of our childrens health. IT&amp;#39;S YOUR SWORN DUTY - REALLY!</t>
        </is>
      </c>
      <c r="D285" s="2" t="inlineStr">
        <is>
          <t/>
        </is>
      </c>
      <c r="E285" s="2" t="inlineStr">
        <is>
          <t/>
        </is>
      </c>
    </row>
    <row r="286">
      <c r="A286" s="2" t="inlineStr">
        <is>
          <t>EPA-HQ-OA-2018-0259-11791</t>
        </is>
      </c>
      <c r="B286" s="3" t="str">
        <f>=HYPERLINK("https://www.regulations.gov/comment/EPA-HQ-OA-2018-0259-11791")</f>
      </c>
      <c r="C286" s="2" t="inlineStr">
        <is>
          <t>Im having to take time out of my busy Mom day to speak out AGAINST your proposed regulations to assault the EPAs use of science ! Even with us as a nation have other pressing concerns. Why do you feel the need to ignore science research when we as a nation have always used it before we made decisions about keeping us safe.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t>
        </is>
      </c>
      <c r="D286" s="2" t="inlineStr">
        <is>
          <t/>
        </is>
      </c>
      <c r="E286" s="2" t="inlineStr">
        <is>
          <t/>
        </is>
      </c>
    </row>
    <row r="287">
      <c r="A287" s="2" t="inlineStr">
        <is>
          <t>EPA-HQ-OA-2018-0259-10867</t>
        </is>
      </c>
      <c r="B287" s="3" t="str">
        <f>=HYPERLINK("https://www.regulations.gov/comment/EPA-HQ-OA-2018-0259-10867")</f>
      </c>
      <c r="C287" s="2" t="inlineStr">
        <is>
          <t>From: Ann Smart  Sent: Wednesday, April 08, 2020 3:12 PM To: OSP Staff  Subject: Strengthening Transparency in Regulatory Science Comments on the proposed new rule: It is really important to have human health studies if we are going to understand the impact of pollution on humans. Medical data in aggregate should protect patient confidentiality. Peer review by scientists in journals is an important part of the honored scientific process. Studies can easily be replicated in other parts of the country and world with another set of confidential medical data. It is hard to get the consent of dead people to do some studies and without the data from their cases, the results will not be accurate. The pro...</t>
        </is>
      </c>
      <c r="D287" s="2" t="inlineStr">
        <is>
          <t/>
        </is>
      </c>
      <c r="E287" s="2" t="inlineStr">
        <is>
          <t/>
        </is>
      </c>
    </row>
    <row r="288">
      <c r="A288" s="2" t="inlineStr">
        <is>
          <t>EPA-HQ-OA-2018-0259-12274</t>
        </is>
      </c>
      <c r="B288" s="3" t="str">
        <f>=HYPERLINK("https://www.regulations.gov/comment/EPA-HQ-OA-2018-0259-12274")</f>
      </c>
      <c r="C288" s="2" t="inlineStr">
        <is>
          <t>It&amp;#39;s only ethical to open up ALL (100% of the) information, data and studies and results for a valid study on chemicals and Parkinson&amp;#39;s and other disorders, diseases and challenges.Think of your Legacy and do the right thing for current and future generations of Humanoids, and for our entire planet&amp;#39;s health.</t>
        </is>
      </c>
      <c r="D288" s="2" t="inlineStr">
        <is>
          <t/>
        </is>
      </c>
      <c r="E288" s="2" t="inlineStr">
        <is>
          <t/>
        </is>
      </c>
    </row>
    <row r="289">
      <c r="A289" s="2" t="inlineStr">
        <is>
          <t>EPA-HQ-OA-2018-0259-6547</t>
        </is>
      </c>
      <c r="B289" s="3" t="str">
        <f>=HYPERLINK("https://www.regulations.gov/comment/EPA-HQ-OA-2018-0259-6547")</f>
      </c>
      <c r="C289" s="2" t="inlineStr">
        <is>
          <t>For years Obama-loving bureaucrats at the EPA refused to show their work and justify the burdensome job-killing regulations they forced on Americas small business owners. Instead they haphazardly regulated everything that moved and everything that didnt, destroying countless good-paying American jobs. Thankfully President Trump has had enough of their bureaucratic games.Hes trying to make these environmental extremists show their work BEFORE they slap American businesses with ridiculous regulations.  Help stop this regulatory insanity. EPA must show their work. Stop using secret science.But the deep state bureaucrats are fighting back. They know theyve used shady science to advance their radical leftist agenda. AND THEY DO...</t>
        </is>
      </c>
      <c r="D289" s="2" t="inlineStr">
        <is>
          <t/>
        </is>
      </c>
      <c r="E289" s="2" t="inlineStr">
        <is>
          <t/>
        </is>
      </c>
    </row>
    <row r="290">
      <c r="A290" s="2" t="inlineStr">
        <is>
          <t>EPA-HQ-OA-2018-0259-5277</t>
        </is>
      </c>
      <c r="B290" s="3" t="str">
        <f>=HYPERLINK("https://www.regulations.gov/comment/EPA-HQ-OA-2018-0259-5277")</f>
      </c>
      <c r="C290" s="2" t="inlineStr">
        <is>
          <t xml:space="preserve">I disagree with this rule.  The name is misleading at best and meant to harm not further scientific research.  The new rule is a transparent attempt to stymie legitimate research into agricultural activities which are harmful to the environment by forcing disclosure of private health and other personal data of study participants.  Further, since employees of the businesses studied may also be participants, forcing the disclosure of their identities amounts to economic blackmail as people will refuse to participate if they know that they may be subject to being fired for telling the truth about their employer.  This is a BAD rule and should NOT be instituted. </t>
        </is>
      </c>
      <c r="D290" s="2" t="inlineStr">
        <is>
          <t/>
        </is>
      </c>
      <c r="E290" s="2" t="inlineStr">
        <is>
          <t/>
        </is>
      </c>
    </row>
    <row r="291">
      <c r="A291" s="2" t="inlineStr">
        <is>
          <t>EPA-HQ-OA-2018-0259-12741</t>
        </is>
      </c>
      <c r="B291" s="3" t="str">
        <f>=HYPERLINK("https://www.regulations.gov/comment/EPA-HQ-OA-2018-0259-12741")</f>
      </c>
      <c r="C291"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291" s="2" t="inlineStr">
        <is>
          <t/>
        </is>
      </c>
      <c r="E291" s="2" t="inlineStr">
        <is>
          <t/>
        </is>
      </c>
    </row>
    <row r="292">
      <c r="A292" s="2" t="inlineStr">
        <is>
          <t>EPA-HQ-OA-2018-0259-2730</t>
        </is>
      </c>
      <c r="B292" s="3" t="str">
        <f>=HYPERLINK("https://www.regulations.gov/comment/EPA-HQ-OA-2018-0259-2730")</f>
      </c>
      <c r="C292" s="2" t="inlineStr">
        <is>
          <t>From: Defend Our Future  To: DAYZEROPREFIX Pruitt, Scott Date: 5/15/2018 12:15:21 PM Subject: Young Americans urge you not to undermine strong science ----------------------------------------------------------------- May 15, 2018 Administrator E. Scott Pruitt Dear Administrator Pruitt Administrator Pruitt, I strongly oppose your plans to restrict the use of science at EPA. Scientific research has kept our communities safe by determining whether chemicals and pollutants cause cancer, heart disease, and more. Americans need a clear understanding of the risks associated with substances we are exposed to every day. We rely on the EPA to protect us. Please abandon this dangerous proposal that puts our science a...</t>
        </is>
      </c>
      <c r="D292" s="2" t="inlineStr">
        <is>
          <t/>
        </is>
      </c>
      <c r="E292" s="2" t="inlineStr">
        <is>
          <t/>
        </is>
      </c>
    </row>
    <row r="293">
      <c r="A293" s="2" t="inlineStr">
        <is>
          <t>EPA-HQ-OA-2018-0259-5531</t>
        </is>
      </c>
      <c r="B293" s="3" t="str">
        <f>=HYPERLINK("https://www.regulations.gov/comment/EPA-HQ-OA-2018-0259-5531")</f>
      </c>
      <c r="C293" s="2" t="inlineStr">
        <is>
          <t>Consider this my demand to reveal and all documents and alleged research upon which you rely to support your highly presumptuous conclusions and oppressive regulatory actions.  Even if you refuse, we have generated our own honest science refutes the basis for your historical regulations. If you would like to debate the matter, please divulge ALL of you &amp;quot;data&amp;quot;. Regards, Robert Davis</t>
        </is>
      </c>
      <c r="D293" s="2" t="inlineStr">
        <is>
          <t/>
        </is>
      </c>
      <c r="E293" s="2" t="inlineStr">
        <is>
          <t/>
        </is>
      </c>
    </row>
    <row r="294">
      <c r="A294" s="2" t="inlineStr">
        <is>
          <t>EPA-HQ-OA-2018-0259-20529</t>
        </is>
      </c>
      <c r="B294" s="3" t="str">
        <f>=HYPERLINK("https://www.regulations.gov/comment/EPA-HQ-OA-2018-0259-20529")</f>
      </c>
      <c r="C294" s="2" t="inlineStr">
        <is>
          <t>My name is [Your first name will be inserted here] [Your last name will be inserted here], and I live in [Your city will be inserted here], [Your state will be inserted here]. [Your personal comment will be added here.]I strongly believe that our air, water, and food should be protected, so Im writing to voice my serious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t>
        </is>
      </c>
      <c r="D294" s="2" t="inlineStr">
        <is>
          <t/>
        </is>
      </c>
      <c r="E294" s="2" t="inlineStr">
        <is>
          <t/>
        </is>
      </c>
    </row>
    <row r="295">
      <c r="A295" s="2" t="inlineStr">
        <is>
          <t>EPA-HQ-OA-2018-0259-9510</t>
        </is>
      </c>
      <c r="B295" s="3" t="str">
        <f>=HYPERLINK("https://www.regulations.gov/comment/EPA-HQ-OA-2018-0259-9510")</f>
      </c>
      <c r="C295" s="2" t="inlineStr">
        <is>
          <t xml:space="preserve">As a senior scientist working in the US industries for more than 20 years, I want to voice my opposition to the proposed rule, for EPAs downplay of the role of fundamental science and role of scientific and independent advisory. </t>
        </is>
      </c>
      <c r="D295" s="2" t="inlineStr">
        <is>
          <t/>
        </is>
      </c>
      <c r="E295" s="2" t="inlineStr">
        <is>
          <t/>
        </is>
      </c>
    </row>
    <row r="296">
      <c r="A296" s="2" t="inlineStr">
        <is>
          <t>EPA-HQ-OA-2018-0259-11358</t>
        </is>
      </c>
      <c r="B296" s="3" t="str">
        <f>=HYPERLINK("https://www.regulations.gov/comment/EPA-HQ-OA-2018-0259-11358")</f>
      </c>
      <c r="C296" s="2" t="inlineStr">
        <is>
          <t>The attached letter is submitted on behalf of Diane VanDe Hei, CEO of the Association of Metropolitan Water Agencies.
May 14, 2020 The Honorable Andrew Wheeler Administrator U.S. Environmental Protection Agency Re: Docket ID: EPA-HQ-OA-2018-0259, Strengthening Transparency in Regulatory Science Dear Administrator Wheeler, The Association of Metropolitan Water Agencies (AMWA) is an organization representing the largest publicly owned drinking water utilities in the United States. Any changes in how the agency promulgates significant regulatory decisions or influential scientific information, particularly regarding national primary drinking water regulations, health advisories, and guidance, significantly impact our members. EPA has published a supplemental notice of proposed rulemaking: Strengthening Transparency in Regulatory Science published in the Fe...</t>
        </is>
      </c>
      <c r="D296" s="2" t="inlineStr">
        <is>
          <t/>
        </is>
      </c>
      <c r="E296" s="2" t="inlineStr">
        <is>
          <t/>
        </is>
      </c>
    </row>
    <row r="297">
      <c r="A297" s="2" t="inlineStr">
        <is>
          <t>EPA-HQ-OA-2018-0259-4065</t>
        </is>
      </c>
      <c r="B297" s="3" t="str">
        <f>=HYPERLINK("https://www.regulations.gov/comment/EPA-HQ-OA-2018-0259-4065")</f>
      </c>
      <c r="C297" s="2" t="inlineStr">
        <is>
          <t>From: Robert Silvern (bobs00@cox.net) Sent You a Personal Message  To: Docket OEI Date: 6/15/2018 8:13:06 PM Subject: Re: Docket No. EPA-HQ-OA-2018-0259 ------------------------------------------------------------------------------------------- Dear Docket Email-EOPCEQ, I strongly oppose this proposed rule that has long been on polluting industries' wishlists. The EPA's job is to protect the environment and public health, not polluters' profits, but that's exactly what this rule would do. There are things in this world more precious than corporate profits. When the last tree has been cut down, the last fish caught, the last river poisoned, only then will we realize that one cannot eat money. Sincerely, Robert Silver...</t>
        </is>
      </c>
      <c r="D297" s="2" t="inlineStr">
        <is>
          <t/>
        </is>
      </c>
      <c r="E297" s="2" t="inlineStr">
        <is>
          <t/>
        </is>
      </c>
    </row>
    <row r="298">
      <c r="A298" s="2" t="inlineStr">
        <is>
          <t>EPA-HQ-OA-2018-0259-1938</t>
        </is>
      </c>
      <c r="B298" s="3" t="str">
        <f>=HYPERLINK("https://www.regulations.gov/comment/EPA-HQ-OA-2018-0259-1938")</f>
      </c>
      <c r="C298" s="2" t="inlineStr">
        <is>
          <t>Please receive my attached comment on Docket ID No. EPA-HQ-OA-2018-0259, FRL-9977-40-ORD, Strengthening Transparency in Regulatory ScienceH. Dickson Hoese, 117 El Cid, Rockport, TX 78382(Hoese Comment Transparency Science)
Comment by H. Dickson Hoese Docket ID No. EPAHQOA20180259, FRL-9977-40-ORD, Strengthening Transparency in Regulatory Science (https://www.regulations.gov. ) I. General Information A. Does this action apply to me? Thank you for the opportunity to comment. My experience with environmental matters, mostly marine and estuarine, predates the EPA (late 1950s) back in the time when many forms of serious pollution, most cured today in the US and other developed countries, were still rampant, many left over from WWII. About a generation ago a number of us had discussions about the possibility that the unscientific overreach and sometimes incompetence of governmental actions was setting up a problem with those who wished to be good stewards of the...</t>
        </is>
      </c>
      <c r="D298" s="2" t="inlineStr">
        <is>
          <t/>
        </is>
      </c>
      <c r="E298" s="2" t="inlineStr">
        <is>
          <t/>
        </is>
      </c>
    </row>
    <row r="299">
      <c r="A299" s="2" t="inlineStr">
        <is>
          <t>EPA-HQ-OA-2018-0259-20893</t>
        </is>
      </c>
      <c r="B299" s="3" t="str">
        <f>=HYPERLINK("https://www.regulations.gov/comment/EPA-HQ-OA-2018-0259-20893")</f>
      </c>
      <c r="C299" s="2" t="inlineStr">
        <is>
          <t>My name is Kay Lockridge, and I live in Santa Fe, New Mexico. As a concerned American who believes that our air, water and food must be protected, I oppose the Trump administrations latest attack on science, public health and our nations environmental laws.Under the administrations new proposalwhich has been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t>
        </is>
      </c>
      <c r="D299" s="2" t="inlineStr">
        <is>
          <t/>
        </is>
      </c>
      <c r="E299" s="2" t="inlineStr">
        <is>
          <t/>
        </is>
      </c>
    </row>
    <row r="300">
      <c r="A300" s="2" t="inlineStr">
        <is>
          <t>EPA-HQ-OA-2018-0259-1001</t>
        </is>
      </c>
      <c r="B300" s="3" t="str">
        <f>=HYPERLINK("https://www.regulations.gov/comment/EPA-HQ-OA-2018-0259-1001")</f>
      </c>
      <c r="C300" s="2" t="inlineStr">
        <is>
          <t>From: Pruitt, Scott To: For the Docket Center Date: 5/9/2018 9:19:15 PM Subject: FW: Walk back your latest dangerous attack on strong science --------------------------------------------------------------------- ________________________________________ From: Environmental Defense FundOn Behalf OfJeff Higgs Sent: Wednesday, May 9, 2018 9:19:01 PM (UTC-05:00) Eastern Time (US &amp; Canada) To: Pruitt, Scott Subject: Walk back your latest dangerous attack on strong science May 9, 2018 Administrator E. Scott Pruitt Dear Administrator Pruitt, You are the worse EPA administrator since the agency was created. It's obvious you were absent when they gave out brains. Your most recent proposal to restrict the EPA's ability to use life-saving science sh...</t>
        </is>
      </c>
      <c r="D300" s="2" t="inlineStr">
        <is>
          <t/>
        </is>
      </c>
      <c r="E300" s="2" t="inlineStr">
        <is>
          <t/>
        </is>
      </c>
    </row>
    <row r="301">
      <c r="A301" s="2" t="inlineStr">
        <is>
          <t>EPA-HQ-OA-2018-0259-0700</t>
        </is>
      </c>
      <c r="B301" s="3" t="str">
        <f>=HYPERLINK("https://www.regulations.gov/comment/EPA-HQ-OA-2018-0259-0700")</f>
      </c>
      <c r="C301" s="2" t="inlineStr">
        <is>
          <t>From: Pruitt, Scott To: For the Docket Center Date: 5/12/2018 4:22:23 PM Subject: FW: Walk back your latest dangerous attack on strong science --------------------------------------------------------------------- ________________________________________ From: Environmental Defense FundOn Behalf OfBrian M. Scott Sent: Saturday, May 12, 2018 4:22:19 PM (UTC-05:00) Eastern Time (US &amp; Canada) To: Pruitt, Scott Subject: Walk back your latest dangerous attack on strong science May 12, 2018 Administrator E. Scott Pruitt Dear Administrator Pruitt, Your recent proposal to restrict EPA's ability to use life-saving science is transparently yet another assault on the effectiveness of the EPA. Far from rolling back red tape, it binds the process of l...</t>
        </is>
      </c>
      <c r="D301" s="2" t="inlineStr">
        <is>
          <t/>
        </is>
      </c>
      <c r="E301" s="2" t="inlineStr">
        <is>
          <t/>
        </is>
      </c>
    </row>
    <row r="302">
      <c r="A302" s="2" t="inlineStr">
        <is>
          <t>EPA-HQ-OA-2018-0259-19471</t>
        </is>
      </c>
      <c r="B302" s="3" t="str">
        <f>=HYPERLINK("https://www.regulations.gov/comment/EPA-HQ-OA-2018-0259-19471")</f>
      </c>
      <c r="C302" s="2" t="inlineStr">
        <is>
          <t>As someone concerned about breast cancer and the health risks posed by involuntary environmental exposure to chemicals linked to cancer, I am writing to oppose the proposed Strengthening Transparency in Regulatory Science Rule.This administrations ongoing efforts to undermine science are appalling.  Our air, water, and lands are being sold to the highest bidder.  I pray that at some point people of good conscience will stand up to the blatant greed and conflicts of interest that characterize this administration.  Enough!Contrary to its name, the rule will prioritize industry-funded science, undermine transparency, and harm public health by inhibiting regulators from making sound, evidence-based decisions based on the ...</t>
        </is>
      </c>
      <c r="D302" s="2" t="inlineStr">
        <is>
          <t/>
        </is>
      </c>
      <c r="E302" s="2" t="inlineStr">
        <is>
          <t/>
        </is>
      </c>
    </row>
    <row r="303">
      <c r="A303" s="2" t="inlineStr">
        <is>
          <t>EPA-HQ-OA-2018-0259-12083</t>
        </is>
      </c>
      <c r="B303" s="3" t="str">
        <f>=HYPERLINK("https://www.regulations.gov/comment/EPA-HQ-OA-2018-0259-12083")</f>
      </c>
      <c r="C303" s="2" t="inlineStr">
        <is>
          <t>Basing regulations on secret science is unconscionable and anathema to free-thinking society. Please show the evidence so we can all understand the basis of regulations based on such science.</t>
        </is>
      </c>
      <c r="D303" s="2" t="inlineStr">
        <is>
          <t/>
        </is>
      </c>
      <c r="E303" s="2" t="inlineStr">
        <is>
          <t/>
        </is>
      </c>
    </row>
    <row r="304">
      <c r="A304" s="2" t="inlineStr">
        <is>
          <t>EPA-HQ-OA-2018-0259-13707</t>
        </is>
      </c>
      <c r="B304" s="3" t="str">
        <f>=HYPERLINK("https://www.regulations.gov/comment/EPA-HQ-OA-2018-0259-13707")</f>
      </c>
      <c r="C304" s="2" t="inlineStr">
        <is>
          <t>Dear Administrator Andrew Wheeler,I am writing to strongly oppose the EPA&amp;#39;s proposal to restrict the science that is used in its decision making processes.The EPA&amp;#39;s proposed rule has several problems: 1. There is insufficient justification and analyses to support the rule. The proposal includes no analyses of the rule&amp;#39;s effect on the EPA&amp;#39;s mission-related work, the costs or benefits of such a move, and the problem that such a rule is addressing.2. It would restrict the agency&amp;#39;s ability to implement and enforce mission-critical laws by blocking the EPA from using many kinds of scientific studies vital to its decision making, including studies that rely on personal health data, co...</t>
        </is>
      </c>
      <c r="D304" s="2" t="inlineStr">
        <is>
          <t/>
        </is>
      </c>
      <c r="E304" s="2" t="inlineStr">
        <is>
          <t/>
        </is>
      </c>
    </row>
    <row r="305">
      <c r="A305" s="2" t="inlineStr">
        <is>
          <t>EPA-HQ-OA-2018-0259-4872</t>
        </is>
      </c>
      <c r="B305" s="3" t="str">
        <f>=HYPERLINK("https://www.regulations.gov/comment/EPA-HQ-OA-2018-0259-4872")</f>
      </c>
      <c r="C305" s="2" t="inlineStr">
        <is>
          <t>This rule is not about transparency. It&amp;#39;s about violating the basics of scientific ethics and inquiry. Honestly, what are you thinking?   As someone who has suffered two cancers and many other health issues caused by my in utero exposure to an inadequately tested drug, Diethylstilbestrol, I sincerely object. I wouldn&amp;#39;t want my medical records or personal information made available to insurance companies, or the giant pharmaceutical companies that caused my ills - unless it was in the form of a deposition for a lawsuit to hold them accountable.  You haven&amp;#39;t been doing a great job of protecting the public and this creeptastic regulation would make your performance even less tolerable.I am writing to urge you to abando...</t>
        </is>
      </c>
      <c r="D305" s="2" t="inlineStr">
        <is>
          <t/>
        </is>
      </c>
      <c r="E305" s="2" t="inlineStr">
        <is>
          <t/>
        </is>
      </c>
    </row>
    <row r="306">
      <c r="A306" s="2" t="inlineStr">
        <is>
          <t>EPA-HQ-OA-2018-0259-2786</t>
        </is>
      </c>
      <c r="B306" s="3" t="str">
        <f>=HYPERLINK("https://www.regulations.gov/comment/EPA-HQ-OA-2018-0259-2786")</f>
      </c>
      <c r="C306" s="2" t="inlineStr">
        <is>
          <t>When people who have been entrusted with the well being of the citizenry are corrupt, turning to protecting giant corporations that pollute and harm the environment and the health of the People so that money can be made, it is more than a slap in the face, it is more like a slap into a grave, for us, for our wildlife, for our land, water, air...  It&amp;#39;s telling us that we don&amp;#39;t matter, our environment doesn&amp;#39;t matter, LIFE doesn&amp;#39;t matter; all that matters is MONEY, and as a reward for behaving like a psychopathic monster.  To undermine science, to undermine the dangers of this dangerous, genocidal, ecocidal behavior by LYING about, or DISALLOWING, the facts is insidious.  My response to this kind of insidious behavior is, To...</t>
        </is>
      </c>
      <c r="D306" s="2" t="inlineStr">
        <is>
          <t/>
        </is>
      </c>
      <c r="E306" s="2" t="inlineStr">
        <is>
          <t/>
        </is>
      </c>
    </row>
    <row r="307">
      <c r="A307" s="2" t="inlineStr">
        <is>
          <t>EPA-HQ-OA-2018-0259-2820</t>
        </is>
      </c>
      <c r="B307" s="3" t="str">
        <f>=HYPERLINK("https://www.regulations.gov/comment/EPA-HQ-OA-2018-0259-2820")</f>
      </c>
      <c r="C307" s="2" t="inlineStr">
        <is>
          <t>I demand that the EPA act transparently in all its investigations, operations, and determinations and that the EPA follow, rather than curtail or deny, the findings, warnings, and recommendations of scientists.Peer-reviewed scientific pollution-effect-studies are among the best health-index sources available. The EPAs science-restricting proposal would allow EPA to ignore such sources unless their underlying confidential personal health data were made publicly available; and, since the law precludes exposure of such health-data absent the studied individuals consent with legally proper confidentiality-waivers, the EPA could disregard virtually all of the most pertinent scientific findings, warnings, and recommendations.&lt;br...</t>
        </is>
      </c>
      <c r="D307" s="2" t="inlineStr">
        <is>
          <t/>
        </is>
      </c>
      <c r="E307" s="2" t="inlineStr">
        <is>
          <t/>
        </is>
      </c>
    </row>
    <row r="308">
      <c r="A308" s="2" t="inlineStr">
        <is>
          <t>EPA-HQ-OA-2018-0259-21896</t>
        </is>
      </c>
      <c r="B308" s="3" t="str">
        <f>=HYPERLINK("https://www.regulations.gov/comment/EPA-HQ-OA-2018-0259-21896")</f>
      </c>
      <c r="C308" s="2" t="inlineStr">
        <is>
          <t>As someone concerned about and surviving from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t>
        </is>
      </c>
      <c r="D308" s="2" t="inlineStr">
        <is>
          <t/>
        </is>
      </c>
      <c r="E308" s="2" t="inlineStr">
        <is>
          <t/>
        </is>
      </c>
    </row>
    <row r="309">
      <c r="A309" s="2" t="inlineStr">
        <is>
          <t>EPA-HQ-OA-2018-0259-4702</t>
        </is>
      </c>
      <c r="B309" s="3" t="str">
        <f>=HYPERLINK("https://www.regulations.gov/comment/EPA-HQ-OA-2018-0259-4702")</f>
      </c>
      <c r="C309" s="2" t="inlineStr">
        <is>
          <t>This rule should not be passed. It would insert politics into what should be a scientific discussion. Scientific studies that are peer reviewed by expert scientists are much more credible than politician reviewed studies. The decision-making process at the EPA is already transparent and science (fact!) based. There are documents and phone calls of experts discussing the technical details of the science and implications of policy decisions. This rule is actually going to increase red tape and costs as it imposes unnecessary redundancy on regulators trying to keep our air, water, and land clean.This is trying to squash the science that protects Americans from polluted air, water, and land. When the EPA cant rely on scientific evi...</t>
        </is>
      </c>
      <c r="D309" s="2" t="inlineStr">
        <is>
          <t/>
        </is>
      </c>
      <c r="E309" s="2" t="inlineStr">
        <is>
          <t/>
        </is>
      </c>
    </row>
    <row r="310">
      <c r="A310" s="2" t="inlineStr">
        <is>
          <t>EPA-HQ-OA-2018-0259-19387</t>
        </is>
      </c>
      <c r="B310" s="3" t="str">
        <f>=HYPERLINK("https://www.regulations.gov/comment/EPA-HQ-OA-2018-0259-19387")</f>
      </c>
      <c r="C310" s="2" t="inlineStr">
        <is>
          <t>As a Professor Emeritus of Zoology and Environmental Science, I am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health.Thank you for your attention to my comments!</t>
        </is>
      </c>
      <c r="D310" s="2" t="inlineStr">
        <is>
          <t/>
        </is>
      </c>
      <c r="E310" s="2" t="inlineStr">
        <is>
          <t/>
        </is>
      </c>
    </row>
    <row r="311">
      <c r="A311" s="2" t="inlineStr">
        <is>
          <t>EPA-HQ-OA-2018-0259-21490</t>
        </is>
      </c>
      <c r="B311" s="3" t="str">
        <f>=HYPERLINK("https://www.regulations.gov/comment/EPA-HQ-OA-2018-0259-21490")</f>
      </c>
      <c r="C311" s="2" t="inlineStr">
        <is>
          <t>Im writing to speak out AGAINST your proposed regulations to assault the EPAs use of science in the middle of a global public health crisis. Science is the base for sound decision making.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311" s="2" t="inlineStr">
        <is>
          <t/>
        </is>
      </c>
      <c r="E311" s="2" t="inlineStr">
        <is>
          <t/>
        </is>
      </c>
    </row>
    <row r="312">
      <c r="A312" s="2" t="inlineStr">
        <is>
          <t>EPA-HQ-OA-2018-0259-4401</t>
        </is>
      </c>
      <c r="B312" s="3" t="str">
        <f>=HYPERLINK("https://www.regulations.gov/comment/EPA-HQ-OA-2018-0259-4401")</f>
      </c>
      <c r="C312" s="2" t="inlineStr">
        <is>
          <t>OFFICE OF THE PRESIDENT CALIFORNIA STATE UNIVERSITY, I.ONG BEACH LJ 1250 BELLFLOWER BOULEVARD y.` LONG BEACH, CALIFORNIA 90840-0115 ^ ^, 562/985-4121 .iune 12, 2018 JU^' 19 AM I I: 291 Administrator Scott Pruitt Environmental Protection Agency ^&gt; ;^►j^, - -^ 1200 Pennsylvania Avenue, NW ^ Jr ^^^^^^ Washington, DC 20460 Dear Administrator Pruitt: It is with deep concern I write to you about the Environmental Protection Agency's proposed rule, "Strengthening Transparency in Regulatory Science." This is a major change to the way the EPA assesses scientific work, and a move that I believe would severely restrict important research available to your agency when writing environmental regulations. As president of California State University, Lo...</t>
        </is>
      </c>
      <c r="D312" s="2" t="inlineStr">
        <is>
          <t/>
        </is>
      </c>
      <c r="E312" s="2" t="inlineStr">
        <is>
          <t/>
        </is>
      </c>
    </row>
    <row r="313">
      <c r="A313" s="2" t="inlineStr">
        <is>
          <t>EPA-HQ-OA-2018-0259-7733</t>
        </is>
      </c>
      <c r="B313" s="3" t="str">
        <f>=HYPERLINK("https://www.regulations.gov/comment/EPA-HQ-OA-2018-0259-7733")</f>
      </c>
      <c r="C313"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 -- and yours and your family&amp;#39;s. No one, regardless of high or low economic status, is exempt from the overall negative outcomes of efforts such as this. You and your administration kn...</t>
        </is>
      </c>
      <c r="D313" s="2" t="inlineStr">
        <is>
          <t/>
        </is>
      </c>
      <c r="E313" s="2" t="inlineStr">
        <is>
          <t/>
        </is>
      </c>
    </row>
    <row r="314">
      <c r="A314" s="2" t="inlineStr">
        <is>
          <t>EPA-HQ-OA-2018-0259-9256</t>
        </is>
      </c>
      <c r="B314" s="3" t="str">
        <f>=HYPERLINK("https://www.regulations.gov/comment/EPA-HQ-OA-2018-0259-9256")</f>
      </c>
      <c r="C314" s="2" t="inlineStr">
        <is>
          <t>August 7, 2018 11408 Lakin Place Oakton, VA 22124 Email: lakinplace@gmail.com - ^ ^ ^ Mr. Andrew Wheeler Acting Administrator United States Environmental Protection Agency " ° Mail Stop 1101A 1200 Pennsylvania Ave. NW "° n Washington, DC 20460 N Cr_ Dear Acting Administrator Wheeler, As a retired EPA toxicologist formerly associated with the Office of Pesticide Programs (OPP), I know first hand the frustrations of having to deal with epidemiological reports from the open literature. I believe that Mr. Pruitt's directive regarding transparency in regulatory decisions especially related to epidemiological studies has merit. With this communication, I hope to provide a path forward that will produce a document that clearly indicates that th...</t>
        </is>
      </c>
      <c r="D314" s="2" t="inlineStr">
        <is>
          <t/>
        </is>
      </c>
      <c r="E314" s="2" t="inlineStr">
        <is>
          <t/>
        </is>
      </c>
    </row>
    <row r="315">
      <c r="A315" s="2" t="inlineStr">
        <is>
          <t>EPA-HQ-OA-2018-0259-14741</t>
        </is>
      </c>
      <c r="B315" s="3" t="str">
        <f>=HYPERLINK("https://www.regulations.gov/comment/EPA-HQ-OA-2018-0259-14741")</f>
      </c>
      <c r="C315"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315" s="2" t="inlineStr">
        <is>
          <t/>
        </is>
      </c>
      <c r="E315" s="2" t="inlineStr">
        <is>
          <t/>
        </is>
      </c>
    </row>
    <row r="316">
      <c r="A316" s="2" t="inlineStr">
        <is>
          <t>EPA-HQ-OA-2018-0259-10609</t>
        </is>
      </c>
      <c r="B316" s="3" t="str">
        <f>=HYPERLINK("https://www.regulations.gov/comment/EPA-HQ-OA-2018-0259-10609")</f>
      </c>
      <c r="C316" s="2" t="inlineStr">
        <is>
          <t>I would like to voice my opposition to this proposal . When medical information and scientific information is collected, it is collected and then aggregated to quantify the magnitude of a problem. To require scientists to disclose their underlying data , by individual, would require them to violate privacy laws. Can you imagine stripping the names of thousands of people/ personal identifiers prior to submitting their research. This is wrong and problematic. Are you looking to ignore or devalue research? Some studies look at thousands of individuals and medical records. So let&amp;#39;s say there are 35,000 records, is it your expectation that all 35,000 are redacted? This would make for an impossible process. It almost feels as though your m...</t>
        </is>
      </c>
      <c r="D316" s="2" t="inlineStr">
        <is>
          <t/>
        </is>
      </c>
      <c r="E316" s="2" t="inlineStr">
        <is>
          <t/>
        </is>
      </c>
    </row>
    <row r="317">
      <c r="A317" s="2" t="inlineStr">
        <is>
          <t>EPA-HQ-OA-2018-0259-16556</t>
        </is>
      </c>
      <c r="B317" s="3" t="str">
        <f>=HYPERLINK("https://www.regulations.gov/comment/EPA-HQ-OA-2018-0259-16556")</f>
      </c>
      <c r="C317" s="2" t="inlineStr">
        <is>
          <t xml:space="preserve">I am writing in opposition of the  EPA&amp;#39;s proposed supplemental rule to Strengthening Transparency in Regulatory Science which could limit the use of scientific information in decision-making. Now, more than ever for public health and the environment, scientist need to be trusted, heard and included in decision-making.I urge you not to put limits on the science used in the EPA&amp;#39;s policy-making. As we are seeing in this moment of crisis involving COVID-19, ignoring science and scientists has serious implications for our ability to protect public health. The EPA should be using best available science. </t>
        </is>
      </c>
      <c r="D317" s="2" t="inlineStr">
        <is>
          <t/>
        </is>
      </c>
      <c r="E317" s="2" t="inlineStr">
        <is>
          <t/>
        </is>
      </c>
    </row>
    <row r="318">
      <c r="A318" s="2" t="inlineStr">
        <is>
          <t>EPA-HQ-OA-2018-0259-5171</t>
        </is>
      </c>
      <c r="B318" s="3" t="str">
        <f>=HYPERLINK("https://www.regulations.gov/comment/EPA-HQ-OA-2018-0259-5171")</f>
      </c>
      <c r="C318" s="2" t="inlineStr">
        <is>
          <t>Please see the attached comments filed on behalf of the Steel Manufacturers Association and the Specialty Steel Industry of North America.
KELLEY DRYE &amp; W ARREN LLP A LI MIT E D LIA BI LIT Y P ART NER SHI P WASHI NGT ON HARBOUR, SUIT E 400 NEW YO RK, NY F ACSIM I LE LOS A NGE LES, CA 3050 K STREET , NW ( 202) 342 - 8451 CHI CAGO, IL WASHI NGT ON, DC 20007 www.kelleydrye.com S TAM FORD, CT P A RSI PP A NY, NJ (202) 342-8400 W AYNE J. D'ANGELO DIRECT L INE: (202) 342 -8525 B RUS SE LS, BE LGI UM EMA IL: wdangelo@kelleyd rye.com AFFILIATE OFFICE MUMBAI, INDIA July 30, 2018 BY REGULATIONS.GOV U.S. Environmental Protection Agency Office of Regulatory Policy and Management 1200 Pennsylvania Avenue N.W. Washington, DC 20460 Re: Proposed Rule on Strengthening Transparency in Regulatory Science To the U.S. Environmental Protection Agency: The Steel Manufacturers Association (“SMA”) ...</t>
        </is>
      </c>
      <c r="D318" s="2" t="inlineStr">
        <is>
          <t/>
        </is>
      </c>
      <c r="E318" s="2" t="inlineStr">
        <is>
          <t/>
        </is>
      </c>
    </row>
    <row r="319">
      <c r="A319" s="2" t="inlineStr">
        <is>
          <t>EPA-HQ-OA-2018-0259-0982</t>
        </is>
      </c>
      <c r="B319" s="3" t="str">
        <f>=HYPERLINK("https://www.regulations.gov/comment/EPA-HQ-OA-2018-0259-0982")</f>
      </c>
      <c r="C319" s="2" t="inlineStr">
        <is>
          <t>From: Thomas La Point (tnplapoint@msn.com) Sent You a Personal Message  To: Docket OEI Date: 5/16/2018 6:42:21 PM Subject: Re: Docket No. EPA-HQ-OA-2018-0259 ------------------------------------------------------------------------------------------------ Dear Docket Email-EOPCEQ, As an environmental toxicologist who has frequently advised the EPA, I strongly oppose this proposed rule. The EPA's job is to protect the environment and public health, not polluters' profits, which is what this rule would do. I urge you to reconsider the premise behind this proposed rule and abandon it all together. Sincerely, Thomas La Point 4437 Starflower Dr Fort Collins, CO 80526 tnplapoint@msn.com (970) 233-2331 This message was sent...</t>
        </is>
      </c>
      <c r="D319" s="2" t="inlineStr">
        <is>
          <t/>
        </is>
      </c>
      <c r="E319" s="2" t="inlineStr">
        <is>
          <t/>
        </is>
      </c>
    </row>
    <row r="320">
      <c r="A320" s="2" t="inlineStr">
        <is>
          <t>EPA-HQ-OA-2018-0259-13450</t>
        </is>
      </c>
      <c r="B320" s="3" t="str">
        <f>=HYPERLINK("https://www.regulations.gov/comment/EPA-HQ-OA-2018-0259-13450")</f>
      </c>
      <c r="C320" s="2" t="inlineStr">
        <is>
          <t>EPA must show honest work, end green silly science economy killing thinking.We pollute less than the rest of the world.Charge China for polluting the world with their killer virus since Nov 2019, that&amp;#39;s the real problem.</t>
        </is>
      </c>
      <c r="D320" s="2" t="inlineStr">
        <is>
          <t/>
        </is>
      </c>
      <c r="E320" s="2" t="inlineStr">
        <is>
          <t/>
        </is>
      </c>
    </row>
    <row r="321">
      <c r="A321" s="2" t="inlineStr">
        <is>
          <t>EPA-HQ-OA-2018-0259-7473</t>
        </is>
      </c>
      <c r="B321" s="3" t="str">
        <f>=HYPERLINK("https://www.regulations.gov/comment/EPA-HQ-OA-2018-0259-7473")</f>
      </c>
      <c r="C321" s="2" t="inlineStr">
        <is>
          <t>All regulation should be based on open provable science. Anything less IS NOT SCIENCE. Stop establishing THE GREEN RELIGION!! Regards, William Kountzman</t>
        </is>
      </c>
      <c r="D321" s="2" t="inlineStr">
        <is>
          <t/>
        </is>
      </c>
      <c r="E321" s="2" t="inlineStr">
        <is>
          <t/>
        </is>
      </c>
    </row>
    <row r="322">
      <c r="A322" s="2" t="inlineStr">
        <is>
          <t>EPA-HQ-OA-2018-0259-20418</t>
        </is>
      </c>
      <c r="B322" s="3" t="str">
        <f>=HYPERLINK("https://www.regulations.gov/comment/EPA-HQ-OA-2018-0259-20418")</f>
      </c>
      <c r="C322" s="2" t="inlineStr">
        <is>
          <t>My name is Jo Hebberger, and I live in Saint Paul, Minnesota. The EPA should pay attention to their name.  The Environmental Protection Agency.  It is not the Environmental Destruction Agency.  Scientific findings are important and should not be ignored.  Ignoring science sets this country back decades.As an Ecologist and citizen of this country, I  am someone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t>
        </is>
      </c>
      <c r="D322" s="2" t="inlineStr">
        <is>
          <t/>
        </is>
      </c>
      <c r="E322" s="2" t="inlineStr">
        <is>
          <t/>
        </is>
      </c>
    </row>
    <row r="323">
      <c r="A323" s="2" t="inlineStr">
        <is>
          <t>EPA-HQ-OA-2018-0259-9243</t>
        </is>
      </c>
      <c r="B323" s="3" t="str">
        <f>=HYPERLINK("https://www.regulations.gov/comment/EPA-HQ-OA-2018-0259-9243")</f>
      </c>
      <c r="C323" s="2" t="inlineStr">
        <is>
          <t>p. 1 •'• 250 E Street, S.W. P 202.289.4434 Transportation Mokos America Work American Road &amp; Transportation Suite 900 F 202.289.4435 Builders Association Washington D.C. 20024 w artba.org THAW RECEIVED August 16, 2018 AUG 2 0 2 018 U.S. Environmental Protection Agency E1PA DOCKET CENTS* 1200 Pennsylvania Ave., NW Washington, DC 20460 Re: Docket No. EPA-HQ-OA-2018-0259, "Strengthening Transparency in Regulatory Science" On behalf of the more than 8,000 members of the American Road &amp; Transportation Builders Association (ARTBA), I respectfully offer comments on the U.S. Environmental Protection Agency's (EPA) recent notice regarding strengthening transparency in regulatory science. ARTBA's membership includes private and public-sector membe...</t>
        </is>
      </c>
      <c r="D323" s="2" t="inlineStr">
        <is>
          <t/>
        </is>
      </c>
      <c r="E323" s="2" t="inlineStr">
        <is>
          <t/>
        </is>
      </c>
    </row>
    <row r="324">
      <c r="A324" s="2" t="inlineStr">
        <is>
          <t>EPA-HQ-OA-2018-0259-4514</t>
        </is>
      </c>
      <c r="B324" s="3" t="str">
        <f>=HYPERLINK("https://www.regulations.gov/comment/EPA-HQ-OA-2018-0259-4514")</f>
      </c>
      <c r="C324" s="2" t="inlineStr">
        <is>
          <t>Like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health.Furthermore, you have provided just 30 days for the public to comment on the rule. This is highly inappropriate for a radical proposal that would upend the agencys use of science.I urge you to a...</t>
        </is>
      </c>
      <c r="D324" s="2" t="inlineStr">
        <is>
          <t/>
        </is>
      </c>
      <c r="E324" s="2" t="inlineStr">
        <is>
          <t/>
        </is>
      </c>
    </row>
    <row r="325">
      <c r="A325" s="2" t="inlineStr">
        <is>
          <t>EPA-HQ-OA-2018-0259-11090</t>
        </is>
      </c>
      <c r="B325" s="3" t="str">
        <f>=HYPERLINK("https://www.regulations.gov/comment/EPA-HQ-OA-2018-0259-11090")</f>
      </c>
      <c r="C325"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protection.I am outraged by this move. More than ever, we should be listening to what science is telling us about our health; we should not be restricting the use of science in decision-making. We should be strengthening our ability to protect our air, water, and health from pollution and climate disruption. I oppose the Environmental Protection Agency&amp;#39;s anti-science proposal and am ...</t>
        </is>
      </c>
      <c r="D325" s="2" t="inlineStr">
        <is>
          <t/>
        </is>
      </c>
      <c r="E325" s="2" t="inlineStr">
        <is>
          <t/>
        </is>
      </c>
    </row>
    <row r="326">
      <c r="A326" s="2" t="inlineStr">
        <is>
          <t>EPA-HQ-OA-2018-0259-11966</t>
        </is>
      </c>
      <c r="B326" s="3" t="str">
        <f>=HYPERLINK("https://www.regulations.gov/comment/EPA-HQ-OA-2018-0259-11966")</f>
      </c>
      <c r="C326" s="2" t="inlineStr">
        <is>
          <t>Please STOP SECRET SCIENCE !!  There are 50 world scientists who have science to prove that climate change is not what you think.  STOP SECRET  EPA Scientists. We must get all the science to make informed decisions about massive restrictive regulations.  I will find again the scientist names and their world organization to give you balanced science. Stop regulations out of control.</t>
        </is>
      </c>
      <c r="D326" s="2" t="inlineStr">
        <is>
          <t/>
        </is>
      </c>
      <c r="E326" s="2" t="inlineStr">
        <is>
          <t/>
        </is>
      </c>
    </row>
    <row r="327">
      <c r="A327" s="2" t="inlineStr">
        <is>
          <t>EPA-HQ-OA-2018-0259-3982</t>
        </is>
      </c>
      <c r="B327" s="3" t="str">
        <f>=HYPERLINK("https://www.regulations.gov/comment/EPA-HQ-OA-2018-0259-3982")</f>
      </c>
      <c r="C327" s="2" t="inlineStr">
        <is>
          <t>Letter to the Environmental Protection Agency, After reading the article posted on the New York Times about your proposal on less science in policy making, I disagree with the proposal that is trying to created. The reason why I think there should be more science involved in policy making is because of the simple fact that the more scientific evidence there is in a particular subject, the more is known about how to come up with a solution and it is fully backed up, as opposed to not having enough evidence but making the policy anyways. This is a very important aspect because it is not only a rule that applies to the EPA, but the rules set forth by the EPA will be directed to the people so...</t>
        </is>
      </c>
      <c r="D327" s="2" t="inlineStr">
        <is>
          <t/>
        </is>
      </c>
      <c r="E327" s="2" t="inlineStr">
        <is>
          <t/>
        </is>
      </c>
    </row>
    <row r="328">
      <c r="A328" s="2" t="inlineStr">
        <is>
          <t>EPA-HQ-OA-2018-0259-6359</t>
        </is>
      </c>
      <c r="B328" s="3" t="str">
        <f>=HYPERLINK("https://www.regulations.gov/comment/EPA-HQ-OA-2018-0259-6359")</f>
      </c>
      <c r="C328" s="2" t="inlineStr">
        <is>
          <t>1 August 16, 2018 Mr. Andrew Wheeler Acting Administrator U.S. Environmental Protection Agency Washington, D.C. SUBMITTED ELECTRONICALLY Subject: Comments on Environmental Protection Agency Proposed Rules “Strengthening Transparency in Regulatory Science” Amending 40 CFR Part 30 [EPA-HQ-OA-2018-0259; FRL-9977-40-ORD] Dear Mr. Wheeler: The Oregon Health Authority (OHA) and Oregon Department of Environmental Quality (DEQ) appreciate the opportunity to comment on this Environmental Protection Agency (EPA) proposed rule “Strengthening Transparency in Regulatory Science.” This rule is described as a measure to ensure that data underlying scientific studies that are pivotal to regulatory actions are “publicly available in a manner sufficient f...</t>
        </is>
      </c>
      <c r="D328" s="2" t="inlineStr">
        <is>
          <t/>
        </is>
      </c>
      <c r="E328" s="2" t="inlineStr">
        <is>
          <t/>
        </is>
      </c>
    </row>
    <row r="329">
      <c r="A329" s="2" t="inlineStr">
        <is>
          <t>EPA-HQ-OA-2018-0259-3134</t>
        </is>
      </c>
      <c r="B329" s="3" t="str">
        <f>=HYPERLINK("https://www.regulations.gov/comment/EPA-HQ-OA-2018-0259-3134")</f>
      </c>
      <c r="C329" s="2" t="inlineStr">
        <is>
          <t>MTRUCTION CO. SINCE 1943 P.O. Box 277517, Sacran2ento, CA 95827 CLN 257024 Phone (916) 364-0292 FAX (916) 364-7641 May 23, 2018 Via Federal Express Mr. Scott Pruitt EPA Administrator United States Environmental Protection Agency EPA Headquarters Mail Code 1101A William Jefferson Clinton Building (North) 1200 Pennsylvania Avenue, N.W. Washington, D.C. 20460 Re: Support for Proposed EPA Rule "Strengthening Transparency in Regulatory Science" Dear Administrator Pruitt: "Particulate Air Pollution as a Predictor of Mortality in a Prospective Study of U.S. Adults" is the 1995 study that was most responsible for the establishment by EPA of the fine particulate matter (PM2.5) National Ambient Air Quality Standard (NAAQS) in 1997, justified by th...</t>
        </is>
      </c>
      <c r="D329" s="2" t="inlineStr">
        <is>
          <t/>
        </is>
      </c>
      <c r="E329" s="2" t="inlineStr">
        <is>
          <t/>
        </is>
      </c>
    </row>
    <row r="330">
      <c r="A330" s="2" t="inlineStr">
        <is>
          <t>EPA-HQ-OA-2018-0259-15741</t>
        </is>
      </c>
      <c r="B330" s="3" t="str">
        <f>=HYPERLINK("https://www.regulations.gov/comment/EPA-HQ-OA-2018-0259-15741")</f>
      </c>
      <c r="C330" s="2" t="inlineStr">
        <is>
          <t>Dear Administrator Andrew Wheeler,I am writing this statement to express my opposition to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t>
        </is>
      </c>
      <c r="D330" s="2" t="inlineStr">
        <is>
          <t/>
        </is>
      </c>
      <c r="E330" s="2" t="inlineStr">
        <is>
          <t/>
        </is>
      </c>
    </row>
    <row r="331">
      <c r="A331" s="2" t="inlineStr">
        <is>
          <t>EPA-HQ-OA-2018-0259-15627</t>
        </is>
      </c>
      <c r="B331" s="3" t="str">
        <f>=HYPERLINK("https://www.regulations.gov/comment/EPA-HQ-OA-2018-0259-15627")</f>
      </c>
      <c r="C331" s="2" t="inlineStr">
        <is>
          <t>Dear Administrator Andrew Wheeler,I strongly oppose the Environmental Protection Agency&amp;#39;s (EPA) proposal to restrict the science that is used in its decision-making processes.In this proposed rule, the EPA claims that it would be making science more transparent. But it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consuming. The EPA&amp;#39;s proposed rule has...</t>
        </is>
      </c>
      <c r="D331" s="2" t="inlineStr">
        <is>
          <t/>
        </is>
      </c>
      <c r="E331" s="2" t="inlineStr">
        <is>
          <t/>
        </is>
      </c>
    </row>
    <row r="332">
      <c r="A332" s="2" t="inlineStr">
        <is>
          <t>EPA-HQ-OA-2018-0259-17579</t>
        </is>
      </c>
      <c r="B332" s="3" t="str">
        <f>=HYPERLINK("https://www.regulations.gov/comment/EPA-HQ-OA-2018-0259-17579")</f>
      </c>
      <c r="C332"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332" s="2" t="inlineStr">
        <is>
          <t/>
        </is>
      </c>
      <c r="E332" s="2" t="inlineStr">
        <is>
          <t/>
        </is>
      </c>
    </row>
    <row r="333">
      <c r="A333" s="2" t="inlineStr">
        <is>
          <t>EPA-HQ-OA-2018-0259-0800</t>
        </is>
      </c>
      <c r="B333" s="3" t="str">
        <f>=HYPERLINK("https://www.regulations.gov/comment/EPA-HQ-OA-2018-0259-0800")</f>
      </c>
      <c r="C333" s="2" t="inlineStr">
        <is>
          <t>From: Pruitt, Scott To: For the Docket Center Date: 5/14/2018 1:38:39 PM Subject: FW: Walk back your latest dangerous attack on strong science --------------------------------------------------------------------- ________________________________________ From: Environmental Defense FundOn Behalf OfBill Swigert Sent: Monday, May 14, 2018 1:38:32 PM (UTC-05:00) Eastern Time (US &amp; Canada) To: Pruitt, Scott Subject: Walk back your latest dangerous attack on strong science May 14, 2018 Administrator E. Scott Pruitt Dear Administrator Pruitt, You never cease to disappointment the people who bankroll your political aspirations. We can count on you to screw over everyday taxpayers, just like you did as AG in Oklahoma. Today, I'm gravely concerned...</t>
        </is>
      </c>
      <c r="D333" s="2" t="inlineStr">
        <is>
          <t/>
        </is>
      </c>
      <c r="E333" s="2" t="inlineStr">
        <is>
          <t/>
        </is>
      </c>
    </row>
    <row r="334">
      <c r="A334" s="2" t="inlineStr">
        <is>
          <t>EPA-HQ-OA-2018-0259-19461</t>
        </is>
      </c>
      <c r="B334" s="3" t="str">
        <f>=HYPERLINK("https://www.regulations.gov/comment/EPA-HQ-OA-2018-0259-19461")</f>
      </c>
      <c r="C334" s="2" t="inlineStr">
        <is>
          <t>As someone concerned about breast cancer and the health risks posed by involuntary environmental exposure to chemicals linked to cancer, I am writing to oppose the proposed Strengthening Transparency in Regulatory Science Rule.As a breast cancer survivor, I need to depend on the EPA to set reasonable and science best standards around the USA.Contrary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t>
        </is>
      </c>
      <c r="D334" s="2" t="inlineStr">
        <is>
          <t/>
        </is>
      </c>
      <c r="E334" s="2" t="inlineStr">
        <is>
          <t/>
        </is>
      </c>
    </row>
    <row r="335">
      <c r="A335" s="2" t="inlineStr">
        <is>
          <t>EPA-HQ-OA-2018-0259-21007</t>
        </is>
      </c>
      <c r="B335" s="3" t="str">
        <f>=HYPERLINK("https://www.regulations.gov/comment/EPA-HQ-OA-2018-0259-21007")</f>
      </c>
      <c r="C335" s="2" t="inlineStr">
        <is>
          <t>Response to: Strengthening Transparency in Regulatory Science Proposed RuleDocket ID No. EPA-HQ-OA-2018-0259The EPA cannot allow itself to be reduced in its effectiveness as a protector of nature or the American public.  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
        </is>
      </c>
      <c r="D335" s="2" t="inlineStr">
        <is>
          <t/>
        </is>
      </c>
      <c r="E335" s="2" t="inlineStr">
        <is>
          <t/>
        </is>
      </c>
    </row>
    <row r="336">
      <c r="A336" s="2" t="inlineStr">
        <is>
          <t>EPA-HQ-OA-2018-0259-8261</t>
        </is>
      </c>
      <c r="B336" s="3" t="str">
        <f>=HYPERLINK("https://www.regulations.gov/comment/EPA-HQ-OA-2018-0259-8261")</f>
      </c>
      <c r="C336" s="2" t="inlineStr">
        <is>
          <t>It&amp;#39;s about time you bums (read bureaucrats) started to obey the will of actual Americans. Stop using phony science and formulating policy in private. Regards, Martin West</t>
        </is>
      </c>
      <c r="D336" s="2" t="inlineStr">
        <is>
          <t/>
        </is>
      </c>
      <c r="E336" s="2" t="inlineStr">
        <is>
          <t/>
        </is>
      </c>
    </row>
    <row r="337">
      <c r="A337" s="2" t="inlineStr">
        <is>
          <t>EPA-HQ-OA-2018-0259-7351</t>
        </is>
      </c>
      <c r="B337" s="3" t="str">
        <f>=HYPERLINK("https://www.regulations.gov/comment/EPA-HQ-OA-2018-0259-7351")</f>
      </c>
      <c r="C337" s="2" t="inlineStr">
        <is>
          <t>I believe the EPA should show their work, and end secret science now. Regards, Carolyn Roberts</t>
        </is>
      </c>
      <c r="D337" s="2" t="inlineStr">
        <is>
          <t/>
        </is>
      </c>
      <c r="E337" s="2" t="inlineStr">
        <is>
          <t/>
        </is>
      </c>
    </row>
    <row r="338">
      <c r="A338" s="2" t="inlineStr">
        <is>
          <t>EPA-HQ-OA-2018-0259-16156</t>
        </is>
      </c>
      <c r="B338" s="3" t="str">
        <f>=HYPERLINK("https://www.regulations.gov/comment/EPA-HQ-OA-2018-0259-16156")</f>
      </c>
      <c r="C338" s="2" t="inlineStr">
        <is>
          <t>Dear Administrator Andrew Wheeler,Please do what&amp;#39;s best for the people of our country and let science and scientists continue to guide us in this perilous time and afterward. I join with all those who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t>
        </is>
      </c>
      <c r="D338" s="2" t="inlineStr">
        <is>
          <t/>
        </is>
      </c>
      <c r="E338" s="2" t="inlineStr">
        <is>
          <t/>
        </is>
      </c>
    </row>
    <row r="339">
      <c r="A339" s="2" t="inlineStr">
        <is>
          <t>EPA-HQ-OA-2018-0259-9005</t>
        </is>
      </c>
      <c r="B339" s="3" t="str">
        <f>=HYPERLINK("https://www.regulations.gov/comment/EPA-HQ-OA-2018-0259-9005")</f>
      </c>
      <c r="C339" s="2" t="inlineStr">
        <is>
          <t>Secret science is fake science. As a test and evaluation engineer I am aware of &amp;quot;tricks&amp;quot; you can do to get virtually any answer you want from a set of data. We were taught those so we could avoid accidentally doing them. The only reason to hide your methods and data is to hide how you &amp;quot;tricked&amp;quot; it to get a predetermined result. The EPA is presenting faked, predetermined results. Make them open their methods and data. Regards, Robert Smith</t>
        </is>
      </c>
      <c r="D339" s="2" t="inlineStr">
        <is>
          <t/>
        </is>
      </c>
      <c r="E339" s="2" t="inlineStr">
        <is>
          <t/>
        </is>
      </c>
    </row>
    <row r="340">
      <c r="A340" s="2" t="inlineStr">
        <is>
          <t>EPA-HQ-OA-2018-0259-8429</t>
        </is>
      </c>
      <c r="B340" s="3" t="str">
        <f>=HYPERLINK("https://www.regulations.gov/comment/EPA-HQ-OA-2018-0259-8429")</f>
      </c>
      <c r="C340" s="2" t="inlineStr">
        <is>
          <t>Stop using false science about the climate just to scare people and keep your jobs. If you are true scientists, act like it and look at all FACTS, not assumptions. Regards, Linda Reinmiller</t>
        </is>
      </c>
      <c r="D340" s="2" t="inlineStr">
        <is>
          <t/>
        </is>
      </c>
      <c r="E340" s="2" t="inlineStr">
        <is>
          <t/>
        </is>
      </c>
    </row>
    <row r="341">
      <c r="A341" s="2" t="inlineStr">
        <is>
          <t>EPA-HQ-OA-2018-0259-22156</t>
        </is>
      </c>
      <c r="B341" s="3" t="str">
        <f>=HYPERLINK("https://www.regulations.gov/comment/EPA-HQ-OA-2018-0259-22156")</f>
      </c>
      <c r="C341" s="2" t="inlineStr">
        <is>
          <t>Response to: Strengthening Transparency in Regulatory Science Proposed RuleDocket ID No. EPA-HQ-OA-2018-0259I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associated with an increased risk of Parkinson&amp;#39;s d...</t>
        </is>
      </c>
      <c r="D341" s="2" t="inlineStr">
        <is>
          <t/>
        </is>
      </c>
      <c r="E341" s="2" t="inlineStr">
        <is>
          <t/>
        </is>
      </c>
    </row>
    <row r="342">
      <c r="A342" s="2" t="inlineStr">
        <is>
          <t>EPA-HQ-OA-2018-0259-13748</t>
        </is>
      </c>
      <c r="B342" s="3" t="str">
        <f>=HYPERLINK("https://www.regulations.gov/comment/EPA-HQ-OA-2018-0259-13748")</f>
      </c>
      <c r="C342" s="2" t="inlineStr">
        <is>
          <t>Dear Administrator Andrew Wheeler,Dear EPA Decision Makers:As you make decisions about the Environmental Protection Agency&amp;#39;s (EPA) proposal to restrict the science that is used in its decision-making processes, I want you to remember where ignoring science got us.  Ignoring science got us into this Covid19 crisis.  It polluted our rivers and lakes.  It created measles outbreaks.Bottom line: Do not put this rule in place.  Your safety, my safety, our children&amp;#39;s safety requires you allow science to be heard and implemented.  That is the only way you can do your job fairly and effectively.  Read the rest of the letter if you don&amp;#39;t believe me. The EPA&amp;#39;s proposed rule has three fundamental fl...</t>
        </is>
      </c>
      <c r="D342" s="2" t="inlineStr">
        <is>
          <t/>
        </is>
      </c>
      <c r="E342" s="2" t="inlineStr">
        <is>
          <t/>
        </is>
      </c>
    </row>
    <row r="343">
      <c r="A343" s="2" t="inlineStr">
        <is>
          <t>EPA-HQ-OA-2018-0259-0689</t>
        </is>
      </c>
      <c r="B343" s="3" t="str">
        <f>=HYPERLINK("https://www.regulations.gov/comment/EPA-HQ-OA-2018-0259-0689")</f>
      </c>
      <c r="C343" s="2" t="inlineStr">
        <is>
          <t>From: DAYZEROPREFIX Pruitt, Scott To: For the Docket Center Date: 5/15/2018 10:42:18 PM Subject: FW: Walk back your latest dangerous attack on strong science --------------------------------------------------------------------- ________________________________________ From: Environmental Defense FundOn Behalf OfKaren Black Sent: Tuesday, May 15, 2018 10:42:14 PM (UTC-05:00) Eastern Time (US &amp; Canada) To: DAYZEROPREFIX Pruitt, Scott Subject: Walk back your latest dangerous attack on strong science May 15, 2018 Administrator E. Scott Pruitt Dear Administrator Pruitt, As Dr. Phil would say, "are you kidding me?" I, along with millions of others, are subjected daily to the gutting of Environmental Protections under your leadership! It is abs...</t>
        </is>
      </c>
      <c r="D343" s="2" t="inlineStr">
        <is>
          <t/>
        </is>
      </c>
      <c r="E343" s="2" t="inlineStr">
        <is>
          <t/>
        </is>
      </c>
    </row>
    <row r="344">
      <c r="A344" s="2" t="inlineStr">
        <is>
          <t>EPA-HQ-OA-2018-0259-21651</t>
        </is>
      </c>
      <c r="B344" s="3" t="str">
        <f>=HYPERLINK("https://www.regulations.gov/comment/EPA-HQ-OA-2018-0259-21651")</f>
      </c>
      <c r="C344" s="2" t="inlineStr">
        <is>
          <t>As someone concerned about breast cancer and the health risks posed by involuntary environmental exposure to chemicals linked to cancer, I strongly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priva...</t>
        </is>
      </c>
      <c r="D344" s="2" t="inlineStr">
        <is>
          <t/>
        </is>
      </c>
      <c r="E344" s="2" t="inlineStr">
        <is>
          <t/>
        </is>
      </c>
    </row>
    <row r="345">
      <c r="A345" s="2" t="inlineStr">
        <is>
          <t>EPA-HQ-OA-2018-0259-1867</t>
        </is>
      </c>
      <c r="B345" s="3" t="str">
        <f>=HYPERLINK("https://www.regulations.gov/comment/EPA-HQ-OA-2018-0259-1867")</f>
      </c>
      <c r="C345" s="2" t="inlineStr">
        <is>
          <t>There is hypothetical science that hasn&amp;#39;t been tested that will end up being spot-on...  ie-Global warmimg as reported by Walter cronkite on CBS evening news 4/4/1980!EPA is attempting to abandon public and environmental protections in order to protect industry profits. EPA would do this by attacking the very science on which its regulations are based. This rule would apply to all pollutants, not just radioactive substances.EPA should not be in the way of environmental protection!!!!!</t>
        </is>
      </c>
      <c r="D345" s="2" t="inlineStr">
        <is>
          <t/>
        </is>
      </c>
      <c r="E345" s="2" t="inlineStr">
        <is>
          <t/>
        </is>
      </c>
    </row>
    <row r="346">
      <c r="A346" s="2" t="inlineStr">
        <is>
          <t>EPA-HQ-OA-2018-0259-12245</t>
        </is>
      </c>
      <c r="B346" s="3" t="str">
        <f>=HYPERLINK("https://www.regulations.gov/comment/EPA-HQ-OA-2018-0259-12245")</f>
      </c>
      <c r="C346" s="2" t="inlineStr">
        <is>
          <t>Please end secret science now and show your work! Democracy dies in darkness.  Small businesses do not need more regulations.   Thank you.</t>
        </is>
      </c>
      <c r="D346" s="2" t="inlineStr">
        <is>
          <t/>
        </is>
      </c>
      <c r="E346" s="2" t="inlineStr">
        <is>
          <t/>
        </is>
      </c>
    </row>
    <row r="347">
      <c r="A347" s="2" t="inlineStr">
        <is>
          <t>EPA-HQ-OA-2018-0259-15559</t>
        </is>
      </c>
      <c r="B347" s="3" t="str">
        <f>=HYPERLINK("https://www.regulations.gov/comment/EPA-HQ-OA-2018-0259-15559")</f>
      </c>
      <c r="C347" s="2" t="inlineStr">
        <is>
          <t>Air pollution harms our health. Research is linking poor health outcomes from COVID-19 to increased exposure to fine particle pollution. EPA should be acting to further protect public health, not trying to undermine its own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t>
        </is>
      </c>
      <c r="D347" s="2" t="inlineStr">
        <is>
          <t/>
        </is>
      </c>
      <c r="E347" s="2" t="inlineStr">
        <is>
          <t/>
        </is>
      </c>
    </row>
    <row r="348">
      <c r="A348" s="2" t="inlineStr">
        <is>
          <t>EPA-HQ-OA-2018-0259-20571</t>
        </is>
      </c>
      <c r="B348" s="3" t="str">
        <f>=HYPERLINK("https://www.regulations.gov/comment/EPA-HQ-OA-2018-0259-20571")</f>
      </c>
      <c r="C348" s="2" t="inlineStr">
        <is>
          <t>My name is [Your first name will be inserted here] [Your last name will be inserted here], and I live in [Your city will be inserted here], [Your state will be inserted here]. [Your personal comment will be added here.]I believe that our air, water, and food MUST be protected; I am voicing my strong opposition to the Trump administrations latest foolish and destructive attack on science, our public health, and our nations environmental laws.Under this administrations horrible new proposalwhich has been very misleadingly marketed as a means of strengthening transparency in regulatory sciencethe U.S. Environmental Protection Agency could be precluded from relying on important scientific research when establishing the sa...</t>
        </is>
      </c>
      <c r="D348" s="2" t="inlineStr">
        <is>
          <t/>
        </is>
      </c>
      <c r="E348" s="2" t="inlineStr">
        <is>
          <t/>
        </is>
      </c>
    </row>
    <row r="349">
      <c r="A349" s="2" t="inlineStr">
        <is>
          <t>EPA-HQ-OA-2018-0259-9090</t>
        </is>
      </c>
      <c r="B349" s="3" t="str">
        <f>=HYPERLINK("https://www.regulations.gov/comment/EPA-HQ-OA-2018-0259-9090")</f>
      </c>
      <c r="C349" s="2" t="inlineStr">
        <is>
          <t>Im writing to speak out AGAINST your regulations to impose transparency in EPA science. This is a deceptive plan to muzzle government scientists while freeing up industry to pollute recklessly.  In the wake of the disaster in Flint, MI., this is an unconscionable act.Peer-reviewed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unnecessary, impractical and dangerous. I urge you to abandon this reckless plan, for the sake of our childrens health a...</t>
        </is>
      </c>
      <c r="D349" s="2" t="inlineStr">
        <is>
          <t/>
        </is>
      </c>
      <c r="E349" s="2" t="inlineStr">
        <is>
          <t/>
        </is>
      </c>
    </row>
    <row r="350">
      <c r="A350" s="2" t="inlineStr">
        <is>
          <t>EPA-HQ-OA-2018-0259-9001</t>
        </is>
      </c>
      <c r="B350" s="3" t="str">
        <f>=HYPERLINK("https://www.regulations.gov/comment/EPA-HQ-OA-2018-0259-9001")</f>
      </c>
      <c r="C350" s="2" t="inlineStr">
        <is>
          <t>Please consider using sound science for reviewing environmental regulations.  Extreme views, political agendas and junk science affect jobs and the environment itself.Thank you Regards, Laura Kelner-Shinn</t>
        </is>
      </c>
      <c r="D350" s="2" t="inlineStr">
        <is>
          <t/>
        </is>
      </c>
      <c r="E350" s="2" t="inlineStr">
        <is>
          <t/>
        </is>
      </c>
    </row>
    <row r="351">
      <c r="A351" s="2" t="inlineStr">
        <is>
          <t>EPA-HQ-OA-2018-0259-20570</t>
        </is>
      </c>
      <c r="B351" s="3" t="str">
        <f>=HYPERLINK("https://www.regulations.gov/comment/EPA-HQ-OA-2018-0259-20570")</f>
      </c>
      <c r="C351" s="2" t="inlineStr">
        <is>
          <t>Protection Agency,I am writing to oppose the U.S. Environmental Protection Agency&amp;#39;s (EPA) proposed &amp;quot;Transparency in Regulatory Science&amp;quot; rule.  This proposed rule would not provide the public with greater &amp;quot;confidence in and understanding of&amp;quot; EPA&amp;#39;s regulatory decisions, as stated in your justification. Rather, it would deeply undermine the ability of the EPA to use all the best available science in its regulatory decisions, which, in turn, will undermine public health.   Human epidemiological studies play a critical role in understanding the connection between chemicals and numerous health harms, including breast cancer risk. A core aspect of these studies is the need to c...</t>
        </is>
      </c>
      <c r="D351" s="2" t="inlineStr">
        <is>
          <t/>
        </is>
      </c>
      <c r="E351" s="2" t="inlineStr">
        <is>
          <t/>
        </is>
      </c>
    </row>
    <row r="352">
      <c r="A352" s="2" t="inlineStr">
        <is>
          <t>EPA-HQ-OA-2018-0259-14969</t>
        </is>
      </c>
      <c r="B352" s="3" t="str">
        <f>=HYPERLINK("https://www.regulations.gov/comment/EPA-HQ-OA-2018-0259-14969")</f>
      </c>
      <c r="C352" s="2" t="inlineStr">
        <is>
          <t xml:space="preserve">Secret science is not science at all and there is no science that is unquestionable. Data review should be open to anyone who wishes to review it and perform studies to confirm or refute it. The EPA cannot be another rogue agency of the federal government. </t>
        </is>
      </c>
      <c r="D352" s="2" t="inlineStr">
        <is>
          <t/>
        </is>
      </c>
      <c r="E352" s="2" t="inlineStr">
        <is>
          <t/>
        </is>
      </c>
    </row>
    <row r="353">
      <c r="A353" s="2" t="inlineStr">
        <is>
          <t>EPA-HQ-OA-2018-0259-22153</t>
        </is>
      </c>
      <c r="B353" s="3" t="str">
        <f>=HYPERLINK("https://www.regulations.gov/comment/EPA-HQ-OA-2018-0259-22153")</f>
      </c>
      <c r="C353" s="2" t="inlineStr">
        <is>
          <t>Response to: Strengthening Transparency in Regulatory Science Proposed RuleDocket ID No. EPA-HQ-OA-2018-0259As a relative of a Parkinson&amp;#39;s disease sufferer,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t>
        </is>
      </c>
      <c r="D353" s="2" t="inlineStr">
        <is>
          <t/>
        </is>
      </c>
      <c r="E353" s="2" t="inlineStr">
        <is>
          <t/>
        </is>
      </c>
    </row>
    <row r="354">
      <c r="A354" s="2" t="inlineStr">
        <is>
          <t>EPA-HQ-OA-2018-0259-15216</t>
        </is>
      </c>
      <c r="B354" s="3" t="str">
        <f>=HYPERLINK("https://www.regulations.gov/comment/EPA-HQ-OA-2018-0259-15216")</f>
      </c>
      <c r="C354" s="2" t="inlineStr">
        <is>
          <t>Dear Administrator Andrew Wheeler,Please do not go on record as passing a rule that endangers public health.To do so is really just preparing the ground for the next public health crisis - one that will land squarely on the doorstep of those that pass this rule.The American Public Health Association, the American Lung Association, and scores of other scientific organizations all strongly opposed the original proposal and urged you, the EPA, to withdraw it.  It is troubling that the EPA would move against, and despite, such guidance.I strongly oppose the Environmental Protection Agency&amp;#39;s (EPA) proposal to restrict the science that is used in its decision making processes. This is a political pow...</t>
        </is>
      </c>
      <c r="D354" s="2" t="inlineStr">
        <is>
          <t/>
        </is>
      </c>
      <c r="E354" s="2" t="inlineStr">
        <is>
          <t/>
        </is>
      </c>
    </row>
    <row r="355">
      <c r="A355" s="2" t="inlineStr">
        <is>
          <t>EPA-HQ-OA-2018-0259-21382</t>
        </is>
      </c>
      <c r="B355" s="3" t="str">
        <f>=HYPERLINK("https://www.regulations.gov/comment/EPA-HQ-OA-2018-0259-21382")</f>
      </c>
      <c r="C355" s="2" t="inlineStr">
        <is>
          <t>The Honorable Andrew Wheeler Environmental Protection Agency 1200 Pennsylvania Avenue NW Washington, DC 20460 Attention: EPA-HQ-OA-2018-0259-9322Proposed Rulemaking for Strengthening Transparency in Regulatory Science  Dear Administrator Wheeler: As a business leader, I ask that you withdraw your proposed rulemaking for &amp;quot;Strengthening Transparency in Regulatory Science&amp;quot; and seek input on future environmental policy changes from the rapidly growing responsible and sustainable business community. Your proposed rule says it is to increase transparency, but forcing the release of private health information in violation of federal healthcare privacy laws in order to us...</t>
        </is>
      </c>
      <c r="D355" s="2" t="inlineStr">
        <is>
          <t/>
        </is>
      </c>
      <c r="E355" s="2" t="inlineStr">
        <is>
          <t/>
        </is>
      </c>
    </row>
    <row r="356">
      <c r="A356" s="2" t="inlineStr">
        <is>
          <t>EPA-HQ-OA-2018-0259-5232</t>
        </is>
      </c>
      <c r="B356" s="3" t="str">
        <f>=HYPERLINK("https://www.regulations.gov/comment/EPA-HQ-OA-2018-0259-5232")</f>
      </c>
      <c r="C356" s="2" t="inlineStr">
        <is>
          <t>No more secret science! No more junk science! Enough is enough already Regards, Thomas Koziol</t>
        </is>
      </c>
      <c r="D356" s="2" t="inlineStr">
        <is>
          <t/>
        </is>
      </c>
      <c r="E356" s="2" t="inlineStr">
        <is>
          <t/>
        </is>
      </c>
    </row>
    <row r="357">
      <c r="A357" s="2" t="inlineStr">
        <is>
          <t>EPA-HQ-OA-2018-0259-14906</t>
        </is>
      </c>
      <c r="B357" s="3" t="str">
        <f>=HYPERLINK("https://www.regulations.gov/comment/EPA-HQ-OA-2018-0259-14906")</f>
      </c>
      <c r="C357" s="2" t="inlineStr">
        <is>
          <t>I am a physician with expertise in internal medicine and preventive medicine. I strongly oppose the criteria proposed in the Supplemental Notice of Proposed Rulemaking put forth by the EPA with regards to Strengthening Transparency in Regulatory Science. I oppose the proposed supplemental rule because it would weaken the scientific basis for EPA&amp;#39;s essential health promoting activities.If put in place, the rule would definitely favor industry over real science. There would be unequal treatment of information from industry relative to information from scientists. This is unfair.It is outrageous that the supplement indicates that the proposed rule would apply retroactively. This could lead to an evisceration of many ...</t>
        </is>
      </c>
      <c r="D357" s="2" t="inlineStr">
        <is>
          <t/>
        </is>
      </c>
      <c r="E357" s="2" t="inlineStr">
        <is>
          <t/>
        </is>
      </c>
    </row>
    <row r="358">
      <c r="A358" s="2" t="inlineStr">
        <is>
          <t>EPA-HQ-OA-2018-0259-21327</t>
        </is>
      </c>
      <c r="B358" s="3" t="str">
        <f>=HYPERLINK("https://www.regulations.gov/comment/EPA-HQ-OA-2018-0259-21327")</f>
      </c>
      <c r="C358" s="2" t="inlineStr">
        <is>
          <t>Our name is Rod Jones, and we live in Hugo, Oklahoma. Industry profits over public health has led to rivers that burn!We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t>
        </is>
      </c>
      <c r="D358" s="2" t="inlineStr">
        <is>
          <t/>
        </is>
      </c>
      <c r="E358" s="2" t="inlineStr">
        <is>
          <t/>
        </is>
      </c>
    </row>
    <row r="359">
      <c r="A359" s="2" t="inlineStr">
        <is>
          <t>EPA-HQ-OA-2018-0259-8754</t>
        </is>
      </c>
      <c r="B359" s="3" t="str">
        <f>=HYPERLINK("https://www.regulations.gov/comment/EPA-HQ-OA-2018-0259-8754")</f>
      </c>
      <c r="C359" s="2" t="inlineStr">
        <is>
          <t>Im writing to speak out AGAINST your regulations to impose transparency in EPA science. Your efforts to mislead the American public by proclaiming that what you are attempting is to &amp;quot;improve&amp;quot; the situation while --in fact-- it does the exact opposite, are the worst kind of politically-motivated propaganda!Peer-reviewed studies assessing the effects of pollution exposure on humans, based on actual personal health data  which by law must be kept confidential  are among the best science available to the Agency. This proposal would allow EPA to ignore this data unless that confidential personal health data were made publicly available --which flies in the face of ethics in studies that are intended to protect the individu...</t>
        </is>
      </c>
      <c r="D359" s="2" t="inlineStr">
        <is>
          <t/>
        </is>
      </c>
      <c r="E359" s="2" t="inlineStr">
        <is>
          <t/>
        </is>
      </c>
    </row>
    <row r="360">
      <c r="A360" s="2" t="inlineStr">
        <is>
          <t>EPA-HQ-OA-2018-0259-13235</t>
        </is>
      </c>
      <c r="B360" s="3" t="str">
        <f>=HYPERLINK("https://www.regulations.gov/comment/EPA-HQ-OA-2018-0259-13235")</f>
      </c>
      <c r="C360"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360" s="2" t="inlineStr">
        <is>
          <t/>
        </is>
      </c>
      <c r="E360" s="2" t="inlineStr">
        <is>
          <t/>
        </is>
      </c>
    </row>
    <row r="361">
      <c r="A361" s="2" t="inlineStr">
        <is>
          <t>EPA-HQ-OA-2018-0259-5376</t>
        </is>
      </c>
      <c r="B361" s="3" t="str">
        <f>=HYPERLINK("https://www.regulations.gov/comment/EPA-HQ-OA-2018-0259-5376")</f>
      </c>
      <c r="C361" s="2" t="inlineStr">
        <is>
          <t>EPA, why don&amp;#39;t you show us the proof?!?  Because you CAN&amp;#39;T!  Show your work product to the American people!  Your SECRET and PHONY SCIENCE must be ended.  The only possible reason for you to keep it &amp;quot;Secret&amp;quot; is because you KNOW it is faulty and phony.  The American people are not as ignorant as you would like to believe.  What other possible reason could there be to keep your &amp;quot;so called&amp;quot; science a secret from us???? Because you know that real scientists would blow your phony science up in smoke and reveal you for the frauds you are.  The American people have a right to see your work product, as it negatively impacts their jobs and lively hood.  Give it up!!! Regards, Sandra Perkins</t>
        </is>
      </c>
      <c r="D361" s="2" t="inlineStr">
        <is>
          <t/>
        </is>
      </c>
      <c r="E361" s="2" t="inlineStr">
        <is>
          <t/>
        </is>
      </c>
    </row>
    <row r="362">
      <c r="A362" s="2" t="inlineStr">
        <is>
          <t>EPA-HQ-OA-2018-0259-10822</t>
        </is>
      </c>
      <c r="B362" s="3" t="str">
        <f>=HYPERLINK("https://www.regulations.gov/comment/EPA-HQ-OA-2018-0259-10822")</f>
      </c>
      <c r="C362" s="2" t="inlineStr">
        <is>
          <t>EPA please show your work.  End your secret  science now. Take the right action for the country and the American people.</t>
        </is>
      </c>
      <c r="D362" s="2" t="inlineStr">
        <is>
          <t/>
        </is>
      </c>
      <c r="E362" s="2" t="inlineStr">
        <is>
          <t/>
        </is>
      </c>
    </row>
    <row r="363">
      <c r="A363" s="2" t="inlineStr">
        <is>
          <t>EPA-HQ-OA-2018-0259-11031</t>
        </is>
      </c>
      <c r="B363" s="3" t="str">
        <f>=HYPERLINK("https://www.regulations.gov/comment/EPA-HQ-OA-2018-0259-11031")</f>
      </c>
      <c r="C363" s="2" t="inlineStr">
        <is>
          <t>I am a scientist who studies space weather in the upper atmosphere using radio remote sensing and other techniques.  The results of space weather research are used to improve the performance of space-based communication and navigation systems, other space-based systems, the safety of astronauts, and to contribute to our greater understanding of space weather on other planets and in the atmospheres of stars, galaxies, and all space and astronomical objects. I publish results and routinely make use of the results of other scientists, typically published in professional journals and reports, over the past 50 and more years.  If I were required to use only publications for which the original data is available for re-analysis, I wou...</t>
        </is>
      </c>
      <c r="D363" s="2" t="inlineStr">
        <is>
          <t/>
        </is>
      </c>
      <c r="E363" s="2" t="inlineStr">
        <is>
          <t/>
        </is>
      </c>
    </row>
    <row r="364">
      <c r="A364" s="2" t="inlineStr">
        <is>
          <t>EPA-HQ-OA-2018-0259-6648</t>
        </is>
      </c>
      <c r="B364" s="3" t="str">
        <f>=HYPERLINK("https://www.regulations.gov/comment/EPA-HQ-OA-2018-0259-6648")</f>
      </c>
      <c r="C364" s="2" t="inlineStr">
        <is>
          <t>Show your work,be transparent.. Stop using hidden and junk science to make decisions. Regards, Robert Beene</t>
        </is>
      </c>
      <c r="D364" s="2" t="inlineStr">
        <is>
          <t/>
        </is>
      </c>
      <c r="E364" s="2" t="inlineStr">
        <is>
          <t/>
        </is>
      </c>
    </row>
    <row r="365">
      <c r="A365" s="2" t="inlineStr">
        <is>
          <t>EPA-HQ-OA-2018-0259-13339</t>
        </is>
      </c>
      <c r="B365" s="3" t="str">
        <f>=HYPERLINK("https://www.regulations.gov/comment/EPA-HQ-OA-2018-0259-13339")</f>
      </c>
      <c r="C365"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365" s="2" t="inlineStr">
        <is>
          <t/>
        </is>
      </c>
      <c r="E365" s="2" t="inlineStr">
        <is>
          <t/>
        </is>
      </c>
    </row>
    <row r="366">
      <c r="A366" s="2" t="inlineStr">
        <is>
          <t>EPA-HQ-OA-2018-0259-9225</t>
        </is>
      </c>
      <c r="B366" s="3" t="str">
        <f>=HYPERLINK("https://www.regulations.gov/comment/EPA-HQ-OA-2018-0259-9225")</f>
      </c>
      <c r="C366" s="2" t="inlineStr">
        <is>
          <t>Wed Aug 15 15:02:37 EDT 2018 CMS.OEX@epamail.epa.gov FW: Rescinding EPA's proposed rule, "Strengthening Transparency in Regulatory Science" To: "cms.oex@domino.epamail.epa.gov"  _____________________________________________________________________________________________________ From: Hope, Brian Sent: Wednesday, August 15, 2018 7:02:34 PM (UTC+00:00) Monrovia, Reykjavik To: CMS.OEX Subject: FW: Rescinding EPA's proposed rule, "Strengthening Transparency in Regulatory Science" DRF From: Yogin Kothari [mailto:YKothari@ucsusa.org] Sent: Wednesday, August 15, 2018 2:47 PM To: Wheeler, Andrew  Cc: Darwin, Henry ; Orme-Zavaleta, Jennifer &lt;Orme-Zavaleta.Jennifer@epa....</t>
        </is>
      </c>
      <c r="D366" s="2" t="inlineStr">
        <is>
          <t/>
        </is>
      </c>
      <c r="E366" s="2" t="inlineStr">
        <is>
          <t/>
        </is>
      </c>
    </row>
    <row r="367">
      <c r="A367" s="2" t="inlineStr">
        <is>
          <t>EPA-HQ-OA-2018-0259-6229</t>
        </is>
      </c>
      <c r="B367" s="3" t="str">
        <f>=HYPERLINK("https://www.regulations.gov/comment/EPA-HQ-OA-2018-0259-6229")</f>
      </c>
      <c r="C367" s="2" t="inlineStr">
        <is>
          <t>Show us your work. Prove what you say and write. No more secret science. No more junk science. Regards, Bruce Richardson</t>
        </is>
      </c>
      <c r="D367" s="2" t="inlineStr">
        <is>
          <t/>
        </is>
      </c>
      <c r="E367" s="2" t="inlineStr">
        <is>
          <t/>
        </is>
      </c>
    </row>
    <row r="368">
      <c r="A368" s="2" t="inlineStr">
        <is>
          <t>EPA-HQ-OA-2018-0259-7918</t>
        </is>
      </c>
      <c r="B368" s="3" t="str">
        <f>=HYPERLINK("https://www.regulations.gov/comment/EPA-HQ-OA-2018-0259-7918")</f>
      </c>
      <c r="C368" s="2" t="inlineStr">
        <is>
          <t>We need uncensored science! Put the independent reports on climate change, vehicle mirage and emissions, pollutants, etc. back online! If you post industry sponsored studies and reports they need to be ones that have been peer-reviewed, and you need to also post peer-reviewed academic, agency, and independent studies too!Thank you. Regards, Ann Rappoport</t>
        </is>
      </c>
      <c r="D368" s="2" t="inlineStr">
        <is>
          <t/>
        </is>
      </c>
      <c r="E368" s="2" t="inlineStr">
        <is>
          <t/>
        </is>
      </c>
    </row>
    <row r="369">
      <c r="A369" s="2" t="inlineStr">
        <is>
          <t>EPA-HQ-OA-2018-0259-14686</t>
        </is>
      </c>
      <c r="B369" s="3" t="str">
        <f>=HYPERLINK("https://www.regulations.gov/comment/EPA-HQ-OA-2018-0259-14686")</f>
      </c>
      <c r="C369"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369" s="2" t="inlineStr">
        <is>
          <t/>
        </is>
      </c>
      <c r="E369" s="2" t="inlineStr">
        <is>
          <t/>
        </is>
      </c>
    </row>
    <row r="370">
      <c r="A370" s="2" t="inlineStr">
        <is>
          <t>EPA-HQ-OA-2018-0259-11188</t>
        </is>
      </c>
      <c r="B370" s="3" t="str">
        <f>=HYPERLINK("https://www.regulations.gov/comment/EPA-HQ-OA-2018-0259-11188")</f>
      </c>
      <c r="C370" s="2" t="inlineStr">
        <is>
          <t>Please see attached PDF of this letter.Dear Environmental Protection Agency,The Seattle Aquarium appreciates the opportunity to comment, and hereby registers its strong opposition to the proposed rule that would restrict the use of science in EPA decisionmaking. We conduct extensive research on water quality, toxicology and endocrinology, and plastics pollution, and also advocate for science-based policies to protect communities and the environment. We believe in the importance of a strong EPA that can ensure clean air, clean water and healthy communitieswhich requires that the EPA has the ability to consider all of the best available science.Unfortunately, the proposed rule would undermine the EPAs ability ...
1483 Alaskan Way, Pier 59 Seattle, Washington 98101-2015 (206) 386-4300 SeattleAquarium.org U.S. Environmental Protection Agency EPA Docket Center Office of Research and Development Docket Mail Code 28221T 1200 Pennsylvania Avenue NW Washington, DC 20460 Re: Strengthening Transparency in Regulatory Science (Docket ID No. EPA-HQ-OA- 2018-0259) Dear Environmental Protection Agency, The Seattle Aquarium appreciates the opportunity to comment, and hereby registers its strong opposition to the proposed rule that would restrict the use of science in EPA decisionmaking. We conduct extensive research on water quality, toxicology and endocrinology, and plastics pollution, and also advocate for science-based policies to protect communities and the...</t>
        </is>
      </c>
      <c r="D370" s="2" t="inlineStr">
        <is>
          <t/>
        </is>
      </c>
      <c r="E370" s="2" t="inlineStr">
        <is>
          <t/>
        </is>
      </c>
    </row>
    <row r="371">
      <c r="A371" s="2" t="inlineStr">
        <is>
          <t>EPA-HQ-OA-2018-0259-14140</t>
        </is>
      </c>
      <c r="B371" s="3" t="str">
        <f>=HYPERLINK("https://www.regulations.gov/comment/EPA-HQ-OA-2018-0259-14140")</f>
      </c>
      <c r="C371"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371" s="2" t="inlineStr">
        <is>
          <t/>
        </is>
      </c>
      <c r="E371" s="2" t="inlineStr">
        <is>
          <t/>
        </is>
      </c>
    </row>
    <row r="372">
      <c r="A372" s="2" t="inlineStr">
        <is>
          <t>EPA-HQ-OA-2018-0259-14020</t>
        </is>
      </c>
      <c r="B372" s="3" t="str">
        <f>=HYPERLINK("https://www.regulations.gov/comment/EPA-HQ-OA-2018-0259-14020")</f>
      </c>
      <c r="C372"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372" s="2" t="inlineStr">
        <is>
          <t/>
        </is>
      </c>
      <c r="E372" s="2" t="inlineStr">
        <is>
          <t/>
        </is>
      </c>
    </row>
    <row r="373">
      <c r="A373" s="2" t="inlineStr">
        <is>
          <t>EPA-HQ-OA-2018-0259-9828</t>
        </is>
      </c>
      <c r="B373" s="3" t="str">
        <f>=HYPERLINK("https://www.regulations.gov/comment/EPA-HQ-OA-2018-0259-9828")</f>
      </c>
      <c r="C373" s="2" t="inlineStr">
        <is>
          <t>I strongly oppose the Environmental Protection Agency&amp;#39;s (EPA) proposal to restrict the science that is used when making regulatory rulings.This proposed rule would put researchers in the difficult position of choosing between protecting privacy and security versus allowing their work to be used in EPA decision-making. The agency provides insufficient justification and analyses to support the rule. The proposal includes no analyses of the rule&amp;#39;s effect on the EPA&amp;#39;s mission-related work, the costs or benefits of such a move, and the problem that such a rule is addressing.Also, the proposal would restrict the agency&amp;#39;s ability to implement and enforce mission-critical laws by blocking the EPA fro...</t>
        </is>
      </c>
      <c r="D373" s="2" t="inlineStr">
        <is>
          <t/>
        </is>
      </c>
      <c r="E373" s="2" t="inlineStr">
        <is>
          <t/>
        </is>
      </c>
    </row>
    <row r="374">
      <c r="A374" s="2" t="inlineStr">
        <is>
          <t>EPA-HQ-OA-2018-0259-20447</t>
        </is>
      </c>
      <c r="B374" s="3" t="str">
        <f>=HYPERLINK("https://www.regulations.gov/comment/EPA-HQ-OA-2018-0259-20447")</f>
      </c>
      <c r="C374"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374" s="2" t="inlineStr">
        <is>
          <t/>
        </is>
      </c>
      <c r="E374" s="2" t="inlineStr">
        <is>
          <t/>
        </is>
      </c>
    </row>
    <row r="375">
      <c r="A375" s="2" t="inlineStr">
        <is>
          <t>EPA-HQ-OA-2018-0259-1351</t>
        </is>
      </c>
      <c r="B375" s="3" t="str">
        <f>=HYPERLINK("https://www.regulations.gov/comment/EPA-HQ-OA-2018-0259-1351")</f>
      </c>
      <c r="C375" s="2" t="inlineStr">
        <is>
          <t>Policy decisions should be based on the best available science.  Do not act to exclude valid peer-review research on health and the environment from the policy process.  Many health studies keep some part of participants information confidential, and that&amp;#39;s fine.  Thank you for reading my comment.Sincerely,Eric HintsaBoulder, CO 80304</t>
        </is>
      </c>
      <c r="D375" s="2" t="inlineStr">
        <is>
          <t/>
        </is>
      </c>
      <c r="E375" s="2" t="inlineStr">
        <is>
          <t/>
        </is>
      </c>
    </row>
    <row r="376">
      <c r="A376" s="2" t="inlineStr">
        <is>
          <t>EPA-HQ-OA-2018-0259-13292</t>
        </is>
      </c>
      <c r="B376" s="3" t="str">
        <f>=HYPERLINK("https://www.regulations.gov/comment/EPA-HQ-OA-2018-0259-13292")</f>
      </c>
      <c r="C376" s="2" t="inlineStr">
        <is>
          <t>The United States Environmental Protection Agency (EPA) is the federal government body charged with safeguarding human health and the environment. One of the main ways the agency accomplishes this goal is by regulating the use of chemicals and substances. In 2018, the EPA administrator proposed a rule that would restrict what scientific research the agency could use to make these regulatory decisions. Since then, we have been monitoring this issue and submitted letters and testified on Capitol Hill against this rule. And now, the Parkinson&amp;#39;s community has a critical opportunity to raise its voice on this issue and contact the EPA.When creating regulations, the EPA looks to studies on the potential health effects of pollutants, p...</t>
        </is>
      </c>
      <c r="D376" s="2" t="inlineStr">
        <is>
          <t/>
        </is>
      </c>
      <c r="E376" s="2" t="inlineStr">
        <is>
          <t/>
        </is>
      </c>
    </row>
    <row r="377">
      <c r="A377" s="2" t="inlineStr">
        <is>
          <t>EPA-HQ-OA-2018-0259-3277</t>
        </is>
      </c>
      <c r="B377" s="3" t="str">
        <f>=HYPERLINK("https://www.regulations.gov/comment/EPA-HQ-OA-2018-0259-3277")</f>
      </c>
      <c r="C377" s="2" t="inlineStr">
        <is>
          <t>Im writing to speak out AGAINST your regulations to impose transparency in EPA science. You obviously do not understand the definition of transparency.Peer-reviewed studies assessing the effects of pollution exposure on humans, based on actual personal health data  which by law must be kept confidential  are among the best science available to the Agency to assist in creating the best governance to protect citizens and the environment. The proposal would allow EPA to ignore this data unless that confidential personal health data were made publicly available. Your idea is stupid and ridiculous. This is both unnecessary and impractical. you must abandon this reckless hair-brained plan. Regards, Tria Shaffer</t>
        </is>
      </c>
      <c r="D377" s="2" t="inlineStr">
        <is>
          <t/>
        </is>
      </c>
      <c r="E377" s="2" t="inlineStr">
        <is>
          <t/>
        </is>
      </c>
    </row>
    <row r="378">
      <c r="A378" s="2" t="inlineStr">
        <is>
          <t>EPA-HQ-OA-2018-0259-0575</t>
        </is>
      </c>
      <c r="B378" s="3" t="str">
        <f>=HYPERLINK("https://www.regulations.gov/comment/EPA-HQ-OA-2018-0259-0575")</f>
      </c>
      <c r="C378" s="2" t="inlineStr">
        <is>
          <t>From: Pruitt, Scott To: For the Docket Center Date: 5/9/2018 12:59:32 PM Subject: FW: Walk back your latest dangerous attack on strong science --------------------------------------------------------------------- ________________________________________ From: Environmental Defense FundOn Behalf OfLinda Bodine Sent: Wednesday, May 9, 2018 12:33:21 PM (UTC-05:00) Eastern Time (US &amp; Canada) To: Pruitt, Scott Subject: Walk back your latest dangerous attack on strong science May 9, 2018 Administrator E. Scott Pruitt Dear Administrator Pruitt, I'm very concerned about your recent proposal to restrict EPA's ability to use good scientific data, and ask that you extend the 30 day comment period and hold a public hearing so that Americans have a c...</t>
        </is>
      </c>
      <c r="D378" s="2" t="inlineStr">
        <is>
          <t/>
        </is>
      </c>
      <c r="E378" s="2" t="inlineStr">
        <is>
          <t/>
        </is>
      </c>
    </row>
    <row r="379">
      <c r="A379" s="2" t="inlineStr">
        <is>
          <t>EPA-HQ-OA-2018-0259-7636</t>
        </is>
      </c>
      <c r="B379" s="3" t="str">
        <f>=HYPERLINK("https://www.regulations.gov/comment/EPA-HQ-OA-2018-0259-7636")</f>
      </c>
      <c r="C379" s="2" t="inlineStr">
        <is>
          <t>I am writing to express opposition to your new proposal, &amp;quot;Strengthening Transparency in Regulatory Science.&amp;quot;This proposal would eliminate the long-standing use of sound scientific studies that follow confidential health guidelines intended to protect the privacy of participants while delegitimizing peer-reviewed science that has been critical to informing air quality standards necessary to protect public health and our environment. In addition, these changes would create a double standard that allows polluting industries to keep secret any data they want kept confidential.Your proposal will compromise science-based policy making, undermining the well-founded basis for many clean air and water safeguards that...</t>
        </is>
      </c>
      <c r="D379" s="2" t="inlineStr">
        <is>
          <t/>
        </is>
      </c>
      <c r="E379" s="2" t="inlineStr">
        <is>
          <t/>
        </is>
      </c>
    </row>
    <row r="380">
      <c r="A380" s="2" t="inlineStr">
        <is>
          <t>EPA-HQ-OA-2018-0259-11900</t>
        </is>
      </c>
      <c r="B380" s="3" t="str">
        <f>=HYPERLINK("https://www.regulations.gov/comment/EPA-HQ-OA-2018-0259-11900")</f>
      </c>
      <c r="C380" s="2" t="inlineStr">
        <is>
          <t>The proposed rule &amp;quot;Strengthening Transparency in Regulatory Science&amp;quot; created a number of barriers to using the best science to protect public health. Although EPA intended to address some of those barriers in this Supplemental Notice of Proposed Rulemaking, we remain concerned that this rule will (1) cause EPA to ignore or diminish the impact of high-quality and irreplaceable scientific research and (2) discourage public participation in future environmental health studies due to privacy concerns. We also comment closely on the proposed system of &amp;quot;tiered access,&amp;quot; which has the potential to leave participant privacy unprotected if not implemented broadly. Thank you for considering our detailed comments, attached.
Research A Section 508–conformant HTML version of this article is available at https://doi.org/10.1289/EHP4817. Privacy Risks of Sharing Data from Environmental Health Studies Katherine E. Boronow,1 Laura J. Perovich,1,2 Latanya Sweeney,3 Ji Su Yoo,3 Ruthann A. Rudel,1 Phil Brown,4 and Julia Green Brody1 1 Silent Spring Institute, Newton, Massachusetts, USA 2 MIT Media Lab, Massachusetts Institute of Technology, Cambridge, Massachusetts, USA 3 Department of Government, Harvard University, Cambridge, Massachusetts, USA 4 Department of Sociology and Anthropology and Department of Health Sciences, Northeastern University, Boston, Massachusetts, USA BACKGROUND: Sharing research data uses resources eﬀectively; enables large, diverse data sets...
May 15, 2020 Andrew Wheeler Administrator Environmental Protection Agency 1200 Pennsylvania Avenue, NW Washington, DC 20460 Submitted electronically via regulations.gov Re: Strengthening Transparency in Regulatory Science (Docket No. EPA-HQ-OA-2018-0259), Supplemental Notice of Proposed Rulemaking Silent Spring Institute is an independent research organization committed to investigating links between the environment and women’s health, with a focus on breast cancer. It was founded as a collaboration of scientists, clinicians, and families affected by breast cancer, with a mission to conduct scientific research that can inform disease prevention. As scientists and as partners with women across the country diagnosed with breast cancer, we ...</t>
        </is>
      </c>
      <c r="D380" s="2" t="inlineStr">
        <is>
          <t/>
        </is>
      </c>
      <c r="E380" s="2" t="inlineStr">
        <is>
          <t/>
        </is>
      </c>
    </row>
    <row r="381">
      <c r="A381" s="2" t="inlineStr">
        <is>
          <t>EPA-HQ-OA-2018-0259-21093</t>
        </is>
      </c>
      <c r="B381" s="3" t="str">
        <f>=HYPERLINK("https://www.regulations.gov/comment/EPA-HQ-OA-2018-0259-21093")</f>
      </c>
      <c r="C381" s="2" t="inlineStr">
        <is>
          <t>Dear Administrator Andrew Wheeler,I strongly oppose the Environmental Protection Agency&amp;#39;s (EPA) proposal to restrict the science used in its decisionmaking processes.  Science should be the primary basis for making EPA decisions.In issuing this proposed rule, the EPA claims that it would be making science more transparent. Instead it would put researchers in the difficult position of choosing between protecting privacy and security versus allowing their work to be used in EPA decisionmaking. It would unnecessarily and excessively burden EPA staff with reanalyzing data from each study used to support a rulemaking.   Reanalyzing data from every study is  pointless since peer review already is a check on the work of ...</t>
        </is>
      </c>
      <c r="D381" s="2" t="inlineStr">
        <is>
          <t/>
        </is>
      </c>
      <c r="E381" s="2" t="inlineStr">
        <is>
          <t/>
        </is>
      </c>
    </row>
    <row r="382">
      <c r="A382" s="2" t="inlineStr">
        <is>
          <t>EPA-HQ-OA-2018-0259-8966</t>
        </is>
      </c>
      <c r="B382" s="3" t="str">
        <f>=HYPERLINK("https://www.regulations.gov/comment/EPA-HQ-OA-2018-0259-8966")</f>
      </c>
      <c r="C382"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health.We, the people, want sound science and obvious conclusions that cause the ruination of our air, our waterways and lands and species to take precedence in all decisions and policies m...</t>
        </is>
      </c>
      <c r="D382" s="2" t="inlineStr">
        <is>
          <t/>
        </is>
      </c>
      <c r="E382" s="2" t="inlineStr">
        <is>
          <t/>
        </is>
      </c>
    </row>
    <row r="383">
      <c r="A383" s="2" t="inlineStr">
        <is>
          <t>EPA-HQ-OA-2018-0259-13113</t>
        </is>
      </c>
      <c r="B383" s="3" t="str">
        <f>=HYPERLINK("https://www.regulations.gov/comment/EPA-HQ-OA-2018-0259-13113")</f>
      </c>
      <c r="C383" s="2" t="inlineStr">
        <is>
          <t>Dear Administrator Andrew Wheeler,I strongly oppose the Environmental Protection Agency&amp;#39;s proposal to restrict the science that is used in its decision-making processes. The EPA&amp;#39;s proposed rule has three fundamental flaws that render it unfeasible. First, the agency provides insufficient justification and analyses to support the rule. The proposal includes no analyses of the rule&amp;#39;s effect on the EPA&amp;#39;s mission-related work, the costs or benefits of such a move, and the problem that such a rule is addressing.Second, the proposal would restrict the agency&amp;#39;s ability to implement and enforce mission-critical laws by blocking the EPA from using many kinds of scientific studies vital to its decisionmaking...</t>
        </is>
      </c>
      <c r="D383" s="2" t="inlineStr">
        <is>
          <t/>
        </is>
      </c>
      <c r="E383" s="2" t="inlineStr">
        <is>
          <t/>
        </is>
      </c>
    </row>
    <row r="384">
      <c r="A384" s="2" t="inlineStr">
        <is>
          <t>EPA-HQ-OA-2018-0259-14676</t>
        </is>
      </c>
      <c r="B384" s="3" t="str">
        <f>=HYPERLINK("https://www.regulations.gov/comment/EPA-HQ-OA-2018-0259-14676")</f>
      </c>
      <c r="C384" s="2" t="inlineStr">
        <is>
          <t>As a citizen who believes that our air, water, and food should be protected, I am writing to voice my strong opposition to the Administrations latest attack on science, public health, and our environmental laws.Under the new proposalwhich has been misleadingly marketed as a means of strengthening transparency in regulatory sciencethe U.S. Environmental Protection Agency (EPA) could be prevented from relying on scientific research when it establishes the safeguards for communities across the country. If the proposed rule is finalized, the EPAs ability to ensure that our air, water, and food are safe will be significantly undermined.The EPA was created to protect our health and well-being by using the best available sci...</t>
        </is>
      </c>
      <c r="D384" s="2" t="inlineStr">
        <is>
          <t/>
        </is>
      </c>
      <c r="E384" s="2" t="inlineStr">
        <is>
          <t/>
        </is>
      </c>
    </row>
    <row r="385">
      <c r="A385" s="2" t="inlineStr">
        <is>
          <t>EPA-HQ-OA-2018-0259-12773</t>
        </is>
      </c>
      <c r="B385" s="3" t="str">
        <f>=HYPERLINK("https://www.regulations.gov/comment/EPA-HQ-OA-2018-0259-12773")</f>
      </c>
      <c r="C38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385" s="2" t="inlineStr">
        <is>
          <t/>
        </is>
      </c>
      <c r="E385" s="2" t="inlineStr">
        <is>
          <t/>
        </is>
      </c>
    </row>
    <row r="386">
      <c r="A386" s="2" t="inlineStr">
        <is>
          <t>EPA-HQ-OA-2018-0259-20213</t>
        </is>
      </c>
      <c r="B386" s="3" t="str">
        <f>=HYPERLINK("https://www.regulations.gov/comment/EPA-HQ-OA-2018-0259-20213")</f>
      </c>
      <c r="C386" s="2" t="inlineStr">
        <is>
          <t>My name is Elissa Ornato and I live in Ballwin, Missouri.It is a No-Brainer that our air, water, and food should be protected. I am writing to voice my strong opposition to the Trump administrations latest attack on science, public health, and our nations environmental laws.  Attacks on science display the Devastating Ignorance or every one of those attackers.  Have you people no shame?Under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t>
        </is>
      </c>
      <c r="D386" s="2" t="inlineStr">
        <is>
          <t/>
        </is>
      </c>
      <c r="E386" s="2" t="inlineStr">
        <is>
          <t/>
        </is>
      </c>
    </row>
    <row r="387">
      <c r="A387" s="2" t="inlineStr">
        <is>
          <t>EPA-HQ-OA-2018-0259-14301</t>
        </is>
      </c>
      <c r="B387" s="3" t="str">
        <f>=HYPERLINK("https://www.regulations.gov/comment/EPA-HQ-OA-2018-0259-14301")</f>
      </c>
      <c r="C387" s="2" t="inlineStr">
        <is>
          <t>My name is Gay Nelson, and I live in Lincoln, Nebraska. Scientists are the professionals and know what they are talking about.I believes that our air, water, and food should be protected, I am writing to voice my STRONG opposition to the Trump administrations latest attack on science, public health, and our nations environmental laws.The EPA was created to protect our health and well-being by using the best available science. The administrations NEW PLAN is a RECKLESS and UNLAWFUL attempt to undercut this critical mission. It would needlessly restrict the EPAs ability to use reliable science when making decisions critical to protecting public health and safety.As doctors, nurses, scientists, and public-healt...</t>
        </is>
      </c>
      <c r="D387" s="2" t="inlineStr">
        <is>
          <t/>
        </is>
      </c>
      <c r="E387" s="2" t="inlineStr">
        <is>
          <t/>
        </is>
      </c>
    </row>
    <row r="388">
      <c r="A388" s="2" t="inlineStr">
        <is>
          <t>EPA-HQ-OA-2018-0259-8422</t>
        </is>
      </c>
      <c r="B388" s="3" t="str">
        <f>=HYPERLINK("https://www.regulations.gov/comment/EPA-HQ-OA-2018-0259-8422")</f>
      </c>
      <c r="C388" s="2" t="inlineStr">
        <is>
          <t>All EPA regulations must be driven only by proven science. EPA should provide all studies for regulations and disclose any interested parties involved in studies used to write regulations Regards, David Bryan</t>
        </is>
      </c>
      <c r="D388" s="2" t="inlineStr">
        <is>
          <t/>
        </is>
      </c>
      <c r="E388" s="2" t="inlineStr">
        <is>
          <t/>
        </is>
      </c>
    </row>
    <row r="389">
      <c r="A389" s="2" t="inlineStr">
        <is>
          <t>EPA-HQ-OA-2018-0259-3819</t>
        </is>
      </c>
      <c r="B389" s="3" t="str">
        <f>=HYPERLINK("https://www.regulations.gov/comment/EPA-HQ-OA-2018-0259-3819")</f>
      </c>
      <c r="C389" s="2" t="inlineStr">
        <is>
          <t>EPA&amp;#39;s proposed rule, Strengthening Transparency in Regulatory Science,sounds good. Who doesn&amp;#39;t want EPA to be more transparent in how it sets its regulations protecting people from pollution? The reality, however, is that EPA is attempting to abandon public and environmental protections in order to protect industry profits. EPA would do this by attacking the very science on which its regulations are based. This rule would apply to all pollutants, not just radioactive substances. For radiation, EPA currently uses a scientifically supported model - called linear no-threshold (LNT) - to protect against cancer. While this model is not fully protective of females or pregnancy, it is more protective than other cancer mod...</t>
        </is>
      </c>
      <c r="D389" s="2" t="inlineStr">
        <is>
          <t/>
        </is>
      </c>
      <c r="E389" s="2" t="inlineStr">
        <is>
          <t/>
        </is>
      </c>
    </row>
    <row r="390">
      <c r="A390" s="2" t="inlineStr">
        <is>
          <t>EPA-HQ-OA-2018-0259-4944</t>
        </is>
      </c>
      <c r="B390" s="3" t="str">
        <f>=HYPERLINK("https://www.regulations.gov/comment/EPA-HQ-OA-2018-0259-4944")</f>
      </c>
      <c r="C390" s="2" t="inlineStr">
        <is>
          <t>EPA should establish regulations on  Big City human waste on street.   Send activist back to the big city to tend their own gardens, confront such human misery, homeless trash and waste from bodily functions they leave behind which goes down the sewer lines.  Health, Air, and Water Hazard big cities not the farm lands of America. Persistent homelessness problem is  raising tensions amongst the public. 7,499 homeless people in San Francisco a recorded last year,  with the amount of feces scattered on the streets  is among the worst ever seen, and San Francisco report , 2016  found that people in tents along Division Street between South Van Ness Avenue and 11th Street are living among garbage, human feces, hypodermic needles, urine and ot...</t>
        </is>
      </c>
      <c r="D390" s="2" t="inlineStr">
        <is>
          <t/>
        </is>
      </c>
      <c r="E390" s="2" t="inlineStr">
        <is>
          <t/>
        </is>
      </c>
    </row>
    <row r="391">
      <c r="A391" s="2" t="inlineStr">
        <is>
          <t>EPA-HQ-OA-2018-0259-14138</t>
        </is>
      </c>
      <c r="B391" s="3" t="str">
        <f>=HYPERLINK("https://www.regulations.gov/comment/EPA-HQ-OA-2018-0259-14138")</f>
      </c>
      <c r="C391"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391" s="2" t="inlineStr">
        <is>
          <t/>
        </is>
      </c>
      <c r="E391" s="2" t="inlineStr">
        <is>
          <t/>
        </is>
      </c>
    </row>
    <row r="392">
      <c r="A392" s="2" t="inlineStr">
        <is>
          <t>EPA-HQ-OA-2018-0259-2391</t>
        </is>
      </c>
      <c r="B392" s="3" t="str">
        <f>=HYPERLINK("https://www.regulations.gov/comment/EPA-HQ-OA-2018-0259-2391")</f>
      </c>
      <c r="C392" s="2" t="inlineStr">
        <is>
          <t>Dear Administrator Pruitt,I am writing to voice my opposition to U.S. EPA&amp;#39;s proposed rule, &amp;quot;Strengthening Transparency in Regulatory Science.&amp;quot;I am a physician-scientist at Harvard Medical School and Massachusetts General Hospital with more than 20 years of experience performing clinical research. I am aware of the value of epidemiologic studies in identifying environmental health concerns.Rigorous science, reviewed in peer-reviewed publications, is the bedrock of the regulations that protect the health of our communities. For instance, the Clean Air Act, an essential environmental law that protects us from dangerous air pollutants, would be endangered under this proposed rul...</t>
        </is>
      </c>
      <c r="D392" s="2" t="inlineStr">
        <is>
          <t/>
        </is>
      </c>
      <c r="E392" s="2" t="inlineStr">
        <is>
          <t/>
        </is>
      </c>
    </row>
    <row r="393">
      <c r="A393" s="2" t="inlineStr">
        <is>
          <t>EPA-HQ-OA-2018-0259-12885</t>
        </is>
      </c>
      <c r="B393" s="3" t="str">
        <f>=HYPERLINK("https://www.regulations.gov/comment/EPA-HQ-OA-2018-0259-12885")</f>
      </c>
      <c r="C393"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t>
        </is>
      </c>
      <c r="D393" s="2" t="inlineStr">
        <is>
          <t/>
        </is>
      </c>
      <c r="E393" s="2" t="inlineStr">
        <is>
          <t/>
        </is>
      </c>
    </row>
    <row r="394">
      <c r="A394" s="2" t="inlineStr">
        <is>
          <t>EPA-HQ-OA-2018-0259-10744</t>
        </is>
      </c>
      <c r="B394" s="3" t="str">
        <f>=HYPERLINK("https://www.regulations.gov/comment/EPA-HQ-OA-2018-0259-10744")</f>
      </c>
      <c r="C394" s="2" t="inlineStr">
        <is>
          <t>I am commenting on Docket ID No. EPA-HQ-OA-2018-0259-9322. I am a physician, co-authored many research studies, and have been a member of the Institutional Review Board for studies in human subjects for more than 15 years at the University in which I worked.I am concerned that the EPA proposes to judge the significance, to their decision-making processes, of peer-reviewed published research, by criteria that are not scientific, specifically the public availability of data and information about the modelling process used to support the conclusions of the published study.  The EPA proposes to define &amp;quot;publically available&amp;quot;  as &amp;quot;legally availa...</t>
        </is>
      </c>
      <c r="D394" s="2" t="inlineStr">
        <is>
          <t/>
        </is>
      </c>
      <c r="E394" s="2" t="inlineStr">
        <is>
          <t/>
        </is>
      </c>
    </row>
    <row r="395">
      <c r="A395" s="2" t="inlineStr">
        <is>
          <t>EPA-HQ-OA-2018-0259-10514</t>
        </is>
      </c>
      <c r="B395" s="3" t="str">
        <f>=HYPERLINK("https://www.regulations.gov/comment/EPA-HQ-OA-2018-0259-10514")</f>
      </c>
      <c r="C395" s="2" t="inlineStr">
        <is>
          <t xml:space="preserve">This regulation does not make sense at all to impose, and would not in any way improve transparency.  This new ruling would force EPA scientists to ignore crucial health data, as much of it is collected confidentially. There are massive health detriments that come with pollution, and that cannot be ignored by the EPA. As an American citizen who is concerned about my health and the health of those around me, I think it is of utmost importance that public health be a consideration of the EPA, and that this new ruling is not kept. </t>
        </is>
      </c>
      <c r="D395" s="2" t="inlineStr">
        <is>
          <t/>
        </is>
      </c>
      <c r="E395" s="2" t="inlineStr">
        <is>
          <t/>
        </is>
      </c>
    </row>
    <row r="396">
      <c r="A396" s="2" t="inlineStr">
        <is>
          <t>EPA-HQ-OA-2018-0259-6461</t>
        </is>
      </c>
      <c r="B396" s="3" t="str">
        <f>=HYPERLINK("https://www.regulations.gov/comment/EPA-HQ-OA-2018-0259-6461")</f>
      </c>
      <c r="C396" s="2" t="inlineStr">
        <is>
          <t>To Whom It May Concern: Attached, please find the signatures of 5,036 Defend Our Future supporters from across the country who have submitted comments regarding the EPA&amp;#39;s Strengthening Transparency in Regulatory Science proposal. Please consider each a formal comment in the federal docket regarding Docket Number EPA-HQ-OA-2018-0259. The comment they each submitted reads: I&amp;#39;m writing today to strongly express my opposition to your plans to restrict the use of strong, rigorous science at EPA. This proposal undermines scientific research that keeps our communities safe by determining whether chemicals and pollutants cause cancer, heart disease, and more.Americans deserve the best science, so w...</t>
        </is>
      </c>
      <c r="D396" s="2" t="inlineStr">
        <is>
          <t/>
        </is>
      </c>
      <c r="E396" s="2" t="inlineStr">
        <is>
          <t/>
        </is>
      </c>
    </row>
    <row r="397">
      <c r="A397" s="2" t="inlineStr">
        <is>
          <t>EPA-HQ-OA-2018-0259-8159</t>
        </is>
      </c>
      <c r="B397" s="3" t="str">
        <f>=HYPERLINK("https://www.regulations.gov/comment/EPA-HQ-OA-2018-0259-8159")</f>
      </c>
      <c r="C397" s="2" t="inlineStr">
        <is>
          <t>I join the dozens of scientific and medical groups that oppose this proposal. I opposed this as someone trained in both chemistry and physics and published in scentific journals and as an American who wishes her government to consider the best available evidence when making decisions that affect the health of this and future generations of people. The EPA was misinformed when it asserted &amp;quot;The proposal is consistent with data access requirements for major scientific journals like Science, Nature, and Proceedings of the National Academy of Sciences as well as recommendations from the Bipartisan Policy Centers Science for Policy Project and the Administrative Conference of the United States Science in the Administrative Proce...</t>
        </is>
      </c>
      <c r="D397" s="2" t="inlineStr">
        <is>
          <t/>
        </is>
      </c>
      <c r="E397" s="2" t="inlineStr">
        <is>
          <t/>
        </is>
      </c>
    </row>
    <row r="398">
      <c r="A398" s="2" t="inlineStr">
        <is>
          <t>EPA-HQ-OA-2018-0259-10121</t>
        </is>
      </c>
      <c r="B398" s="3" t="str">
        <f>=HYPERLINK("https://www.regulations.gov/comment/EPA-HQ-OA-2018-0259-10121")</f>
      </c>
      <c r="C398" s="2" t="inlineStr">
        <is>
          <t>Dear Administrator Andrew Wheeler,I am deeply opposed to the Environmental Protection Agency&amp;#39;s (EPA) proposal to restrict the science that is used in its decision-making processes.The EPA claims that this proposed rule would make science more transparent. What it would actually do is limit researchers access to vital data while placing additional, unnecessary burdens on EPA staff who are charged with protecting our health and safety. It would do so by requiring pointless, time-consuming  reanalysis of data that has already been peer reviewed. It takes time to do the work of keeping us safe. Thats because so much depends on that work being done with extreme care and integrity. This proposal is designed to impede th...</t>
        </is>
      </c>
      <c r="D398" s="2" t="inlineStr">
        <is>
          <t/>
        </is>
      </c>
      <c r="E398" s="2" t="inlineStr">
        <is>
          <t/>
        </is>
      </c>
    </row>
    <row r="399">
      <c r="A399" s="2" t="inlineStr">
        <is>
          <t>EPA-HQ-OA-2018-0259-17612</t>
        </is>
      </c>
      <c r="B399" s="3" t="str">
        <f>=HYPERLINK("https://www.regulations.gov/comment/EPA-HQ-OA-2018-0259-17612")</f>
      </c>
      <c r="C399" s="2" t="inlineStr">
        <is>
          <t>As someone concerned about breast cancer and the health risks posed by involuntary environmental exposure to chemicals linked to cancer, I strongly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priva...</t>
        </is>
      </c>
      <c r="D399" s="2" t="inlineStr">
        <is>
          <t/>
        </is>
      </c>
      <c r="E399" s="2" t="inlineStr">
        <is>
          <t/>
        </is>
      </c>
    </row>
    <row r="400">
      <c r="A400" s="2" t="inlineStr">
        <is>
          <t>EPA-HQ-OA-2018-0259-2736</t>
        </is>
      </c>
      <c r="B400" s="3" t="str">
        <f>=HYPERLINK("https://www.regulations.gov/comment/EPA-HQ-OA-2018-0259-2736")</f>
      </c>
      <c r="C400" s="2" t="inlineStr">
        <is>
          <t>I oppose U.S. EPAs proposed rule, Strengthening Transparency in Regulatory Science.  This deceptive title disguises the fact that it is pure censorship.  Our democracy is NOT based on lies and censorship of information.  Our dmocracy cannot survive with such subversion.Solid, uncensored science has allowed us to enact significant protections for our people and our planet, addressing threats including:Air pollution: The Clean Air Act, a bedrock environmental law that protects us from dangerous air pollutants, would be endangered under this proposed rule because it relies on a longitudinal epidemiologic study of thousands of individuals. If the proposed rule is approved, we could lose the Clean Air Acts sweeping improve...</t>
        </is>
      </c>
      <c r="D400" s="2" t="inlineStr">
        <is>
          <t/>
        </is>
      </c>
      <c r="E400" s="2" t="inlineStr">
        <is>
          <t/>
        </is>
      </c>
    </row>
    <row r="401">
      <c r="A401" s="2" t="inlineStr">
        <is>
          <t>EPA-HQ-OA-2018-0259-13998</t>
        </is>
      </c>
      <c r="B401" s="3" t="str">
        <f>=HYPERLINK("https://www.regulations.gov/comment/EPA-HQ-OA-2018-0259-13998")</f>
      </c>
      <c r="C401"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401" s="2" t="inlineStr">
        <is>
          <t/>
        </is>
      </c>
      <c r="E401" s="2" t="inlineStr">
        <is>
          <t/>
        </is>
      </c>
    </row>
    <row r="402">
      <c r="A402" s="2" t="inlineStr">
        <is>
          <t>EPA-HQ-OA-2018-0259-21465</t>
        </is>
      </c>
      <c r="B402" s="3" t="str">
        <f>=HYPERLINK("https://www.regulations.gov/comment/EPA-HQ-OA-2018-0259-21465")</f>
      </c>
      <c r="C402"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health.If we are not to use science in making decisions regarding pollutants, then what should we use, witch doctors?</t>
        </is>
      </c>
      <c r="D402" s="2" t="inlineStr">
        <is>
          <t/>
        </is>
      </c>
      <c r="E402" s="2" t="inlineStr">
        <is>
          <t/>
        </is>
      </c>
    </row>
    <row r="403">
      <c r="A403" s="2" t="inlineStr">
        <is>
          <t>EPA-HQ-OA-2018-0259-5163</t>
        </is>
      </c>
      <c r="B403" s="3" t="str">
        <f>=HYPERLINK("https://www.regulations.gov/comment/EPA-HQ-OA-2018-0259-5163")</f>
      </c>
      <c r="C403" s="2" t="inlineStr">
        <is>
          <t>Dear Acting Administrator Wheeler,I am writing to voice my opposition to U.S. EPA&amp;#39;s proposed rule, &amp;quot;Strengthening Transparency in Regulatory Science.&amp;quot;I am an occupational and environmental medicine physician and I see daily how EPA laws have allowed our populations to be much healthier than in years before.  Unfortunately, much the of science behind our rules relies on data that needs to be protected, such as patient data that falls under HIPAA.  We need these studies to make thoughtful, practical regulations to tackle the subjects listed below.Air pollution. The Clean Air Act, a bedrock environmental law, would be endangered under this proposed rule because it relies on a longitudinal epidemio...</t>
        </is>
      </c>
      <c r="D403" s="2" t="inlineStr">
        <is>
          <t/>
        </is>
      </c>
      <c r="E403" s="2" t="inlineStr">
        <is>
          <t/>
        </is>
      </c>
    </row>
    <row r="404">
      <c r="A404" s="2" t="inlineStr">
        <is>
          <t>EPA-HQ-OA-2018-0259-5065</t>
        </is>
      </c>
      <c r="B404" s="3" t="str">
        <f>=HYPERLINK("https://www.regulations.gov/comment/EPA-HQ-OA-2018-0259-5065")</f>
      </c>
      <c r="C404" s="2" t="inlineStr">
        <is>
          <t>The proposed rule prohibits the Agency from setting regulations that are supported, in part orwhole, by data that is not publicly available for re-analysis or that cannot be replicated. Sincethe proposed rule is retroactive, it could lead to the dismantling of many important existing EPAregulations.Moreover, its claims of increasing transparency are disingenuous because the Proposal mayallow EPA to consider significant amounts of information submitted by industry to the agency,even though the information will be protected as Confidential Business Information (CBI) andshielded from the public. Because industry data are associated with CBI claims more so thanpublic health researchers work, the P...</t>
        </is>
      </c>
      <c r="D404" s="2" t="inlineStr">
        <is>
          <t/>
        </is>
      </c>
      <c r="E404" s="2" t="inlineStr">
        <is>
          <t/>
        </is>
      </c>
    </row>
    <row r="405">
      <c r="A405" s="2" t="inlineStr">
        <is>
          <t>EPA-HQ-OA-2018-0259-4592</t>
        </is>
      </c>
      <c r="B405" s="3" t="str">
        <f>=HYPERLINK("https://www.regulations.gov/comment/EPA-HQ-OA-2018-0259-4592")</f>
      </c>
      <c r="C405" s="2" t="inlineStr">
        <is>
          <t>I am submitting the attached comment to urge Acting Administrator Wheeler to abandon this proposed rule. 
My name is Elizabeth Woolford and I am a private citizen who would like to express my strong opposition for the proposed rule titled Strengthening Transparency in Regulatory Science. This rule would have sweeping impacts on the ability for the EPA to consult public health studies, as almost all utilize data from medical records that are protected from public scrutiny. The proposal would force the agency to disregard such studies unless scientists are completely transparent with their participants’ medical information. Scientists conducting public health research would then be left with two unacceptable options—to break confidentiality agreements in order to disclose the personal health records of their subjects, or not to have their stud...</t>
        </is>
      </c>
      <c r="D405" s="2" t="inlineStr">
        <is>
          <t/>
        </is>
      </c>
      <c r="E405" s="2" t="inlineStr">
        <is>
          <t/>
        </is>
      </c>
    </row>
    <row r="406">
      <c r="A406" s="2" t="inlineStr">
        <is>
          <t>EPA-HQ-OA-2018-0259-10147</t>
        </is>
      </c>
      <c r="B406" s="3" t="str">
        <f>=HYPERLINK("https://www.regulations.gov/comment/EPA-HQ-OA-2018-0259-10147")</f>
      </c>
      <c r="C406" s="2" t="inlineStr">
        <is>
          <t>I am against the EPA Transparency Rule. This proposed rule is a huge problem because most environmental regulations are based off of public health and medical research.  A cornerstone of this type of research is maintaining confidential medical reports and many times that data cannot be made publicly available to protect the identities of the study participants.  It is important to remember though that all these studies were peer-reviewed, meaning they passed an extremely rigorous editing process where unaffiliated scientists and editors had access to the data and were able to verify the studies&amp;#39; claims.Essentially what this proposed rule is trying to do is invalidate all studies that resulted in environmental regulations b...</t>
        </is>
      </c>
      <c r="D406" s="2" t="inlineStr">
        <is>
          <t/>
        </is>
      </c>
      <c r="E406" s="2" t="inlineStr">
        <is>
          <t/>
        </is>
      </c>
    </row>
    <row r="407">
      <c r="A407" s="2" t="inlineStr">
        <is>
          <t>EPA-HQ-OA-2018-0259-8469</t>
        </is>
      </c>
      <c r="B407" s="3" t="str">
        <f>=HYPERLINK("https://www.regulations.gov/comment/EPA-HQ-OA-2018-0259-8469")</f>
      </c>
      <c r="C407" s="2" t="inlineStr">
        <is>
          <t>Fossil fuel induced global warming will effect my daughters future and I very passionate when it comes to her future.  This so called transparency  you are proposing is not in our best interest..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 Regards, Kevin Allemann</t>
        </is>
      </c>
      <c r="D407" s="2" t="inlineStr">
        <is>
          <t/>
        </is>
      </c>
      <c r="E407" s="2" t="inlineStr">
        <is>
          <t/>
        </is>
      </c>
    </row>
    <row r="408">
      <c r="A408" s="2" t="inlineStr">
        <is>
          <t>EPA-HQ-OA-2018-0259-1007</t>
        </is>
      </c>
      <c r="B408" s="3" t="str">
        <f>=HYPERLINK("https://www.regulations.gov/comment/EPA-HQ-OA-2018-0259-1007")</f>
      </c>
      <c r="C408" s="2" t="inlineStr">
        <is>
          <t>Kevin Li Data Scientist at University of Washington Medical Center 5/24/2018 Dear EPA, I might not be someone that is an expert in a field of science. I am still working my way up to being able to make a clam that has weight to it. Regardless of this, I still would like to comment on why the proposal, Strengthening Transparency in Regulatory Science, is not particularly helping science, but hurting it. I agree and would love to have more transparency in science, but the actions that are required based on the proposal is not the method to achieve it. This proposal doesn’t lead to a clear way of addressing and implementing transparency. For one, this proposal forces scientists to make a choice. Either protect their data and identify of the...
Kevin Li Data Scientist at University of Washington Medical Center 5/24/2018 Dear EPA, I might not be someone that is an expert in a field of science. I am still working my way up to being able to make a clam that has weight to it. Regardless of this, I still would like to comment on why the proposal, Strengthening Transparency in Regulatory Science, is not particularly helping science, but hurting it. I agree and would love to have more transparency in science, but the actions that are required based on the proposal is not the method to achieve it. This proposal doesn’t lead to a clear way of addressing and implementing transparency. For one, this proposal forces scientists to make a choice. Either protect their data and identify of the...</t>
        </is>
      </c>
      <c r="D408" s="2" t="inlineStr">
        <is>
          <t/>
        </is>
      </c>
      <c r="E408" s="2" t="inlineStr">
        <is>
          <t/>
        </is>
      </c>
    </row>
    <row r="409">
      <c r="A409" s="2" t="inlineStr">
        <is>
          <t>EPA-HQ-OA-2018-0259-8223</t>
        </is>
      </c>
      <c r="B409" s="3" t="str">
        <f>=HYPERLINK("https://www.regulations.gov/comment/EPA-HQ-OA-2018-0259-8223")</f>
      </c>
      <c r="C409" s="2" t="inlineStr">
        <is>
          <t>Stop the junk science. As an engineer and airline pilot with a strong science background I would like to see any regulation based on actual testable repeatable science. Regards, ROBERT MACEK</t>
        </is>
      </c>
      <c r="D409" s="2" t="inlineStr">
        <is>
          <t/>
        </is>
      </c>
      <c r="E409" s="2" t="inlineStr">
        <is>
          <t/>
        </is>
      </c>
    </row>
    <row r="410">
      <c r="A410" s="2" t="inlineStr">
        <is>
          <t>EPA-HQ-OA-2018-0259-11890</t>
        </is>
      </c>
      <c r="B410" s="3" t="str">
        <f>=HYPERLINK("https://www.regulations.gov/comment/EPA-HQ-OA-2018-0259-11890")</f>
      </c>
      <c r="C410" s="2" t="inlineStr">
        <is>
          <t>STATE OF WASHINGTON May 14, 2020 The Honorable Andrew R. Wheeler U.S. Environmental Protection Agency Office of Policy Regulatory Reform 1200 Pennsylvania Avenue NW Washington DC 20460 RE: Strengthening Transparency in Regulatory Science (Docket ID no. EPA-HQ-OA-2018- 0259-9322) Dear Administrator Wheeler: The Washington State Department of Ecology, Department of Health, Department of Recreation and Conservation, and Department of Fish and Wildlife write to express our serious concerns with the U.S. Environmental Protection Agency’s (EPA) proposed rulemaking on Strengthening Transparency in Regulatory Science, published in the Federal Register on March 18, 2020 (85 FR 15396). We appreciate the EPA extending the comment period on the supp...</t>
        </is>
      </c>
      <c r="D410" s="2" t="inlineStr">
        <is>
          <t/>
        </is>
      </c>
      <c r="E410" s="2" t="inlineStr">
        <is>
          <t/>
        </is>
      </c>
    </row>
    <row r="411">
      <c r="A411" s="2" t="inlineStr">
        <is>
          <t>EPA-HQ-OA-2018-0259-8363</t>
        </is>
      </c>
      <c r="B411" s="3" t="str">
        <f>=HYPERLINK("https://www.regulations.gov/comment/EPA-HQ-OA-2018-0259-8363")</f>
      </c>
      <c r="C411" s="2" t="inlineStr">
        <is>
          <t>To whom it may concern:  The EPA needs to show their work and put an end to secret science now that concern their regulations. Regards, James Malone</t>
        </is>
      </c>
      <c r="D411" s="2" t="inlineStr">
        <is>
          <t/>
        </is>
      </c>
      <c r="E411" s="2" t="inlineStr">
        <is>
          <t/>
        </is>
      </c>
    </row>
    <row r="412">
      <c r="A412" s="2" t="inlineStr">
        <is>
          <t>EPA-HQ-OA-2018-0259-20849</t>
        </is>
      </c>
      <c r="B412" s="3" t="str">
        <f>=HYPERLINK("https://www.regulations.gov/comment/EPA-HQ-OA-2018-0259-20849")</f>
      </c>
      <c r="C412" s="2" t="inlineStr">
        <is>
          <t>My name is Karen Cleary, and I live in Bloomington, Indiana. We demand and deserve an EPA that is scientifically literate and is committed to protecting our planet and the public&amp;#39;s health and safety too .As people  who believe that our air, water, and food should be protected,we&amp;#39;re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t>
        </is>
      </c>
      <c r="D412" s="2" t="inlineStr">
        <is>
          <t/>
        </is>
      </c>
      <c r="E412" s="2" t="inlineStr">
        <is>
          <t/>
        </is>
      </c>
    </row>
    <row r="413">
      <c r="A413" s="2" t="inlineStr">
        <is>
          <t>EPA-HQ-OA-2018-0259-13144</t>
        </is>
      </c>
      <c r="B413" s="3" t="str">
        <f>=HYPERLINK("https://www.regulations.gov/comment/EPA-HQ-OA-2018-0259-13144")</f>
      </c>
      <c r="C413" s="2" t="inlineStr">
        <is>
          <t>Dear Administrator Andrew Wheeler,I strongly oppose EPA&amp;#39;s proposal to restrict the science that is used in its decision-making processes.  It&amp;#39;s illogical on the face of it.  Clearly, an agency whose mission is to protect the environment must rely on science in its decision-making.  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  This is inefficient and time-consuming.  It&amp;#39;s also pointle...</t>
        </is>
      </c>
      <c r="D413" s="2" t="inlineStr">
        <is>
          <t/>
        </is>
      </c>
      <c r="E413" s="2" t="inlineStr">
        <is>
          <t/>
        </is>
      </c>
    </row>
    <row r="414">
      <c r="A414" s="2" t="inlineStr">
        <is>
          <t>EPA-HQ-OA-2018-0259-9155</t>
        </is>
      </c>
      <c r="B414" s="3" t="str">
        <f>=HYPERLINK("https://www.regulations.gov/comment/EPA-HQ-OA-2018-0259-9155")</f>
      </c>
      <c r="C414" s="2" t="inlineStr">
        <is>
          <t>Enough with the false science created regulations. Immediately withdraw these regulations and trash can them. Enough is enough Regards, Larry Schillinger</t>
        </is>
      </c>
      <c r="D414" s="2" t="inlineStr">
        <is>
          <t/>
        </is>
      </c>
      <c r="E414" s="2" t="inlineStr">
        <is>
          <t/>
        </is>
      </c>
    </row>
    <row r="415">
      <c r="A415" s="2" t="inlineStr">
        <is>
          <t>EPA-HQ-OA-2018-0259-4569</t>
        </is>
      </c>
      <c r="B415" s="3" t="str">
        <f>=HYPERLINK("https://www.regulations.gov/comment/EPA-HQ-OA-2018-0259-4569")</f>
      </c>
      <c r="C415" s="2" t="inlineStr">
        <is>
          <t>I am writing to express my opposition to the proposal titled Increasing Consistency and Transparency in Considering Costs and Benefits in the Rulemaking Process.It makes no sense to neglect to calculate the total benefits that accrue when rules serendipitously cut back on more than one source of pollution.For example, exposure to mercury can damage developing brains, while mercury-containing soot damages lungs. By calculating only the benefit of reduced central nervous system effects when considering mercury regulations, EPA would ignore the benefits accruing from reductions in asthma, COPD, and other lung diseases. Likewise, burning fossil fuels gives off many kinds of harmful pollution. Thus, reducing foss...</t>
        </is>
      </c>
      <c r="D415" s="2" t="inlineStr">
        <is>
          <t/>
        </is>
      </c>
      <c r="E415" s="2" t="inlineStr">
        <is>
          <t/>
        </is>
      </c>
    </row>
    <row r="416">
      <c r="A416" s="2" t="inlineStr">
        <is>
          <t>EPA-HQ-OA-2018-0259-2988</t>
        </is>
      </c>
      <c r="B416" s="3" t="str">
        <f>=HYPERLINK("https://www.regulations.gov/comment/EPA-HQ-OA-2018-0259-2988")</f>
      </c>
      <c r="C416" s="2" t="inlineStr">
        <is>
          <t>From: Environmental Defense Fund  To: Pruitt, Scott Date: 6/1/2018 1:36:46 PM Subject: Walk back your latest dangerous attack on strong science ----------------------------------------------------------------- Jun 1, 2018 Administrator E. Scott Pruitt Dear Administrator Pruitt, Constraining the EPA's ability to use data from research &amp; sampling, while opening broad loopholes for industry to hide their own data, is not "science". It caters to business &amp; lobbyists, &amp; endangers American citizens' health, welfare, &amp; future - children born today would lose what little protection they have from profit-driven decisions made by corporations, with zero concern for aftereffects or collateral damage. This proposed bill would cri...</t>
        </is>
      </c>
      <c r="D416" s="2" t="inlineStr">
        <is>
          <t/>
        </is>
      </c>
      <c r="E416" s="2" t="inlineStr">
        <is>
          <t/>
        </is>
      </c>
    </row>
    <row r="417">
      <c r="A417" s="2" t="inlineStr">
        <is>
          <t>EPA-HQ-OA-2018-0259-17615</t>
        </is>
      </c>
      <c r="B417" s="3" t="str">
        <f>=HYPERLINK("https://www.regulations.gov/comment/EPA-HQ-OA-2018-0259-17615")</f>
      </c>
      <c r="C417" s="2" t="inlineStr">
        <is>
          <t>This is a no-brainer !As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t>
        </is>
      </c>
      <c r="D417" s="2" t="inlineStr">
        <is>
          <t/>
        </is>
      </c>
      <c r="E417" s="2" t="inlineStr">
        <is>
          <t/>
        </is>
      </c>
    </row>
    <row r="418">
      <c r="A418" s="2" t="inlineStr">
        <is>
          <t>EPA-HQ-OA-2018-0259-17577</t>
        </is>
      </c>
      <c r="B418" s="3" t="str">
        <f>=HYPERLINK("https://www.regulations.gov/comment/EPA-HQ-OA-2018-0259-17577")</f>
      </c>
      <c r="C418"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health.Stop being so mean and stupid. You live here too and will suffer the effects of your own stupid decisions when yo...</t>
        </is>
      </c>
      <c r="D418" s="2" t="inlineStr">
        <is>
          <t/>
        </is>
      </c>
      <c r="E418" s="2" t="inlineStr">
        <is>
          <t/>
        </is>
      </c>
    </row>
    <row r="419">
      <c r="A419" s="2" t="inlineStr">
        <is>
          <t>EPA-HQ-OA-2018-0259-8260</t>
        </is>
      </c>
      <c r="B419" s="3" t="str">
        <f>=HYPERLINK("https://www.regulations.gov/comment/EPA-HQ-OA-2018-0259-8260")</f>
      </c>
      <c r="C419" s="2" t="inlineStr">
        <is>
          <t>PLEASE ENTER YOUR COMMENT HEREPlease stop all secret work and please be transparent about all your work and decisions.  Please exclude false science from your decision making process. Regards, Suzanne Slocum</t>
        </is>
      </c>
      <c r="D419" s="2" t="inlineStr">
        <is>
          <t/>
        </is>
      </c>
      <c r="E419" s="2" t="inlineStr">
        <is>
          <t/>
        </is>
      </c>
    </row>
    <row r="420">
      <c r="A420" s="2" t="inlineStr">
        <is>
          <t>EPA-HQ-OA-2018-0259-22003</t>
        </is>
      </c>
      <c r="B420" s="3" t="str">
        <f>=HYPERLINK("https://www.regulations.gov/comment/EPA-HQ-OA-2018-0259-22003")</f>
      </c>
      <c r="C420" s="2" t="inlineStr">
        <is>
          <t>My name is Marylene Smeets, and I live in New York, New York. At this unprecedented time when the health of the people and the planet are at an unprecedented combination of existential risk, unbiased science is vital to protect life on both sides of the political divide.As someone who believes that our air, water and food should be protected, I am writing to voice my strong opposition to the Trump administrations latest attack on science, public health and our environmental laws.Under the administrations new proposalwhich has been misleadingly marketed as a means of strengthening transparency in regulatory sciencethe U.S. Environmental Protection Agency could be precluded from relying on important scientific research ...</t>
        </is>
      </c>
      <c r="D420" s="2" t="inlineStr">
        <is>
          <t/>
        </is>
      </c>
      <c r="E420" s="2" t="inlineStr">
        <is>
          <t/>
        </is>
      </c>
    </row>
    <row r="421">
      <c r="A421" s="2" t="inlineStr">
        <is>
          <t>EPA-HQ-OA-2018-0259-5845</t>
        </is>
      </c>
      <c r="B421" s="3" t="str">
        <f>=HYPERLINK("https://www.regulations.gov/comment/EPA-HQ-OA-2018-0259-5845")</f>
      </c>
      <c r="C421" s="2" t="inlineStr">
        <is>
          <t>Show your science backing your changes to the regulations. No more junk science, no more changing regulations without congressional approval. The EPA legally should not be making laws based on unproven science. Regards, Terry Brem</t>
        </is>
      </c>
      <c r="D421" s="2" t="inlineStr">
        <is>
          <t/>
        </is>
      </c>
      <c r="E421" s="2" t="inlineStr">
        <is>
          <t/>
        </is>
      </c>
    </row>
    <row r="422">
      <c r="A422" s="2" t="inlineStr">
        <is>
          <t>EPA-HQ-OA-2018-0259-12379</t>
        </is>
      </c>
      <c r="B422" s="3" t="str">
        <f>=HYPERLINK("https://www.regulations.gov/comment/EPA-HQ-OA-2018-0259-12379")</f>
      </c>
      <c r="C422" s="2" t="inlineStr">
        <is>
          <t>I&amp;#39;m a concerned environmental scientist who has a science and regulatory background (unlike the EPA administrator) that doesn&amp;#39;t agree with this new proposed rule. The proposed rule places a constraint on science in EPA decisions. The EPA is a political body but the need to consider ALL science whether public or not is imperative to providing the best recommendations as an agency. Additionally, the agency has failed to determine and consider the feasibility and costs of reducing privacy, the impact on research and public health, reinventing (and making more expensive) current quality control and peer review methods, and ultimately the impact on people. The potential impact on the US public from not considering ALL science in makin...</t>
        </is>
      </c>
      <c r="D422" s="2" t="inlineStr">
        <is>
          <t/>
        </is>
      </c>
      <c r="E422" s="2" t="inlineStr">
        <is>
          <t/>
        </is>
      </c>
    </row>
    <row r="423">
      <c r="A423" s="2" t="inlineStr">
        <is>
          <t>EPA-HQ-OA-2018-0259-2103</t>
        </is>
      </c>
      <c r="B423" s="3" t="str">
        <f>=HYPERLINK("https://www.regulations.gov/comment/EPA-HQ-OA-2018-0259-2103")</f>
      </c>
      <c r="C423" s="2" t="inlineStr">
        <is>
          <t>I support the ban on secret science.  They have gotten away with making rules from bad science for too long.</t>
        </is>
      </c>
      <c r="D423" s="2" t="inlineStr">
        <is>
          <t/>
        </is>
      </c>
      <c r="E423" s="2" t="inlineStr">
        <is>
          <t/>
        </is>
      </c>
    </row>
    <row r="424">
      <c r="A424" s="2" t="inlineStr">
        <is>
          <t>EPA-HQ-OA-2018-0259-9948</t>
        </is>
      </c>
      <c r="B424" s="3" t="str">
        <f>=HYPERLINK("https://www.regulations.gov/comment/EPA-HQ-OA-2018-0259-9948")</f>
      </c>
      <c r="C424" s="2" t="inlineStr">
        <is>
          <t>Dear EPA officials:I strongly oppose the supplemental proposed rule issued to &amp;quot;clarify&amp;quot; items in the rule entitled &amp;quot;Strengthening Transparency in Regulatory Science&amp;quot;. The supplemental rule, like the original, stipulates that when the Environmental Protection Agency (EPA) utilizes a scientific study to support public health protections, the raw data supporting the rule (potentially including personal medical data) must be publicly available and the studies must be able to be validated by a separate EPA review. This policy would undermine science, scientists, and decades of progress in protecting our clean air, clean water, and public health.The major flaw in the proposed rule is that it would limit considerat...</t>
        </is>
      </c>
      <c r="D424" s="2" t="inlineStr">
        <is>
          <t/>
        </is>
      </c>
      <c r="E424" s="2" t="inlineStr">
        <is>
          <t/>
        </is>
      </c>
    </row>
    <row r="425">
      <c r="A425" s="2" t="inlineStr">
        <is>
          <t>EPA-HQ-OA-2018-0259-1933</t>
        </is>
      </c>
      <c r="B425" s="3" t="str">
        <f>=HYPERLINK("https://www.regulations.gov/comment/EPA-HQ-OA-2018-0259-1933")</f>
      </c>
      <c r="C425" s="2" t="inlineStr">
        <is>
          <t>Mr. Pruitt,It is my understanding that this proposed rule would only allow the EPA to consider studies where the underlying data is made available publicly. Such restrictions could affect how the agency protects Americans from toxic chemicals, air pollution and other health risks.This is adding additional burdens and is not the information that is necessary or required for appropriate peer review and reproducibility of studies. This is clearly just a political move.Jodi Baer Pynes</t>
        </is>
      </c>
      <c r="D425" s="2" t="inlineStr">
        <is>
          <t/>
        </is>
      </c>
      <c r="E425" s="2" t="inlineStr">
        <is>
          <t/>
        </is>
      </c>
    </row>
    <row r="426">
      <c r="A426" s="2" t="inlineStr">
        <is>
          <t>EPA-HQ-OA-2018-0259-16921</t>
        </is>
      </c>
      <c r="B426" s="3" t="str">
        <f>=HYPERLINK("https://www.regulations.gov/comment/EPA-HQ-OA-2018-0259-16921")</f>
      </c>
      <c r="C426" s="2" t="inlineStr">
        <is>
          <t>Dear Administrator Andrew Wheeler,I strongly oppose the Environmental Protection Agency&amp;#39;s (EPA) proposal to restrict the science used in its decisionmaking processes.It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consuming. The EPA&amp;#39;s proposed rule has three fundamental flaws that render it unfeasible. First, the agency provides insufficient ...</t>
        </is>
      </c>
      <c r="D426" s="2" t="inlineStr">
        <is>
          <t/>
        </is>
      </c>
      <c r="E426" s="2" t="inlineStr">
        <is>
          <t/>
        </is>
      </c>
    </row>
    <row r="427">
      <c r="A427" s="2" t="inlineStr">
        <is>
          <t>EPA-HQ-OA-2018-0259-13544</t>
        </is>
      </c>
      <c r="B427" s="3" t="str">
        <f>=HYPERLINK("https://www.regulations.gov/comment/EPA-HQ-OA-2018-0259-13544")</f>
      </c>
      <c r="C427"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427" s="2" t="inlineStr">
        <is>
          <t/>
        </is>
      </c>
      <c r="E427" s="2" t="inlineStr">
        <is>
          <t/>
        </is>
      </c>
    </row>
    <row r="428">
      <c r="A428" s="2" t="inlineStr">
        <is>
          <t>EPA-HQ-OA-2018-0259-7916</t>
        </is>
      </c>
      <c r="B428" s="3" t="str">
        <f>=HYPERLINK("https://www.regulations.gov/comment/EPA-HQ-OA-2018-0259-7916")</f>
      </c>
      <c r="C428" s="2" t="inlineStr">
        <is>
          <t>Do you have children or grandchildren? Don&amp;#39;t you want your family and other families to be able to enjoy our National Parks? Think about when the National Park system was begun - if there hadn&amp;#39;t been strong forward thinking people setting up this system, none of us would be benefiting from our wonderful National Parks! Our future Americans are relying on us to take care of our National Parks NOW. Our legacy will be written in history books - how will we be viewed through an historical lens? The use of scientific studies is critical, however, suggesting to reveal confidential info from people involved in the studies - THAT&amp;#39;S HIPPA INFORMATION!!! Your insistence of revealing this information could be considered INTIMIDATION - a...</t>
        </is>
      </c>
      <c r="D428" s="2" t="inlineStr">
        <is>
          <t/>
        </is>
      </c>
      <c r="E428" s="2" t="inlineStr">
        <is>
          <t/>
        </is>
      </c>
    </row>
    <row r="429">
      <c r="A429" s="2" t="inlineStr">
        <is>
          <t>EPA-HQ-OA-2018-0259-6699</t>
        </is>
      </c>
      <c r="B429" s="3" t="str">
        <f>=HYPERLINK("https://www.regulations.gov/comment/EPA-HQ-OA-2018-0259-6699")</f>
      </c>
      <c r="C429" s="2" t="inlineStr">
        <is>
          <t>It is inconceivable that the EPA would not use the best science available in making critical decisions and policies about our environment. What do they propose to use--ouiji boards?  Of course they are sycophants to the polluting industries so this is who they will try to satisfy, not the American people who demand clean air to breathe, clean water to drink, no chemicals poisoning our food and our waterways--and our children.  EPA officials in this administration are either totally ignorant or totally greedy and immoral--probably both.I have never, in my 78 years, been so angry with what is going in my country, led by this totally corrupt administration. I have no trust at all that they act for the benefit of anyone b...</t>
        </is>
      </c>
      <c r="D429" s="2" t="inlineStr">
        <is>
          <t/>
        </is>
      </c>
      <c r="E429" s="2" t="inlineStr">
        <is>
          <t/>
        </is>
      </c>
    </row>
    <row r="430">
      <c r="A430" s="2" t="inlineStr">
        <is>
          <t>EPA-HQ-OA-2018-0259-20357</t>
        </is>
      </c>
      <c r="B430" s="3" t="str">
        <f>=HYPERLINK("https://www.regulations.gov/comment/EPA-HQ-OA-2018-0259-20357")</f>
      </c>
      <c r="C430" s="2" t="inlineStr">
        <is>
          <t>My name is JB Brockman, and I live in Boulder, Colorado. I believe that our air, water, and food should be protected, and I&amp;#39;m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
        </is>
      </c>
      <c r="D430" s="2" t="inlineStr">
        <is>
          <t/>
        </is>
      </c>
      <c r="E430" s="2" t="inlineStr">
        <is>
          <t/>
        </is>
      </c>
    </row>
    <row r="431">
      <c r="A431" s="2" t="inlineStr">
        <is>
          <t>EPA-HQ-OA-2018-0259-11578</t>
        </is>
      </c>
      <c r="B431" s="3" t="str">
        <f>=HYPERLINK("https://www.regulations.gov/comment/EPA-HQ-OA-2018-0259-11578")</f>
      </c>
      <c r="C431" s="2" t="inlineStr">
        <is>
          <t>Representing 450 physicians and 3,000 members of the lay public,  Utah Physicians for a Healthy Environment wish to comment on the proposed change in the way EPA evaluates scientific research.  For 13 years we have carefully searched the medical literature for research on air pollution.  The conclusions we have drawn and the research we have evaluated to reach those conclusions are in the attached document, organized according to organ systems and disease categories.The message from thousands of studies done throughout the world is that air pollution contributes significantly to four of the five leading causes of death, and precipitates almost as many diseases as smoking cigarettes.  In fact, given the number of people that smo...
The Health Consequences of Air Pollution prepared by Utah Physicians for a Healthy Environment Updated May18, 2020 Pollution and the Cardiovascular System *The signature physiologic consequence of air pollution is the same as cigarette smoke: a low grade arterial inflammation, arteriolar narrowing, and vascular prothrombotic changes. Chemical markers of these changes are found even in young healthy adults. As with cigarette smoke the effect can be almost immediate and chronic exposure to even low concentrations of pollution are associated with an acceleration of atherosclerosis and significant arteriolar narrowing and stiffness. Breathing more ozone in childhood increases arterial wall thickness in young adults. *Simultaneously high conc...</t>
        </is>
      </c>
      <c r="D431" s="2" t="inlineStr">
        <is>
          <t/>
        </is>
      </c>
      <c r="E431" s="2" t="inlineStr">
        <is>
          <t/>
        </is>
      </c>
    </row>
    <row r="432">
      <c r="A432" s="2" t="inlineStr">
        <is>
          <t>EPA-HQ-OA-2018-0259-2147</t>
        </is>
      </c>
      <c r="B432" s="3" t="str">
        <f>=HYPERLINK("https://www.regulations.gov/comment/EPA-HQ-OA-2018-0259-2147")</f>
      </c>
      <c r="C432" s="2" t="inlineStr">
        <is>
          <t>Dear Administrator Pruitt,I am writing to voice my opposition to U.S. EPAs proposed rule, Strengthening Transparency in Regulatory Science.The role of the EPA is to protect the health of all American citizens from the detrimental effects of environmental pollutants. The adverse health effects from a broad array toxic materials from irresponsible industrial activities from coal mining to burning coal, from fracking to transmission of gas are clear. Our understanding of these health impacts are based on scientific analysis of data that are typically included in protected health records. The Clean Air Act, a bedrock environmental law that protects us from dangerous air pollutants, would be endangered under this proposed rule ...</t>
        </is>
      </c>
      <c r="D432" s="2" t="inlineStr">
        <is>
          <t/>
        </is>
      </c>
      <c r="E432" s="2" t="inlineStr">
        <is>
          <t/>
        </is>
      </c>
    </row>
    <row r="433">
      <c r="A433" s="2" t="inlineStr">
        <is>
          <t>EPA-HQ-OA-2018-0259-6334</t>
        </is>
      </c>
      <c r="B433" s="3" t="str">
        <f>=HYPERLINK("https://www.regulations.gov/comment/EPA-HQ-OA-2018-0259-6334")</f>
      </c>
      <c r="C433" s="2" t="inlineStr">
        <is>
          <t>PLEASE urge the EPA to stop their secret science and show their work. Regards, John Nikitin</t>
        </is>
      </c>
      <c r="D433" s="2" t="inlineStr">
        <is>
          <t/>
        </is>
      </c>
      <c r="E433" s="2" t="inlineStr">
        <is>
          <t/>
        </is>
      </c>
    </row>
    <row r="434">
      <c r="A434" s="2" t="inlineStr">
        <is>
          <t>EPA-HQ-OA-2018-0259-6899</t>
        </is>
      </c>
      <c r="B434" s="3" t="str">
        <f>=HYPERLINK("https://www.regulations.gov/comment/EPA-HQ-OA-2018-0259-6899")</f>
      </c>
      <c r="C434" s="2" t="inlineStr">
        <is>
          <t>Association of Public Health Laboratories (APHL) Comments on EPA 40 CFR Part 30 Docket ID No. EPA-HQ-OA-2018-0259 Proposed Rule - Strengthening Transparency in Regulatory Science The Association of Public Health Laboratories strongly urges the US Environmental Protection Agency (US EPA) to withdraw the proposed rule EPA-HQ-OA-2018-0259 - Strengthening Transparency in Regulatory Science for the following reasons: 1. It will unnecessarily add another layer of federal oversight to the vast collection of existing federal regulations. US EPA already has a myriad of existing promulgated federal regulations to draw from to ensure privacy, confidentiality, safety, and security protections prior to using health, epidemiological, or other scientif...</t>
        </is>
      </c>
      <c r="D434" s="2" t="inlineStr">
        <is>
          <t/>
        </is>
      </c>
      <c r="E434" s="2" t="inlineStr">
        <is>
          <t/>
        </is>
      </c>
    </row>
    <row r="435">
      <c r="A435" s="2" t="inlineStr">
        <is>
          <t>EPA-HQ-OA-2018-0259-1480</t>
        </is>
      </c>
      <c r="B435" s="3" t="str">
        <f>=HYPERLINK("https://www.regulations.gov/comment/EPA-HQ-OA-2018-0259-1480")</f>
      </c>
      <c r="C435" s="2" t="inlineStr">
        <is>
          <t>This is a devious plan to subvert and obstruct epidemiological science - the health of populations - which must often use personal health data that cannot ethically be released in full but can always be used productively in the ensemble. Even the title of it is cynical and misleading. &amp;quot;Science&amp;quot; is not secret. It is fully open at every point of the way, to peer review regarding methods and analyses. Reviewers can readily see whether sound scientific practices were followed in obtaining and analyzing data. None of this is new, and moreover, many journals (and NASA) are now encouraging or even requiring that, when ethically possible, original data be published in backup files online. The effort to require ALL BASIC underlying data...</t>
        </is>
      </c>
      <c r="D435" s="2" t="inlineStr">
        <is>
          <t/>
        </is>
      </c>
      <c r="E435" s="2" t="inlineStr">
        <is>
          <t/>
        </is>
      </c>
    </row>
    <row r="436">
      <c r="A436" s="2" t="inlineStr">
        <is>
          <t>EPA-HQ-OA-2018-0259-6111</t>
        </is>
      </c>
      <c r="B436" s="3" t="str">
        <f>=HYPERLINK("https://www.regulations.gov/comment/EPA-HQ-OA-2018-0259-6111")</f>
      </c>
      <c r="C436" s="2" t="inlineStr">
        <is>
          <t>Please find attached a comment letter filed by the Emmett Environmental Law &amp;amp; Policy Clinic at Harvard Law School.This letter is identical to the one that the Clinic previously submitted, but without attached articles, to facilitate public posting of the letter.
6 Everett Street, Suite 4119 Cambridge, MA 02138 617.496.2058 (tel.) 617.384.7633 (fax) August 7, 2018 By Electronic Submission to www.regulations.gov Acting Administrator Andrew Wheeler U.S. Environmental Protection Agency 1200 Pennsylvania Avenue, NW Washington, D.C. 20460 Docket ID No. EPA-HQ-OA-2018-0259 Re: COMMENTS ON PROPOSED RULE, STRENGTHENING TRANSPARENCY IN REGULATORY SCIENCE, 83 FED. REG. 18,768 (Apr. 30, 2018) Dear Acting Administrator Wheeler: The Emmett Environmental Law &amp; Policy Clinic at Harvard Law School submits this letter on behalf of a distinguished group of experts committed to the advancement of research to improve the health and safety of Americans and people around the world. The signatories include the Presiden...</t>
        </is>
      </c>
      <c r="D436" s="2" t="inlineStr">
        <is>
          <t/>
        </is>
      </c>
      <c r="E436" s="2" t="inlineStr">
        <is>
          <t/>
        </is>
      </c>
    </row>
    <row r="437">
      <c r="A437" s="2" t="inlineStr">
        <is>
          <t>EPA-HQ-OA-2018-0259-13785</t>
        </is>
      </c>
      <c r="B437" s="3" t="str">
        <f>=HYPERLINK("https://www.regulations.gov/comment/EPA-HQ-OA-2018-0259-13785")</f>
      </c>
      <c r="C437" s="2" t="inlineStr">
        <is>
          <t>I am writing to oppose to the Trump administrations attack on science, public health, and our nations environmental laws.Under the administrations new proposal, 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 a reckless and unlawful attempt to undercut this critical mission. It would needlessly restrict the EPAs ability to use rel...</t>
        </is>
      </c>
      <c r="D437" s="2" t="inlineStr">
        <is>
          <t/>
        </is>
      </c>
      <c r="E437" s="2" t="inlineStr">
        <is>
          <t/>
        </is>
      </c>
    </row>
    <row r="438">
      <c r="A438" s="2" t="inlineStr">
        <is>
          <t>EPA-HQ-OA-2018-0259-4143</t>
        </is>
      </c>
      <c r="B438" s="3" t="str">
        <f>=HYPERLINK("https://www.regulations.gov/comment/EPA-HQ-OA-2018-0259-4143")</f>
      </c>
      <c r="C438" s="2" t="inlineStr">
        <is>
          <t>As a Professor in a major medical school, I understand that transparency is not a key test of the quality and legitimacy of a scientific study. By proposing that EPA use only data that passes a transparency test, the Agency uses political, rather than scientific logic for limiting the use of the best science. The proposal would bar many kinds of important scientific evidence from consideration, resulting in weaker science and greater real harm to Americans health.EPAs decisions should be based on all of the best available science. EPA does this by using studies that have been peer reviewed, the key underpinning of the modern scientific method and the gold standard in determining scientific legitimacy. The independent review cit...</t>
        </is>
      </c>
      <c r="D438" s="2" t="inlineStr">
        <is>
          <t/>
        </is>
      </c>
      <c r="E438" s="2" t="inlineStr">
        <is>
          <t/>
        </is>
      </c>
    </row>
    <row r="439">
      <c r="A439" s="2" t="inlineStr">
        <is>
          <t>EPA-HQ-OA-2018-0259-11877</t>
        </is>
      </c>
      <c r="B439" s="3" t="str">
        <f>=HYPERLINK("https://www.regulations.gov/comment/EPA-HQ-OA-2018-0259-11877")</f>
      </c>
      <c r="C439" s="2" t="inlineStr">
        <is>
          <t>Dear EPA Officials:Thank you for the opportunity to comment.  After reading the Federal Register document, I must oppose these proposed regulations.  This SNPRM,  &amp;quot;Strengthening Transparency in Regulatory Science&amp;quot;  is more than &amp;quot;housekeeping&amp;quot; because it directly impacts the public&amp;#39;s ability to submit scientific materials that constitute pivotal regulatory science/pivotal science.  It directly affects those outside the agency who wish to submit public comments.  Without informal or formal rulemaking, EPA could not adopt this standard of review of public comments.  It affects the public and not simply internal review procedures.Science must control the outcomes on EPA regulations implem...</t>
        </is>
      </c>
      <c r="D439" s="2" t="inlineStr">
        <is>
          <t/>
        </is>
      </c>
      <c r="E439" s="2" t="inlineStr">
        <is>
          <t/>
        </is>
      </c>
    </row>
    <row r="440">
      <c r="A440" s="2" t="inlineStr">
        <is>
          <t>EPA-HQ-OA-2018-0259-4124</t>
        </is>
      </c>
      <c r="B440" s="3" t="str">
        <f>=HYPERLINK("https://www.regulations.gov/comment/EPA-HQ-OA-2018-0259-4124")</f>
      </c>
      <c r="C440" s="2" t="inlineStr">
        <is>
          <t>Like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 the agency from using the best science. Furthermore, you have provided just 30 days for the public to comment on the rule. This is highly inappropriate for a radical proposal that would upend the agencys use of science. I urge you to abandon the proposal. Regards, David Low</t>
        </is>
      </c>
      <c r="D440" s="2" t="inlineStr">
        <is>
          <t/>
        </is>
      </c>
      <c r="E440" s="2" t="inlineStr">
        <is>
          <t/>
        </is>
      </c>
    </row>
    <row r="441">
      <c r="A441" s="2" t="inlineStr">
        <is>
          <t>EPA-HQ-OA-2018-0259-6137</t>
        </is>
      </c>
      <c r="B441" s="3" t="str">
        <f>=HYPERLINK("https://www.regulations.gov/comment/EPA-HQ-OA-2018-0259-6137")</f>
      </c>
      <c r="C441" s="2" t="inlineStr">
        <is>
          <t>Please see the attached comment letter submitted by Earthjustice on behalf of 88 environmental, farmworker, environmental justice, public health, and animal protection organizations. 
August 15, 2018 Acting Administrator Andrew Wheeler &amp; Office of the Science Advisor U.S. Environmental Protection Agency 1200 Pennsylvania Avenue, NW Washington, D.C. 20460 RE: Comments of 88 Environmental, Farmworker, Environmental Justice, Public Health, and Animal Protection Organizations on Proposed Regulations on “Transparency” in Regulatory Science, 83 Fed. Reg. 18,768 (April 30, 2018), Docket ID No. EPA-HQ-OA-2018-0259. Earthjustice submits these Comments on behalf of the 88 undersigned environmental, farmworker, environmental justice, public health, and animal protection organizations that represent millions of people who live and work in this country. We breathe the air, drink the water, eat the food, and work in the factories, ...</t>
        </is>
      </c>
      <c r="D441" s="2" t="inlineStr">
        <is>
          <t/>
        </is>
      </c>
      <c r="E441" s="2" t="inlineStr">
        <is>
          <t/>
        </is>
      </c>
    </row>
    <row r="442">
      <c r="A442" s="2" t="inlineStr">
        <is>
          <t>EPA-HQ-OA-2018-0259-10927</t>
        </is>
      </c>
      <c r="B442" s="3" t="str">
        <f>=HYPERLINK("https://www.regulations.gov/comment/EPA-HQ-OA-2018-0259-10927")</f>
      </c>
      <c r="C442" s="2" t="inlineStr">
        <is>
          <t>The proposed rule rejects the expertise of the scientific community and would hinder the EPA&amp;#39;s ability to perform intersectional analysis of human health and environmental issues. Many scientific studies rely on anonymized data to ensure accurate representation and source sensitive information often not available through public data sets. There is no evidence to support the claim that studies with &amp;quot;data and models that are publicly available as well as studies with restricted data and models&amp;quot; are more reliable than those without publicly available data. In support of my position, I present a quote from economist C. Arden Pope of Brigham Young University (per reporting by Inside Climate News): &amp;quot;In fa...</t>
        </is>
      </c>
      <c r="D442" s="2" t="inlineStr">
        <is>
          <t/>
        </is>
      </c>
      <c r="E442" s="2" t="inlineStr">
        <is>
          <t/>
        </is>
      </c>
    </row>
    <row r="443">
      <c r="A443" s="2" t="inlineStr">
        <is>
          <t>EPA-HQ-OA-2018-0259-14888</t>
        </is>
      </c>
      <c r="B443" s="3" t="str">
        <f>=HYPERLINK("https://www.regulations.gov/comment/EPA-HQ-OA-2018-0259-14888")</f>
      </c>
      <c r="C443" s="2" t="inlineStr">
        <is>
          <t>In its Proposed Rule, Strengthening Transparency in Regulatory Science, the EPA is obviously searching for ways to let polluters continue to pollute. The information they would disallow would support enforcement of the rules they wish to weaken, to the detriment of public health and the environment, which they are mandated to protect. I strongly oppose the proposed rule.</t>
        </is>
      </c>
      <c r="D443" s="2" t="inlineStr">
        <is>
          <t/>
        </is>
      </c>
      <c r="E443" s="2" t="inlineStr">
        <is>
          <t/>
        </is>
      </c>
    </row>
    <row r="444">
      <c r="A444" s="2" t="inlineStr">
        <is>
          <t>EPA-HQ-OA-2018-0259-3548</t>
        </is>
      </c>
      <c r="B444" s="3" t="str">
        <f>=HYPERLINK("https://www.regulations.gov/comment/EPA-HQ-OA-2018-0259-3548")</f>
      </c>
      <c r="C444" s="2" t="inlineStr">
        <is>
          <t>The EPA&amp;#39;s proposed rule, Strengthening Transparency in Regulatory Science, sounds good, for who doesn&amp;#39;t want  the EPA to be more transparent about how it sets its regulations protecting people from pollution? The reality, however, is that the EPA is attempting to abandon public and environmental protections in order to protect industry profits. The EPA would do this by attacking the very science on which its regulations are based, not just how it uses this science. The EPA rule would apply to all pollutants, not just radioactive substances. For radiation, the EPA currently uses a scientifically supported model - called linear no-threshold (LNT) - to protect against cancer. While this model is not fully protective of females or pr...</t>
        </is>
      </c>
      <c r="D444" s="2" t="inlineStr">
        <is>
          <t/>
        </is>
      </c>
      <c r="E444" s="2" t="inlineStr">
        <is>
          <t/>
        </is>
      </c>
    </row>
    <row r="445">
      <c r="A445" s="2" t="inlineStr">
        <is>
          <t>EPA-HQ-OA-2018-0259-1379</t>
        </is>
      </c>
      <c r="B445" s="3" t="str">
        <f>=HYPERLINK("https://www.regulations.gov/comment/EPA-HQ-OA-2018-0259-1379")</f>
      </c>
      <c r="C445" s="2" t="inlineStr">
        <is>
          <t>I am writing to express my opposition to this rule This is a rule, which by design, will discard scientific studies looking at the real consequences of pollution on people. The health effects can be so consequential that we should take all necessary steps to include the damage done to humans and their environment when making environmental rules. As pointed out in other comment areas, in another time such a rule would have delayed or stopped rules related to smoking and health. After all, it was through observations of the consequences on humans that a serious cause of lung cancer was pinpointed. Likewise, with air pollution the effects concern individual health. There is no need to compromise a person&amp;#39;s health privacy to find the stu...</t>
        </is>
      </c>
      <c r="D445" s="2" t="inlineStr">
        <is>
          <t/>
        </is>
      </c>
      <c r="E445" s="2" t="inlineStr">
        <is>
          <t/>
        </is>
      </c>
    </row>
    <row r="446">
      <c r="A446" s="2" t="inlineStr">
        <is>
          <t>EPA-HQ-OA-2018-0259-8284</t>
        </is>
      </c>
      <c r="B446" s="3" t="str">
        <f>=HYPERLINK("https://www.regulations.gov/comment/EPA-HQ-OA-2018-0259-8284")</f>
      </c>
      <c r="C446" s="2" t="inlineStr">
        <is>
          <t>_i"—' ^ 13870 Taylor Hollow Rd. Collins, NY 14034 ZOIB QUG 14 AP9 ( I 22 716-532-3371 716-532-9000 (fax) www. geniatt. coni August 8, 2018 E' ,yl^;^T Andrew R. Wheeler, Acting Administrator U.S. Environmental Protection Agency 1200 Pennsylvania Avenue, NW Washington, D.C. 20460 Re: EPA Proposed Rule: Strengthening Transparency in Regulatory Science. 83 Fed. Reg. 18,768 (Apr. 30, 2018). Docket Number EPA-HQ-OA-2018-0259. Dear Administrator Wheeler, I am writing to you on behalf of Gernatt Asphalt Products, Inc. and it's 200+ employees from southwestern New York State, as members of the National Stone, Sand &amp; Gravel Association (NSSGA). We support the above-referenced rule which will strengthen transparency in regulatory science. As active...</t>
        </is>
      </c>
      <c r="D446" s="2" t="inlineStr">
        <is>
          <t/>
        </is>
      </c>
      <c r="E446" s="2" t="inlineStr">
        <is>
          <t/>
        </is>
      </c>
    </row>
    <row r="447">
      <c r="A447" s="2" t="inlineStr">
        <is>
          <t>EPA-HQ-OA-2018-0259-15434</t>
        </is>
      </c>
      <c r="B447" s="3" t="str">
        <f>=HYPERLINK("https://www.regulations.gov/comment/EPA-HQ-OA-2018-0259-15434")</f>
      </c>
      <c r="C447"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health.Are you with USAll or are you an enemy of humanity like Mitch McConnell and Donald Trump? We are watching. A reck...</t>
        </is>
      </c>
      <c r="D447" s="2" t="inlineStr">
        <is>
          <t/>
        </is>
      </c>
      <c r="E447" s="2" t="inlineStr">
        <is>
          <t/>
        </is>
      </c>
    </row>
    <row r="448">
      <c r="A448" s="2" t="inlineStr">
        <is>
          <t>EPA-HQ-OA-2018-0259-5568</t>
        </is>
      </c>
      <c r="B448" s="3" t="str">
        <f>=HYPERLINK("https://www.regulations.gov/comment/EPA-HQ-OA-2018-0259-5568")</f>
      </c>
      <c r="C448" s="2" t="inlineStr">
        <is>
          <t>We have had enough of your hiding from us what U r really doing. Stopusing your fake  secret science &amp;amp;amp; lying to the American people Regards, Katie Stubblefield</t>
        </is>
      </c>
      <c r="D448" s="2" t="inlineStr">
        <is>
          <t/>
        </is>
      </c>
      <c r="E448" s="2" t="inlineStr">
        <is>
          <t/>
        </is>
      </c>
    </row>
    <row r="449">
      <c r="A449" s="2" t="inlineStr">
        <is>
          <t>EPA-HQ-OA-2018-0259-2101</t>
        </is>
      </c>
      <c r="B449" s="3" t="str">
        <f>=HYPERLINK("https://www.regulations.gov/comment/EPA-HQ-OA-2018-0259-2101")</f>
      </c>
      <c r="C449" s="2" t="inlineStr">
        <is>
          <t>I find it hard to believe that this rule is needed.  Peer review is the best defense against bad science!</t>
        </is>
      </c>
      <c r="D449" s="2" t="inlineStr">
        <is>
          <t/>
        </is>
      </c>
      <c r="E449" s="2" t="inlineStr">
        <is>
          <t/>
        </is>
      </c>
    </row>
    <row r="450">
      <c r="A450" s="2" t="inlineStr">
        <is>
          <t>EPA-HQ-OA-2018-0259-0039</t>
        </is>
      </c>
      <c r="B450" s="3" t="str">
        <f>=HYPERLINK("https://www.regulations.gov/comment/EPA-HQ-OA-2018-0259-0039")</f>
      </c>
      <c r="C450" s="2" t="inlineStr">
        <is>
          <t>The Honorable E. Scott PruittAdministratorEnvironmental Protection Agency1200 Pennsylvania Avenue, NWWashington, DC 20460Re proposed rulemaking  Strengthening Transparency in Regulatory Science- Docket ID No. EPA-HQ-OA-2018-0259Dear Administrator Pruitt,I support the Environmental Protection Agencys (EPA) proposed rulemaking, Strengthening Transparency in Regulatory Science. The current state of science about dose-response supports this measure as do larger concerns about reproducibility in scientific research. Indeed, the larger concerns about reproducibility suggest that this measure should be applied generally within the Environmental Protection Agency and across the Federal Government...
May 4. 20 18 The 1Iono rabl e E. Scott Pruitt Ad ministrator Environmental Protection Agenc y 1200 Pennsy lvan ia /\venue. NW Washington. DC 20460 Re propo sed rul cmak ing - Streng thenin g Trans parenc y in Regul atory Science- Docket ID o. EPA- IIQ-OA-20 18-0259 Dear Administrator Pruitt. I suppo rt the Environme ntal Protec tion Agenc y's (EP/\ ) propo sed rulemaking. ··Strengthening Transparency in Regulatory Science:· The curren t state of scienc e about dose- respo nse suppo rts this measure as do larger concerns about rep rod ucibility in scient i fic research . Indeed. the larger concerns about reproducibility suggest that thi s measure shou ld be app lied genera ll y within the Environmental Protection /\gcncy and across the Fe...</t>
        </is>
      </c>
      <c r="D450" s="2" t="inlineStr">
        <is>
          <t/>
        </is>
      </c>
      <c r="E450" s="2" t="inlineStr">
        <is>
          <t/>
        </is>
      </c>
    </row>
    <row r="451">
      <c r="A451" s="2" t="inlineStr">
        <is>
          <t>EPA-HQ-OA-2018-0259-6949</t>
        </is>
      </c>
      <c r="B451" s="3" t="str">
        <f>=HYPERLINK("https://www.regulations.gov/comment/EPA-HQ-OA-2018-0259-6949")</f>
      </c>
      <c r="C451" s="2" t="inlineStr">
        <is>
          <t>August 5, 2018 ctiEGetvevi U.S. Environmental Protection Agency fasa 13 EPA Docket Center GENIeft pocicei- Re: Docket ID No. EPA—HQ—OA-2018-0259 elk Mail Code 28221T 1200 Pennsylvania Avenue, NW Washington, DC 20460 To the Docket: I write as a private citizen in opposition to US EPA's so-called "Strengthening Transparency in Regulatory Science" proposed rule (Federal Register Vol, 83, No. 83, Monday April 30, 2018 Proposed Rules). Although it purports to align with recommendations of major science journals such as Proceedings of the National Academy of Sciences, PLOS ONE, Science and Nature, editors of those journals rejected EPA's proposal, stating "...Excluding relevant studies simply because they do not meet rigid transparency standar...</t>
        </is>
      </c>
      <c r="D451" s="2" t="inlineStr">
        <is>
          <t/>
        </is>
      </c>
      <c r="E451" s="2" t="inlineStr">
        <is>
          <t/>
        </is>
      </c>
    </row>
    <row r="452">
      <c r="A452" s="2" t="inlineStr">
        <is>
          <t>EPA-HQ-OA-2018-0259-1970</t>
        </is>
      </c>
      <c r="B452" s="3" t="str">
        <f>=HYPERLINK("https://www.regulations.gov/comment/EPA-HQ-OA-2018-0259-1970")</f>
      </c>
      <c r="C452" s="2" t="inlineStr">
        <is>
          <t>The EPAs proposed rule is extremely misnamed, since in reality, the EPA wants to abandon public and environmental protections to protect industry profits. This would be done by attacking the very science on which its regulations are based, not just how it uses this science. This rule would apply to all pollutants, not just radioactive substances. Transparency based on faulty science is extremely harmful. This is the EPAs latest attempt to harm our health all to keep the polluters profitable.The EPAs radiation protection is already not protective enough, so I urge the EPA to keep what protections there are intact. Its essential that the EPA maintain the linear, no threshold (LNT) model for cancer risk from radiation. LNT must no...</t>
        </is>
      </c>
      <c r="D452" s="2" t="inlineStr">
        <is>
          <t/>
        </is>
      </c>
      <c r="E452" s="2" t="inlineStr">
        <is>
          <t/>
        </is>
      </c>
    </row>
    <row r="453">
      <c r="A453" s="2" t="inlineStr">
        <is>
          <t>EPA-HQ-OA-2018-0259-7142</t>
        </is>
      </c>
      <c r="B453" s="3" t="str">
        <f>=HYPERLINK("https://www.regulations.gov/comment/EPA-HQ-OA-2018-0259-7142")</f>
      </c>
      <c r="C453" s="2" t="inlineStr">
        <is>
          <t>From: Environmental Defense Fund  To: Pruitt, Scott Date: 7/3/2018 1:08:56 PM Subject: Walk back your latest dangerous attack on strong science ----------------------------------------------------------------- Jul 3, 2018 Administrator E. Scott Pruitt Dear Administrator Pruitt, Do the right thing. This proposal will undermine EPA's ability to safeguard the health and well-being of American families. Please abandon this attack on strong science. America's communities are counting on an EPA that uses the best and latest science to protect us. Thank you, Ms. Mickey Reigger 38 Davis Blvd Tampa, FL 33606-3484 (123) 456-7890 reigger@gmail.com file:///C/Users/HTon/Desktop/RUN%209%202018-0259%20Uniques/149420.txt[8/23/2018 2:...</t>
        </is>
      </c>
      <c r="D453" s="2" t="inlineStr">
        <is>
          <t/>
        </is>
      </c>
      <c r="E453" s="2" t="inlineStr">
        <is>
          <t/>
        </is>
      </c>
    </row>
    <row r="454">
      <c r="A454" s="2" t="inlineStr">
        <is>
          <t>EPA-HQ-OA-2018-0259-19465</t>
        </is>
      </c>
      <c r="B454" s="3" t="str">
        <f>=HYPERLINK("https://www.regulations.gov/comment/EPA-HQ-OA-2018-0259-19465")</f>
      </c>
      <c r="C454" s="2" t="inlineStr">
        <is>
          <t>Im AGAINST your proposed regulations to reduce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454" s="2" t="inlineStr">
        <is>
          <t/>
        </is>
      </c>
      <c r="E454" s="2" t="inlineStr">
        <is>
          <t/>
        </is>
      </c>
    </row>
    <row r="455">
      <c r="A455" s="2" t="inlineStr">
        <is>
          <t>EPA-HQ-OA-2018-0259-4879</t>
        </is>
      </c>
      <c r="B455" s="3" t="str">
        <f>=HYPERLINK("https://www.regulations.gov/comment/EPA-HQ-OA-2018-0259-4879")</f>
      </c>
      <c r="C455" s="2" t="inlineStr">
        <is>
          <t>Comments of Andrew Yamamoto, Esq., Editor, and Scott Pinsky, Environmental Law Editor, InternationalMosaic.comThe consequences of treating Orwellian double speak as science.In this comment, we discuss three scientific studies that show how the EPA has been able to dramatically improve the quality of life for and the health of millions of Americans. See, e.g., An Association Between Air Pollution and Mortality in Six U.S. Cities, The New England Journal of Medicine (Six Cities Study); Particulate Air Pollution as a Predictor of Mortality in a Prospective Study of U.S. Adults, Am J Respir Crit Care Med Vol 151. pp 669-674, 1995 (151 Cities Study); Reanalysis of the Harvard Six Cities Study and the American Cancer Societ...
International Mosaic.com Andrew J. Yamamoto, Esq. 10866 Washington 81.#444 Culver City, CA 90232 (424) 501-4913 BlueHOH2018@gmail.com May 24,2018 E. Scott Pruitt, Administrator U.S. Environmental Protection Agency (Mail Code: 1101A) U.S. EPA Headquarters- William Jefferson Clinton Building 1200 Pennsylvania Avenue, N.W. Washington, DC 20460 Via US Mail and electronically submitted to the Docket Re: Proposal to Limit Use of Scientific Evidence in Rulemakings, 83 Fed. Reg. 18.768 (April 30. 2018)- Docket ID No. EPA-HQ-OA-2018-0259 Dear Administrator Pruitt: We are writing, both as the editors of lnternationaiMosaic.com and individually, to formally comment upon and object to the referenced proposal to limit the use of scientific evidence i...</t>
        </is>
      </c>
      <c r="D455" s="2" t="inlineStr">
        <is>
          <t/>
        </is>
      </c>
      <c r="E455" s="2" t="inlineStr">
        <is>
          <t/>
        </is>
      </c>
    </row>
    <row r="456">
      <c r="A456" s="2" t="inlineStr">
        <is>
          <t>EPA-HQ-OA-2018-0259-5982</t>
        </is>
      </c>
      <c r="B456" s="3" t="str">
        <f>=HYPERLINK("https://www.regulations.gov/comment/EPA-HQ-OA-2018-0259-5982")</f>
      </c>
      <c r="C456" s="2" t="inlineStr">
        <is>
          <t>Dear Acting Administrator Wheeler,I am writing to express my strong opposition to U.S. EPA&amp;#39;s proposed rule, &amp;quot;Strengthening Transparency in Regulatory Science.&amp;quot;  What this rule will really do is cripple the ability of the EPA to use reliable science in making important regulations that safeguard the health of the publicThe Clean Air Act, regulations that keep lead out of drinking water, and the knowledge we have about the health dangers of fracking, all rely on medical records to provide clear scientific evidence of health hazards - evidence we need for the EPA to do it&amp;#39;s job of protecting citizens.  Please eject this rule so the EPA can do it&amp;#39;s job.Sincerely,Satya VayuPortland...</t>
        </is>
      </c>
      <c r="D456" s="2" t="inlineStr">
        <is>
          <t/>
        </is>
      </c>
      <c r="E456" s="2" t="inlineStr">
        <is>
          <t/>
        </is>
      </c>
    </row>
    <row r="457">
      <c r="A457" s="2" t="inlineStr">
        <is>
          <t>EPA-HQ-OA-2018-0259-11187</t>
        </is>
      </c>
      <c r="B457" s="3" t="str">
        <f>=HYPERLINK("https://www.regulations.gov/comment/EPA-HQ-OA-2018-0259-11187")</f>
      </c>
      <c r="C457" s="2" t="inlineStr">
        <is>
          <t>May 11, 2020 The Honorable Andrew Wheeler Administrator U.S. Environmental Protection Agency 1301 Constitution Ave. NW Washington, DC 20460 Re: Supplemental Proposed Rule on Strengthening Transparency in Regulatory Science (RIN 2080- AA14) Dear Administrator Wheeler, I write on behalf of the Union for Reform Judaism, whose nearly 850 congregations across North America encompass 1.5 million Reform Jews, and the Central Conference of American Rabbis, whose membership includes more than 2,000 Reform rabbis, in strong opposition to the Environmental Protection Agency’s (EPA) supplemental proposed rule entitled Strengthening Transparency in Regulatory Science (RIN 2080-AA14). At a time when swift access to scientific data is more important th...</t>
        </is>
      </c>
      <c r="D457" s="2" t="inlineStr">
        <is>
          <t/>
        </is>
      </c>
      <c r="E457" s="2" t="inlineStr">
        <is>
          <t/>
        </is>
      </c>
    </row>
    <row r="458">
      <c r="A458" s="2" t="inlineStr">
        <is>
          <t>EPA-HQ-OA-2018-0259-10678</t>
        </is>
      </c>
      <c r="B458" s="3" t="str">
        <f>=HYPERLINK("https://www.regulations.gov/comment/EPA-HQ-OA-2018-0259-10678")</f>
      </c>
      <c r="C458" s="2" t="inlineStr">
        <is>
          <t>It is time for the epa to be honest practice real science and let the public know the truth and not  cover up every. What are we paying for?</t>
        </is>
      </c>
      <c r="D458" s="2" t="inlineStr">
        <is>
          <t/>
        </is>
      </c>
      <c r="E458" s="2" t="inlineStr">
        <is>
          <t/>
        </is>
      </c>
    </row>
    <row r="459">
      <c r="A459" s="2" t="inlineStr">
        <is>
          <t>EPA-HQ-OA-2018-0259-5792</t>
        </is>
      </c>
      <c r="B459" s="3" t="str">
        <f>=HYPERLINK("https://www.regulations.gov/comment/EPA-HQ-OA-2018-0259-5792")</f>
      </c>
      <c r="C459" s="2" t="inlineStr">
        <is>
          <t>Stop your regulatory insanity and show your work. Stop using secret science BEFORE implementing American businesses with ridiculous regulations.Stop using shady science to advance your radical leftist agenda. We are holding you accountable to show their work, and stop using secret science. Regards, Paul Mara</t>
        </is>
      </c>
      <c r="D459" s="2" t="inlineStr">
        <is>
          <t/>
        </is>
      </c>
      <c r="E459" s="2" t="inlineStr">
        <is>
          <t/>
        </is>
      </c>
    </row>
    <row r="460">
      <c r="A460" s="2" t="inlineStr">
        <is>
          <t>EPA-HQ-OA-2018-0259-4141</t>
        </is>
      </c>
      <c r="B460" s="3" t="str">
        <f>=HYPERLINK("https://www.regulations.gov/comment/EPA-HQ-OA-2018-0259-4141")</f>
      </c>
      <c r="C460" s="2" t="inlineStr">
        <is>
          <t>From: Environmental Defense Fund  To: Pruitt, Scott Date: 5/24/2018 3:52:52 PM Subject: Walk back your latest dangerous attack on strong science ----------------------------------------------------------------- May 24, 2018 Administrator E. Scott Pruitt Dear Administrator Pruitt, I'm writing today gravely concerned about your recent proposal to restrict EPA's ability to use life-saving science. As EPA Administrator, it is up to YOU to do everything within your power to safeguard Americans from harmful environmental factors, and quite honestly... I see you doing the EXACT OPPOSITE. If you spent more time actually doing your job, and less time being a fawning sycophant to the president, dismantling existing regulations ...</t>
        </is>
      </c>
      <c r="D460" s="2" t="inlineStr">
        <is>
          <t/>
        </is>
      </c>
      <c r="E460" s="2" t="inlineStr">
        <is>
          <t/>
        </is>
      </c>
    </row>
    <row r="461">
      <c r="A461" s="2" t="inlineStr">
        <is>
          <t>EPA-HQ-OA-2018-0259-7435</t>
        </is>
      </c>
      <c r="B461" s="3" t="str">
        <f>=HYPERLINK("https://www.regulations.gov/comment/EPA-HQ-OA-2018-0259-7435")</f>
      </c>
      <c r="C461" s="2" t="inlineStr">
        <is>
          <t>PLEASE ENTER YOUR COMMENT HEREPLEASE show your work. End secret science now! Regards, Barbara Turner</t>
        </is>
      </c>
      <c r="D461" s="2" t="inlineStr">
        <is>
          <t/>
        </is>
      </c>
      <c r="E461" s="2" t="inlineStr">
        <is>
          <t/>
        </is>
      </c>
    </row>
    <row r="462">
      <c r="A462" s="2" t="inlineStr">
        <is>
          <t>EPA-HQ-OA-2018-0259-18104</t>
        </is>
      </c>
      <c r="B462" s="3" t="str">
        <f>=HYPERLINK("https://www.regulations.gov/comment/EPA-HQ-OA-2018-0259-18104")</f>
      </c>
      <c r="C462" s="2" t="inlineStr">
        <is>
          <t>My name is Rosemarie Kozdron, and I live in Rockton, Pennsylvania. The EPA is charged with protecting our air, water, and food.  I am writing to voice my strong opposition to the Trump administrations latest attack on science, public health, and our nations environmental laws.Under the administrations new proposalwhich has been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undermined.&lt;br...</t>
        </is>
      </c>
      <c r="D462" s="2" t="inlineStr">
        <is>
          <t/>
        </is>
      </c>
      <c r="E462" s="2" t="inlineStr">
        <is>
          <t/>
        </is>
      </c>
    </row>
    <row r="463">
      <c r="A463" s="2" t="inlineStr">
        <is>
          <t>EPA-HQ-OA-2018-0259-3349</t>
        </is>
      </c>
      <c r="B463" s="3" t="str">
        <f>=HYPERLINK("https://www.regulations.gov/comment/EPA-HQ-OA-2018-0259-3349")</f>
      </c>
      <c r="C463"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 Our planet is in peril, denying science, and changing policy for political gain, does not shield the young from facing already unparalleled consequences. Please, protect them, ...</t>
        </is>
      </c>
      <c r="D463" s="2" t="inlineStr">
        <is>
          <t/>
        </is>
      </c>
      <c r="E463" s="2" t="inlineStr">
        <is>
          <t/>
        </is>
      </c>
    </row>
    <row r="464">
      <c r="A464" s="2" t="inlineStr">
        <is>
          <t>EPA-HQ-OA-2018-0259-2840</t>
        </is>
      </c>
      <c r="B464" s="3" t="str">
        <f>=HYPERLINK("https://www.regulations.gov/comment/EPA-HQ-OA-2018-0259-2840")</f>
      </c>
      <c r="C464" s="2" t="inlineStr">
        <is>
          <t>Science is essential to the Environmental Protection Agency&amp;#39;s ability to protect the health of  the American people. Science provides the basis for limits on air and water pollution, pesticides in our food and our environment, etc.Your proposed rule would place unprecedented and unjustified limits on the use of scientific evidence by the EPA. Physicians and scientists are required by the Health Insurance Portability and Accountability Act of 1996 (HIPPA) to protect the privacy of individuals&amp;#39; medical information; they must take sometimes extreme precautions to prevent anyone from re-associating specific data with a particular person.  This is NOT a valid excuse for the EPA to exclude evidence from clinical studies in de...</t>
        </is>
      </c>
      <c r="D464" s="2" t="inlineStr">
        <is>
          <t/>
        </is>
      </c>
      <c r="E464" s="2" t="inlineStr">
        <is>
          <t/>
        </is>
      </c>
    </row>
    <row r="465">
      <c r="A465" s="2" t="inlineStr">
        <is>
          <t>EPA-HQ-OA-2018-0259-4748</t>
        </is>
      </c>
      <c r="B465" s="3" t="str">
        <f>=HYPERLINK("https://www.regulations.gov/comment/EPA-HQ-OA-2018-0259-4748")</f>
      </c>
      <c r="C465" s="2" t="inlineStr">
        <is>
          <t>You need to use data, peer-reviewed scientific theories, and consequence analysis to appropriately create or change regulations. Ignoring legitimate use of science and scientific data  just means you are making laws for your own benefit (or indirectly to your donor&amp;#39;s benefit) without consideration of likely consequences of your actions. Changes we have seen to the EPA this last 1.5 years are self-serving for those in power there - they are counter to the purpose of the EPA. Vote &amp;quot;No&amp;quot; on the EPA&amp;#39;s proposal to restrict the use of legitimate science.</t>
        </is>
      </c>
      <c r="D465" s="2" t="inlineStr">
        <is>
          <t/>
        </is>
      </c>
      <c r="E465" s="2" t="inlineStr">
        <is>
          <t/>
        </is>
      </c>
    </row>
    <row r="466">
      <c r="A466" s="2" t="inlineStr">
        <is>
          <t>EPA-HQ-OA-2018-0259-11355</t>
        </is>
      </c>
      <c r="B466" s="3" t="str">
        <f>=HYPERLINK("https://www.regulations.gov/comment/EPA-HQ-OA-2018-0259-11355")</f>
      </c>
      <c r="C466" s="2" t="inlineStr">
        <is>
          <t>To Whom It May Concern:The attached comments were provided orally at a virtual public hearing hosted by the Union of Concerned Scientists on Tuesday, April 14, 2020, in regard to EPA&amp;#39;s Proposed Rule: Strengthening Transparency in Regulatory Science. They were provided by Claire Richards.They were transcribed by Olender Reporting, Inc. To view the comments as delivered, and to access the full transcripts of all three virtual public hearings, please visit https://www.ucsusa.org/virtual-public-hearing-epa-supplemental-rule.
Hi. Thank you for having me. As a nurse scientist, my oath is to do no harm and to protect the health and safety of my patients. I am angry that the EPA is trying to further restrict the type of research that can be used in public health protection decisions and scientific assessments. While as a nurse, I really need to be addressing the public safety concerns that are due to the Trump administration's fangled response to COVID-19 -- in particular, I have been trying to focus on how we can continue to provide high quality care in the context of a pandemic with a shortage of personal protective equipment, especially for the most vulnerable in long-term settings. So, I am pretty angry right now that I am unable to focus on this and that ou...</t>
        </is>
      </c>
      <c r="D466" s="2" t="inlineStr">
        <is>
          <t/>
        </is>
      </c>
      <c r="E466" s="2" t="inlineStr">
        <is>
          <t/>
        </is>
      </c>
    </row>
    <row r="467">
      <c r="A467" s="2" t="inlineStr">
        <is>
          <t>EPA-HQ-OA-2018-0259-18514</t>
        </is>
      </c>
      <c r="B467" s="3" t="str">
        <f>=HYPERLINK("https://www.regulations.gov/comment/EPA-HQ-OA-2018-0259-18514")</f>
      </c>
      <c r="C467" s="2" t="inlineStr">
        <is>
          <t>My name is Derek Shendell, and I live in Chatham, New Jersey. The peer review science should drive policy and programs and education.As someone who believes our air, water, and food should be protected, I am writing to voice my opposition to this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laws to protect communities across the country. If the proposed rule is finalized, the EPAs ability to ensure our air, water, a...</t>
        </is>
      </c>
      <c r="D467" s="2" t="inlineStr">
        <is>
          <t/>
        </is>
      </c>
      <c r="E467" s="2" t="inlineStr">
        <is>
          <t/>
        </is>
      </c>
    </row>
    <row r="468">
      <c r="A468" s="2" t="inlineStr">
        <is>
          <t>EPA-HQ-OA-2018-0259-6159</t>
        </is>
      </c>
      <c r="B468" s="3" t="str">
        <f>=HYPERLINK("https://www.regulations.gov/comment/EPA-HQ-OA-2018-0259-6159")</f>
      </c>
      <c r="C468" s="2" t="inlineStr">
        <is>
          <t>August 16, 2017Andrew Wheeler Acting Administrator Environmental Protection Agency Via electronic submissionRe: Comments on proposed rule: Strengthening Transparency in Regulatory Science (Docket ID No. EPA-HQ-OA-2018-0259) Dear Mr. Wheeler: The Big Cities Health Coalition is a forum for the leaders of Americas largest metropolitan health departments to jointly promote and protect the health and safety of the 55 million people (1 in 6 Americans) they serve. I submit the following comments on the Environmental Protection Agencys (EPA) proposed rule Strengthening Transparency in Regulatory Science (Docket ID No. EPA-HQ-OA-2018-0259) on behalf of the Coalition. The Coalition s...
August 16, 2017 Andrew Wheeler Ac ng Administrator Environmental Protec on Agency Via electronic submission Re: Comments on proposed rule: Strengthening Transparency in Regulatory Sci- ence (Docket ID No. EPA-HQ-OA-2018-0259) Dear Mr. Wheeler: The Big Ci es Health Coali on is a forum for the leaders of America’s largest metro- politan health departments to jointly promote and protect the health and safety of the 55 million people (1 in 6 Americans) they serve. I submit the following com- ments on the Environmental Protec on Agency’s (EPA) proposed rule “Strengthening Transparency in Regulatory Science” (Docket ID No. EPA-HQ-OA- 2018-0259) on behalf of the Coali on. The Coali on supports na onal, state, and local policies, regula ons, pro...</t>
        </is>
      </c>
      <c r="D468" s="2" t="inlineStr">
        <is>
          <t/>
        </is>
      </c>
      <c r="E468" s="2" t="inlineStr">
        <is>
          <t/>
        </is>
      </c>
    </row>
    <row r="469">
      <c r="A469" s="2" t="inlineStr">
        <is>
          <t>EPA-HQ-OA-2018-0259-5693</t>
        </is>
      </c>
      <c r="B469" s="3" t="str">
        <f>=HYPERLINK("https://www.regulations.gov/comment/EPA-HQ-OA-2018-0259-5693")</f>
      </c>
      <c r="C469" s="2" t="inlineStr">
        <is>
          <t>It&amp;#39;s long past time for the EPA to stop using fake data and phony science to make laws that actually have long term hazardous effects on our environment. Regards, COLLEEN GILES</t>
        </is>
      </c>
      <c r="D469" s="2" t="inlineStr">
        <is>
          <t/>
        </is>
      </c>
      <c r="E469" s="2" t="inlineStr">
        <is>
          <t/>
        </is>
      </c>
    </row>
    <row r="470">
      <c r="A470" s="2" t="inlineStr">
        <is>
          <t>EPA-HQ-OA-2018-0259-18428</t>
        </is>
      </c>
      <c r="B470" s="3" t="str">
        <f>=HYPERLINK("https://www.regulations.gov/comment/EPA-HQ-OA-2018-0259-18428")</f>
      </c>
      <c r="C470" s="2" t="inlineStr">
        <is>
          <t>My name is Deb Cruz and I live in Ferndale, WA.I am a strong advocate of Washington&amp;#39;s clean and healthly air, water, land and food sources.  These gifts, so precious to life, should be protected not squandered away.  My strong opposition to the Trump administrations ongoing attack on science, public health, and our nations environmental laws has been ignored repeatedly by those who are supposed to be watching out for our welfare.Under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t>
        </is>
      </c>
      <c r="D470" s="2" t="inlineStr">
        <is>
          <t/>
        </is>
      </c>
      <c r="E470" s="2" t="inlineStr">
        <is>
          <t/>
        </is>
      </c>
    </row>
    <row r="471">
      <c r="A471" s="2" t="inlineStr">
        <is>
          <t>EPA-HQ-OA-2018-0259-11684</t>
        </is>
      </c>
      <c r="B471" s="3" t="str">
        <f>=HYPERLINK("https://www.regulations.gov/comment/EPA-HQ-OA-2018-0259-11684")</f>
      </c>
      <c r="C471" s="2" t="inlineStr">
        <is>
          <t>Most science is open to the community at large. There should be few reasons for the EPA to use secret sciences to make its decisions, especially when they are made effecting the general public. It is understandable that you would want to hide information when it is based on faulty reasoning. Of course, all bad regulations are based on faulty reasoning that dishonest people would want to keep hidden.</t>
        </is>
      </c>
      <c r="D471" s="2" t="inlineStr">
        <is>
          <t/>
        </is>
      </c>
      <c r="E471" s="2" t="inlineStr">
        <is>
          <t/>
        </is>
      </c>
    </row>
    <row r="472">
      <c r="A472" s="2" t="inlineStr">
        <is>
          <t>EPA-HQ-OA-2018-0259-22353</t>
        </is>
      </c>
      <c r="B472" s="3" t="str">
        <f>=HYPERLINK("https://www.regulations.gov/comment/EPA-HQ-OA-2018-0259-22353")</f>
      </c>
      <c r="C472" s="2" t="inlineStr">
        <is>
          <t>My name is William Nelson, and I live in Chesterbrook, Pennsylvania. Nothing, not corporate greed nor presidential power-grabs, should take precedent over the American legal obligation to protect the planet. Do the right thing now!As someone who believes that our air we,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t>
        </is>
      </c>
      <c r="D472" s="2" t="inlineStr">
        <is>
          <t/>
        </is>
      </c>
      <c r="E472" s="2" t="inlineStr">
        <is>
          <t/>
        </is>
      </c>
    </row>
    <row r="473">
      <c r="A473" s="2" t="inlineStr">
        <is>
          <t>EPA-HQ-OA-2018-0259-12443</t>
        </is>
      </c>
      <c r="B473" s="3" t="str">
        <f>=HYPERLINK("https://www.regulations.gov/comment/EPA-HQ-OA-2018-0259-12443")</f>
      </c>
      <c r="C473" s="2" t="inlineStr">
        <is>
          <t>The EPA has a responsibility to protect both the environment and public health using the best and most current available scientific evidence. However, this proposal, and the expansions outlined in the supplemental proposal, would undermine the availability of accurate scientific information. This would seriously limit EPAs ability to fulfill its mission of protecting the environment and public health. We are strongly opposed to this proposed rule and the expansions of the supplemental proposal for the five reasons named in our attached file. (Please see attached file)
National Center for Health Research’s Public Comments on EPA’s Supplemental Notice of Proposed Rulemaking on Strengthening Transparency in Regulatory Science [Docket Number EPA-HQ-OA-2018-0259] We are writing to express our views on the Environmental Protection Agency’s (EPA) Supplemental of Proposed Rulemaking on Strengthening Transparency in Regulatory Science. The National Center for Health Research (NCHR) is a nonprofit think tank that conducts, analyzes, and scrutinizes research, policies, and programs on a range of issues related to health and safety. The EPA has a responsibility to protect both the environment and public health using the best and most current available scientific evidence. However, this proposal, and the expansion...</t>
        </is>
      </c>
      <c r="D473" s="2" t="inlineStr">
        <is>
          <t/>
        </is>
      </c>
      <c r="E473" s="2" t="inlineStr">
        <is>
          <t/>
        </is>
      </c>
    </row>
    <row r="474">
      <c r="A474" s="2" t="inlineStr">
        <is>
          <t>EPA-HQ-OA-2018-0259-4120</t>
        </is>
      </c>
      <c r="B474" s="3" t="str">
        <f>=HYPERLINK("https://www.regulations.gov/comment/EPA-HQ-OA-2018-0259-4120")</f>
      </c>
      <c r="C474" s="2" t="inlineStr">
        <is>
          <t>I depend on the Environmental Protection Agency to protect my health and the health of my family and community. Science supports limits on air pollution, pesticides in food and more.Your proposed rule, which limits the use of science at the EPA, would prevent the agency from using the best science.  As a member of my local hospital&amp;#39;s IRB committee, I understand the importance of confidentiality in conducting and reporting on research involving people. The EPA should not create a false conflict between violating the privacy of the people who participate in research studies and protecting the publics health.Furthermore, just 30 days is not long enough for the for the public to consider and comment on the rule. This ...</t>
        </is>
      </c>
      <c r="D474" s="2" t="inlineStr">
        <is>
          <t/>
        </is>
      </c>
      <c r="E474" s="2" t="inlineStr">
        <is>
          <t/>
        </is>
      </c>
    </row>
    <row r="475">
      <c r="A475" s="2" t="inlineStr">
        <is>
          <t>EPA-HQ-OA-2018-0259-8473</t>
        </is>
      </c>
      <c r="B475" s="3" t="str">
        <f>=HYPERLINK("https://www.regulations.gov/comment/EPA-HQ-OA-2018-0259-8473")</f>
      </c>
      <c r="C475" s="2" t="inlineStr">
        <is>
          <t>EPA: Stop using phony science NOW!  Make decisions and regulations based on critically peer reviewed studies, not some wacko&amp;#39;s theory or idea.  For instance, the Al Gore climate claims have long been proven nothing but hot air.Bring sanity to the EPA NOW!Do your job!!! Regards, Gary Gray</t>
        </is>
      </c>
      <c r="D475" s="2" t="inlineStr">
        <is>
          <t/>
        </is>
      </c>
      <c r="E475" s="2" t="inlineStr">
        <is>
          <t/>
        </is>
      </c>
    </row>
    <row r="476">
      <c r="A476" s="2" t="inlineStr">
        <is>
          <t>EPA-HQ-OA-2018-0259-3309</t>
        </is>
      </c>
      <c r="B476" s="3" t="str">
        <f>=HYPERLINK("https://www.regulations.gov/comment/EPA-HQ-OA-2018-0259-3309")</f>
      </c>
      <c r="C476" s="2" t="inlineStr">
        <is>
          <t>As the mother of a pregnant daughter this issue is of utmost importance to me! EPA is attempting to abandon public and environmental protections in order to protect industry profits. EPA would do this by attacking the very science on which its regulations are based. This rule would apply to all pollutants, not just radioactive substances. For radiation, EPA currently uses a scientifically supported model - called linear no-threshold (LNT) - to protect against cancer. While this model is not fully protective of females or pregnancy, it is more protective than other cancer models EPA may use if this rule is approved. Currently EPA regulations do not specifically protect against non-cancer damage from radiation, includin...</t>
        </is>
      </c>
      <c r="D476" s="2" t="inlineStr">
        <is>
          <t/>
        </is>
      </c>
      <c r="E476" s="2" t="inlineStr">
        <is>
          <t/>
        </is>
      </c>
    </row>
    <row r="477">
      <c r="A477" s="2" t="inlineStr">
        <is>
          <t>EPA-HQ-OA-2018-0259-3841</t>
        </is>
      </c>
      <c r="B477" s="3" t="str">
        <f>=HYPERLINK("https://www.regulations.gov/comment/EPA-HQ-OA-2018-0259-3841")</f>
      </c>
      <c r="C477" s="2" t="inlineStr">
        <is>
          <t>I strongly oppose this proposed regulation because it would accomplish the opposite of its stated purposes.  The most relevant studies addressing public health and environmentsl conditions rely on anonymize personal data and would be excluded from consideration under this proposal.  Thus the best available scientific data would not be used by the EPA in making its determinations.  This would radically subvert the purposes of the agency and its obligations to the public at large.</t>
        </is>
      </c>
      <c r="D477" s="2" t="inlineStr">
        <is>
          <t/>
        </is>
      </c>
      <c r="E477" s="2" t="inlineStr">
        <is>
          <t/>
        </is>
      </c>
    </row>
    <row r="478">
      <c r="A478" s="2" t="inlineStr">
        <is>
          <t>EPA-HQ-OA-2018-0259-7176</t>
        </is>
      </c>
      <c r="B478" s="3" t="str">
        <f>=HYPERLINK("https://www.regulations.gov/comment/EPA-HQ-OA-2018-0259-7176")</f>
      </c>
      <c r="C478" s="2" t="inlineStr">
        <is>
          <t>From: Environmental Defense Fund  To: Pruitt, Scott Date: 7/3/2018 12:39:50 PM Subject: Walk back your latest dangerous attack on strong science ----------------------------------------------------------------- Jul 3, 2018 Administrator E. Scott Pruitt Dear Administrator Pruitt, I TOTALLY OPPOSE restricting EPA's ability to use life-saving science. Your proposal does not roll back red tape at all. Instead, it uses red tape to block science. Your proposal will obstruct EPA's ability to use highly reliable scientific information, including data that identifies causes of cancer, heart disease, and other health problems. Your proposal undermines EPA's ability to safeguard the health and well-being of American families. Pl...</t>
        </is>
      </c>
      <c r="D478" s="2" t="inlineStr">
        <is>
          <t/>
        </is>
      </c>
      <c r="E478" s="2" t="inlineStr">
        <is>
          <t/>
        </is>
      </c>
    </row>
    <row r="479">
      <c r="A479" s="2" t="inlineStr">
        <is>
          <t>EPA-HQ-OA-2018-0259-15134</t>
        </is>
      </c>
      <c r="B479" s="3" t="str">
        <f>=HYPERLINK("https://www.regulations.gov/comment/EPA-HQ-OA-2018-0259-15134")</f>
      </c>
      <c r="C479" s="2" t="inlineStr">
        <is>
          <t>Dear Administrator Andrew Wheeler,I am writing to most strongly oppose the Environmental Protection Agency&amp;#39;s (EPA) ill-thought -out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ALSO excessively burden OUR EPA staff with reanalyzing data from each study used to support a rulemaking, which is not only pointless as peer review already is a check on the work of researchers, but it would be resource intensive a...</t>
        </is>
      </c>
      <c r="D479" s="2" t="inlineStr">
        <is>
          <t/>
        </is>
      </c>
      <c r="E479" s="2" t="inlineStr">
        <is>
          <t/>
        </is>
      </c>
    </row>
    <row r="480">
      <c r="A480" s="2" t="inlineStr">
        <is>
          <t>EPA-HQ-OA-2018-0259-11585</t>
        </is>
      </c>
      <c r="B480" s="3" t="str">
        <f>=HYPERLINK("https://www.regulations.gov/comment/EPA-HQ-OA-2018-0259-11585")</f>
      </c>
      <c r="C480" s="2" t="inlineStr">
        <is>
          <t>You MUST use all available science when looking for the best path of action.  It does not mean you need to use personal data, but it does mean you should use all that does not abuse a person&amp;#39;s privacy.You don&amp;#39;t throw out the baby with the bathwater..</t>
        </is>
      </c>
      <c r="D480" s="2" t="inlineStr">
        <is>
          <t/>
        </is>
      </c>
      <c r="E480" s="2" t="inlineStr">
        <is>
          <t/>
        </is>
      </c>
    </row>
    <row r="481">
      <c r="A481" s="2" t="inlineStr">
        <is>
          <t>EPA-HQ-OA-2018-0259-7737</t>
        </is>
      </c>
      <c r="B481" s="3" t="str">
        <f>=HYPERLINK("https://www.regulations.gov/comment/EPA-HQ-OA-2018-0259-7737")</f>
      </c>
      <c r="C481" s="2" t="inlineStr">
        <is>
          <t>STOP ATTACKS ON SCIENCE.Do not censor the science that the EPA can use to prove the harmful effects of pollutants on our health.Peer-reviewed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health.Rita Watnick90210 Regards, Rita Watnick</t>
        </is>
      </c>
      <c r="D481" s="2" t="inlineStr">
        <is>
          <t/>
        </is>
      </c>
      <c r="E481" s="2" t="inlineStr">
        <is>
          <t/>
        </is>
      </c>
    </row>
    <row r="482">
      <c r="A482" s="2" t="inlineStr">
        <is>
          <t>EPA-HQ-OA-2018-0259-17625</t>
        </is>
      </c>
      <c r="B482" s="3" t="str">
        <f>=HYPERLINK("https://www.regulations.gov/comment/EPA-HQ-OA-2018-0259-17625")</f>
      </c>
      <c r="C482" s="2" t="inlineStr">
        <is>
          <t>As someone concerned about breast cancer and the health risks posed by involuntary environmental exposure to chemicals linked to cancer, I am writing to oppose the proposed Strengthening Transparency in Regulatory Science Rule. Present Administration is COMPLETELY OUT OF STEP with majority of USA citizens on environmental issues...by DISREGARDING MAJORITY SCIENTIFIC THOUGHT  R. HarveyContrary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t>
        </is>
      </c>
      <c r="D482" s="2" t="inlineStr">
        <is>
          <t/>
        </is>
      </c>
      <c r="E482" s="2" t="inlineStr">
        <is>
          <t/>
        </is>
      </c>
    </row>
    <row r="483">
      <c r="A483" s="2" t="inlineStr">
        <is>
          <t>EPA-HQ-OA-2018-0259-14950</t>
        </is>
      </c>
      <c r="B483" s="3" t="str">
        <f>=HYPERLINK("https://www.regulations.gov/comment/EPA-HQ-OA-2018-0259-14950")</f>
      </c>
      <c r="C483" s="2" t="inlineStr">
        <is>
          <t>End ALL secrecy in the environmental sciences -- Secrecy means experiments and results are not available to other scientists to confirm or disprove the results.Secrecy is NOT science:  It&amp;#39;s politics with bogus science to confirm desired results.</t>
        </is>
      </c>
      <c r="D483" s="2" t="inlineStr">
        <is>
          <t/>
        </is>
      </c>
      <c r="E483" s="2" t="inlineStr">
        <is>
          <t/>
        </is>
      </c>
    </row>
    <row r="484">
      <c r="A484" s="2" t="inlineStr">
        <is>
          <t>EPA-HQ-OA-2018-0259-12415</t>
        </is>
      </c>
      <c r="B484" s="3" t="str">
        <f>=HYPERLINK("https://www.regulations.gov/comment/EPA-HQ-OA-2018-0259-12415")</f>
      </c>
      <c r="C484" s="2" t="inlineStr">
        <is>
          <t>Please find attached the comments of the Confederated Tribes of the Umatilla Indian Reservation Department of Natural Resources regarding the proposed rule &amp;quot;Strengthening Transparency in Regulatory Science.&amp;quot;
Confederated Tribes of the 46411 Timíne Way Pendleton, OR 97801 Umatilla Indian Reservation Department of Natural Resources www.ctuir.org ericquaempts@ctuir.org Phone: 541-276-3165 Fax: 541-276-3095 May 18, 2020 Ms. Cheryl A. Hawkins Office of Science Advisor, Policy and Engagement (8104R) U.S. Environmental Protection Agency 1200 Pennsylvania Ave NW Washington, DC 20460 osp_staff@epa.gov U.S. Environmental Protection Agency EPA Docket Center Office of Research and Development Docket Mail Code 28221T 1200 Pennsylvania Avenue NW Washington, DC 20460 Also Submitted via http://www.regulations.gov RE: “Strengthening Transparency in Regulatory Science” Proposed Rule, Docket ID No. EPA- HQ-OA-2018-0259 Dear Ms. Hawkins, et al.: The Confederate...</t>
        </is>
      </c>
      <c r="D484" s="2" t="inlineStr">
        <is>
          <t/>
        </is>
      </c>
      <c r="E484" s="2" t="inlineStr">
        <is>
          <t/>
        </is>
      </c>
    </row>
    <row r="485">
      <c r="A485" s="2" t="inlineStr">
        <is>
          <t>EPA-HQ-OA-2018-0259-13587</t>
        </is>
      </c>
      <c r="B485" s="3" t="str">
        <f>=HYPERLINK("https://www.regulations.gov/comment/EPA-HQ-OA-2018-0259-13587")</f>
      </c>
      <c r="C485"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485" s="2" t="inlineStr">
        <is>
          <t/>
        </is>
      </c>
      <c r="E485" s="2" t="inlineStr">
        <is>
          <t/>
        </is>
      </c>
    </row>
    <row r="486">
      <c r="A486" s="2" t="inlineStr">
        <is>
          <t>EPA-HQ-OA-2018-0259-12635</t>
        </is>
      </c>
      <c r="B486" s="3" t="str">
        <f>=HYPERLINK("https://www.regulations.gov/comment/EPA-HQ-OA-2018-0259-12635")</f>
      </c>
      <c r="C486" s="2" t="inlineStr">
        <is>
          <t>Dear Administrator Andrew Wheeler,I am writing to *strongly* oppose the Environmental Protection Agency&amp;#39;s (EPA) proposal to restrict the science that is used in its decision-making processes.The EPA claims that it would be making science more transparent. This is patently false. Rather, it absolutely puts scientific researchers in the onerous position of choosing between protecting privacy and security versus allowing their work to be used in EPA decision-making. It would unreasonably burden EPA staff with reanalyzing data from each study used to support a rule which is not only pointless, as peer review already is a check on the work of researchers, but it would shamefully overburden resources and waste time.&lt;br/...</t>
        </is>
      </c>
      <c r="D486" s="2" t="inlineStr">
        <is>
          <t/>
        </is>
      </c>
      <c r="E486" s="2" t="inlineStr">
        <is>
          <t/>
        </is>
      </c>
    </row>
    <row r="487">
      <c r="A487" s="2" t="inlineStr">
        <is>
          <t>EPA-HQ-OA-2018-0259-0016</t>
        </is>
      </c>
      <c r="B487" s="3" t="str">
        <f>=HYPERLINK("https://www.regulations.gov/comment/EPA-HQ-OA-2018-0259-0016")</f>
      </c>
      <c r="C487" s="2" t="inlineStr">
        <is>
          <t>April 30, 2018 Administrator Scott Pruitt Environmental Protection Agency 1200 Pennsylvania Avenue, NW Washington, DC 20460 Re: Comment period extension request for proposed rulemaking– Strengthening Transparency in Regulatory Science- Docket ID No. EPA-HQ-OA-2018-0259 Dear Administrator Pruitt, Since 1970, the Natural Resources Defense Council has worked to protect human health and the environment, often through regulatory safeguards. Our organization brings decades of expertise in protecting populations from unchecked pollution as well as the scientific research that makes this possible. That is why we are deeply alarmed by EPA’s proposal to limit the types of science that can be used to inform lifesaving regulatory decisions. It is im...</t>
        </is>
      </c>
      <c r="D487" s="2" t="inlineStr">
        <is>
          <t/>
        </is>
      </c>
      <c r="E487" s="2" t="inlineStr">
        <is>
          <t/>
        </is>
      </c>
    </row>
    <row r="488">
      <c r="A488" s="2" t="inlineStr">
        <is>
          <t>EPA-HQ-OA-2018-0259-0627</t>
        </is>
      </c>
      <c r="B488" s="3" t="str">
        <f>=HYPERLINK("https://www.regulations.gov/comment/EPA-HQ-OA-2018-0259-0627")</f>
      </c>
      <c r="C488" s="2" t="inlineStr">
        <is>
          <t>From: Hope, Brian To: For the Docket Center Date: 5/21/2018 12:47:00 PM Subject: FW: The Importance of Science for the EPA -------------------------------------------------- From: Elaine Logothetis Jack [mailto:eleni.logo@gmail.com] Sent: Monday, May 21, 2018 11:17 AM To: Pruitt, Scott ; Adm14pruitt@epa.gov; esp7, ; sooners7, adm  Subject: The Importance of Science for the EPA RE: Docket No. EPA-HQ-OA-2018-0259 Dear EPA Administrator Scott Pruitt, The mission of the Environmental Protection Agency is to protect human and environmental health. Restricting the types of science that the EPA can use in regulatory decision-making would undermine the EPA's ability to carry out this mission,...</t>
        </is>
      </c>
      <c r="D488" s="2" t="inlineStr">
        <is>
          <t/>
        </is>
      </c>
      <c r="E488" s="2" t="inlineStr">
        <is>
          <t/>
        </is>
      </c>
    </row>
    <row r="489">
      <c r="A489" s="2" t="inlineStr">
        <is>
          <t>EPA-HQ-OA-2018-0259-4717</t>
        </is>
      </c>
      <c r="B489" s="3" t="str">
        <f>=HYPERLINK("https://www.regulations.gov/comment/EPA-HQ-OA-2018-0259-4717")</f>
      </c>
      <c r="C489" s="2" t="inlineStr">
        <is>
          <t>In regard to the proposed rule before the EPA, the Strengthening Transparency in Regulatory Science rule.  The STRS rule will further endanger American children and all American citizens. Allowing profit seekers to benefit from sneaky language and twisted reality and to continue to pollute American air, soil and water is the obvious aim of this rule, and I find the sentiment disgusting. By limiting the science and empirical data that is used to regulate the behavior of American companies and corporations, This agency puts profit over life. Not only will I not stand for this behavior, I urge you for the sake of this Nation to bin it. In addition, I will do my best to be sure that everyone I come in ...</t>
        </is>
      </c>
      <c r="D489" s="2" t="inlineStr">
        <is>
          <t/>
        </is>
      </c>
      <c r="E489" s="2" t="inlineStr">
        <is>
          <t/>
        </is>
      </c>
    </row>
    <row r="490">
      <c r="A490" s="2" t="inlineStr">
        <is>
          <t>EPA-HQ-OA-2018-0259-4144</t>
        </is>
      </c>
      <c r="B490" s="3" t="str">
        <f>=HYPERLINK("https://www.regulations.gov/comment/EPA-HQ-OA-2018-0259-4144")</f>
      </c>
      <c r="C490" s="2" t="inlineStr">
        <is>
          <t>EPA has stated that The [proposed] rule will ensure that the regulatory science underlying Agency actions is fully transparent, and that underlying scientific information is publicly available in a manner sufficient for independent validation. As a scientist based in Washington, DC, I recognize the importance of transparency in science-based decision making and the value of publicly shared data to both research and public policy. Indeed, I stated in an October 2006 editorial in the journal Frontiers in Ecology and the Environment that ensuring that data are widely available and safeguarded against loss is vital to the health of the research enterprise, and a fundamental moral obligation on the part of scientists. However, not all studies...</t>
        </is>
      </c>
      <c r="D490" s="2" t="inlineStr">
        <is>
          <t/>
        </is>
      </c>
      <c r="E490" s="2" t="inlineStr">
        <is>
          <t/>
        </is>
      </c>
    </row>
    <row r="491">
      <c r="A491" s="2" t="inlineStr">
        <is>
          <t>EPA-HQ-OA-2018-0259-13802</t>
        </is>
      </c>
      <c r="B491" s="3" t="str">
        <f>=HYPERLINK("https://www.regulations.gov/comment/EPA-HQ-OA-2018-0259-13802")</f>
      </c>
      <c r="C491" s="2" t="inlineStr">
        <is>
          <t xml:space="preserve">If we are to just survive, we desperately need the latest environmental science pushed forward, keeping us from gagging to death.  But do the Republicans, the conservatives and corporate America give a shit? Heck no! All they care, including the stupid ass Trump followers, is making America great. You know, proud of being a fuck head, while the great polluters rob them fucking blind.. Regulations.gov have a fantastic battle ahead, of turning around the death cults our nation is stuck with.  </t>
        </is>
      </c>
      <c r="D491" s="2" t="inlineStr">
        <is>
          <t/>
        </is>
      </c>
      <c r="E491" s="2" t="inlineStr">
        <is>
          <t/>
        </is>
      </c>
    </row>
    <row r="492">
      <c r="A492" s="2" t="inlineStr">
        <is>
          <t>EPA-HQ-OA-2018-0259-8044</t>
        </is>
      </c>
      <c r="B492" s="3" t="str">
        <f>=HYPERLINK("https://www.regulations.gov/comment/EPA-HQ-OA-2018-0259-8044")</f>
      </c>
      <c r="C492" s="2" t="inlineStr">
        <is>
          <t>Prove all EPA decisions and regulations are supported by actual 100% accurate true science by showing all documents and other work. Regards, Tom Wies</t>
        </is>
      </c>
      <c r="D492" s="2" t="inlineStr">
        <is>
          <t/>
        </is>
      </c>
      <c r="E492" s="2" t="inlineStr">
        <is>
          <t/>
        </is>
      </c>
    </row>
    <row r="493">
      <c r="A493" s="2" t="inlineStr">
        <is>
          <t>EPA-HQ-OA-2018-0259-12843</t>
        </is>
      </c>
      <c r="B493" s="3" t="str">
        <f>=HYPERLINK("https://www.regulations.gov/comment/EPA-HQ-OA-2018-0259-12843")</f>
      </c>
      <c r="C493" s="2" t="inlineStr">
        <is>
          <t>The Environmental Protection Agency transparency rule is not about transparency or strengthening science. EPAs mission is to protect human and environmental health, yet its current leadership has consistently ignored warnings from the scientific, medical and public health communities that this rule jeopardizes the agencys ability to fulfill its mission. In following through with this flawed policy anyway, the EPA administrator is undermining the agencys ability to use the best available science as it makes decisions. Even more alarming is that the agency is moving forward with this rule despite criticism and warnings from its own Scientific Advisory Board. This is a deliberate attempt to exclude scientific evidence from the policymaking ...</t>
        </is>
      </c>
      <c r="D493" s="2" t="inlineStr">
        <is>
          <t/>
        </is>
      </c>
      <c r="E493" s="2" t="inlineStr">
        <is>
          <t/>
        </is>
      </c>
    </row>
    <row r="494">
      <c r="A494" s="2" t="inlineStr">
        <is>
          <t>EPA-HQ-OA-2018-0259-8123</t>
        </is>
      </c>
      <c r="B494" s="3" t="str">
        <f>=HYPERLINK("https://www.regulations.gov/comment/EPA-HQ-OA-2018-0259-8123")</f>
      </c>
      <c r="C494" s="2" t="inlineStr">
        <is>
          <t>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proposed rule promises &amp;quot;transparency,&amp;quot; it reduces confidentiality and pri...</t>
        </is>
      </c>
      <c r="D494" s="2" t="inlineStr">
        <is>
          <t/>
        </is>
      </c>
      <c r="E494" s="2" t="inlineStr">
        <is>
          <t/>
        </is>
      </c>
    </row>
    <row r="495">
      <c r="A495" s="2" t="inlineStr">
        <is>
          <t>EPA-HQ-OA-2018-0259-14922</t>
        </is>
      </c>
      <c r="B495" s="3" t="str">
        <f>=HYPERLINK("https://www.regulations.gov/comment/EPA-HQ-OA-2018-0259-14922")</f>
      </c>
      <c r="C495" s="2" t="inlineStr">
        <is>
          <t>US EPA&amp;#39;s job is to protect public health and the environment from pollution and harm. Air pollution harms our health. Research has linked increased exposure to particulate pollution to worse outcomes from COVID-19. EPA must protect public health by further reducing air pollution, especially particulates. EPAs Supplemental Transparency Proposal limits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protect the public from contaminants to the air, water, and ...</t>
        </is>
      </c>
      <c r="D495" s="2" t="inlineStr">
        <is>
          <t/>
        </is>
      </c>
      <c r="E495" s="2" t="inlineStr">
        <is>
          <t/>
        </is>
      </c>
    </row>
    <row r="496">
      <c r="A496" s="2" t="inlineStr">
        <is>
          <t>EPA-HQ-OA-2018-0259-12874</t>
        </is>
      </c>
      <c r="B496" s="3" t="str">
        <f>=HYPERLINK("https://www.regulations.gov/comment/EPA-HQ-OA-2018-0259-12874")</f>
      </c>
      <c r="C496" s="2" t="inlineStr">
        <is>
          <t>March 27, 2020 Dear Administrator Wheeler, I support the Union of Concerned Scientists in respectfully requesting a 60-day extension of the comment deadline for the Strengthening Transparency in Regulatory Science supplemental proposal (Docket ID No. EPA-HQ-OA-2018-0259), plus at least three virtual public hearings. Like the UCS, I urge you to extend the comment period at least 30 days beyond when the federal government lifts the national emergency concerning the COVID-19 outbreak. Addressing a document of this complexity and submitting substantive comments to help inform EPA&amp;#39;s decisions in the midst of a worldwide pandemic requires considerably more time than the current 30-day comment period allows. &lt;b...</t>
        </is>
      </c>
      <c r="D496" s="2" t="inlineStr">
        <is>
          <t/>
        </is>
      </c>
      <c r="E496" s="2" t="inlineStr">
        <is>
          <t/>
        </is>
      </c>
    </row>
    <row r="497">
      <c r="A497" s="2" t="inlineStr">
        <is>
          <t>EPA-HQ-OA-2018-0259-21390</t>
        </is>
      </c>
      <c r="B497" s="3" t="str">
        <f>=HYPERLINK("https://www.regulations.gov/comment/EPA-HQ-OA-2018-0259-21390")</f>
      </c>
      <c r="C497" s="2" t="inlineStr">
        <is>
          <t>This is a no-brainer !As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t>
        </is>
      </c>
      <c r="D497" s="2" t="inlineStr">
        <is>
          <t/>
        </is>
      </c>
      <c r="E497" s="2" t="inlineStr">
        <is>
          <t/>
        </is>
      </c>
    </row>
    <row r="498">
      <c r="A498" s="2" t="inlineStr">
        <is>
          <t>EPA-HQ-OA-2018-0259-8198</t>
        </is>
      </c>
      <c r="B498" s="3" t="str">
        <f>=HYPERLINK("https://www.regulations.gov/comment/EPA-HQ-OA-2018-0259-8198")</f>
      </c>
      <c r="C498" s="2" t="inlineStr">
        <is>
          <t>This proposal will limit access to and inclusion of perfectly valid scientific data the EPA needs if it actually intends to protect the environment. I am hopeful the EPA will put more effort into protecting the things that affect general population health and our natural resources, rather than protecting business interests of a few.</t>
        </is>
      </c>
      <c r="D498" s="2" t="inlineStr">
        <is>
          <t/>
        </is>
      </c>
      <c r="E498" s="2" t="inlineStr">
        <is>
          <t/>
        </is>
      </c>
    </row>
    <row r="499">
      <c r="A499" s="2" t="inlineStr">
        <is>
          <t>EPA-HQ-OA-2018-0259-17603</t>
        </is>
      </c>
      <c r="B499" s="3" t="str">
        <f>=HYPERLINK("https://www.regulations.gov/comment/EPA-HQ-OA-2018-0259-17603")</f>
      </c>
      <c r="C499" s="2" t="inlineStr">
        <is>
          <t>As someone concerned about breast cancer and many other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t>
        </is>
      </c>
      <c r="D499" s="2" t="inlineStr">
        <is>
          <t/>
        </is>
      </c>
      <c r="E499" s="2" t="inlineStr">
        <is>
          <t/>
        </is>
      </c>
    </row>
    <row r="500">
      <c r="A500" s="2" t="inlineStr">
        <is>
          <t>EPA-HQ-OA-2018-0259-8937</t>
        </is>
      </c>
      <c r="B500" s="3" t="str">
        <f>=HYPERLINK("https://www.regulations.gov/comment/EPA-HQ-OA-2018-0259-8937")</f>
      </c>
      <c r="C500" s="2" t="inlineStr">
        <is>
          <t>Please don&amp;#39;t adopt the Strengthening Transparency in Regulatory Science&amp;quot; rule, it invalidates huge amounts of reliable and usable research. This would elevate the risk of being exposed to toxic and illness-causing compounds for all Americans - and is not easily undone. Preventing exposure and illness is easier than curing and undoing them, I can say from personal experience as a physician.Please don&amp;#39;t invalidate useful science. It is important for the health and well-being of all Americans.</t>
        </is>
      </c>
      <c r="D500" s="2" t="inlineStr">
        <is>
          <t/>
        </is>
      </c>
      <c r="E500" s="2" t="inlineStr">
        <is>
          <t/>
        </is>
      </c>
    </row>
    <row r="501">
      <c r="A501" s="2" t="inlineStr">
        <is>
          <t>EPA-HQ-OA-2018-0259-7600</t>
        </is>
      </c>
      <c r="B501" s="3" t="str">
        <f>=HYPERLINK("https://www.regulations.gov/comment/EPA-HQ-OA-2018-0259-7600")</f>
      </c>
      <c r="C501" s="2" t="inlineStr">
        <is>
          <t>Don&amp;#39;t sideline science. It&amp;#39;s unAmerican, and bad for the environment!! HIPPA regulations have to be respected. Transparency is a made-up issue- not a real one!Brett carr</t>
        </is>
      </c>
      <c r="D501" s="2" t="inlineStr">
        <is>
          <t/>
        </is>
      </c>
      <c r="E501" s="2" t="inlineStr">
        <is>
          <t/>
        </is>
      </c>
    </row>
    <row r="502">
      <c r="A502" s="2" t="inlineStr">
        <is>
          <t>EPA-HQ-OA-2018-0259-15738</t>
        </is>
      </c>
      <c r="B502" s="3" t="str">
        <f>=HYPERLINK("https://www.regulations.gov/comment/EPA-HQ-OA-2018-0259-15738")</f>
      </c>
      <c r="C502" s="2" t="inlineStr">
        <is>
          <t>Dear Administrator Andrew Wheeler,With the public health crisis (pandemic) currently looming and millions of people currently at risk, I find it unconscionable that the EPA is taking steps that would assure even more risk from pollutants that would add even more health risks to millions of Americans. I write this letter to strongly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t>
        </is>
      </c>
      <c r="D502" s="2" t="inlineStr">
        <is>
          <t/>
        </is>
      </c>
      <c r="E502" s="2" t="inlineStr">
        <is>
          <t/>
        </is>
      </c>
    </row>
    <row r="503">
      <c r="A503" s="2" t="inlineStr">
        <is>
          <t>EPA-HQ-OA-2018-0259-14551</t>
        </is>
      </c>
      <c r="B503" s="3" t="str">
        <f>=HYPERLINK("https://www.regulations.gov/comment/EPA-HQ-OA-2018-0259-14551")</f>
      </c>
      <c r="C503"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03" s="2" t="inlineStr">
        <is>
          <t/>
        </is>
      </c>
      <c r="E503" s="2" t="inlineStr">
        <is>
          <t/>
        </is>
      </c>
    </row>
    <row r="504">
      <c r="A504" s="2" t="inlineStr">
        <is>
          <t>EPA-HQ-OA-2018-0259-5216</t>
        </is>
      </c>
      <c r="B504" s="3" t="str">
        <f>=HYPERLINK("https://www.regulations.gov/comment/EPA-HQ-OA-2018-0259-5216")</f>
      </c>
      <c r="C504" s="2" t="inlineStr">
        <is>
          <t>Make EPA show their work. Stop the regulations based on biased or based on faulty science.  Regulations are making everything cost more and hurting small business. Regards, Judy Hickey</t>
        </is>
      </c>
      <c r="D504" s="2" t="inlineStr">
        <is>
          <t/>
        </is>
      </c>
      <c r="E504" s="2" t="inlineStr">
        <is>
          <t/>
        </is>
      </c>
    </row>
    <row r="505">
      <c r="A505" s="2" t="inlineStr">
        <is>
          <t>EPA-HQ-OA-2018-0259-12433</t>
        </is>
      </c>
      <c r="B505" s="3" t="str">
        <f>=HYPERLINK("https://www.regulations.gov/comment/EPA-HQ-OA-2018-0259-12433")</f>
      </c>
      <c r="C505" s="2" t="inlineStr">
        <is>
          <t>The Honorable Andrew R. Wheeler Deputy Administrator Environmental Protection Agency 1200 Pennsylvania Avenue NW Washington, DC 20460 Re: Reject the Proposed Strengthening Transparency in Regulatory Science Rule (Docket No. EPA-HQ-OA-2018-0259) Dear Deputy Administrator Wheeler: On behalf of the millions of people living with and at risk of breast cancer, I am writing to urge you to withdraw the revised Strengthening Transparency in Regulatory Science rule, because it would restrict the Environmental Protection Agency’s (EPA) ability to use the best available science and public health research in rule-making and may result in more people being diagnosed with breast cancer and other diseases. Breast Cancer Action is a national education a...</t>
        </is>
      </c>
      <c r="D505" s="2" t="inlineStr">
        <is>
          <t/>
        </is>
      </c>
      <c r="E505" s="2" t="inlineStr">
        <is>
          <t/>
        </is>
      </c>
    </row>
    <row r="506">
      <c r="A506" s="2" t="inlineStr">
        <is>
          <t>EPA-HQ-OA-2018-0259-17557</t>
        </is>
      </c>
      <c r="B506" s="3" t="str">
        <f>=HYPERLINK("https://www.regulations.gov/comment/EPA-HQ-OA-2018-0259-17557")</f>
      </c>
      <c r="C506" s="2" t="inlineStr">
        <is>
          <t>As someone concerned about breast cancer because dear friends and relatives have sickened and died from it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t>
        </is>
      </c>
      <c r="D506" s="2" t="inlineStr">
        <is>
          <t/>
        </is>
      </c>
      <c r="E506" s="2" t="inlineStr">
        <is>
          <t/>
        </is>
      </c>
    </row>
    <row r="507">
      <c r="A507" s="2" t="inlineStr">
        <is>
          <t>EPA-HQ-OA-2018-0259-18852</t>
        </is>
      </c>
      <c r="B507" s="3" t="str">
        <f>=HYPERLINK("https://www.regulations.gov/comment/EPA-HQ-OA-2018-0259-18852")</f>
      </c>
      <c r="C507" s="2" t="inlineStr">
        <is>
          <t>My name is [Your first name will be inserted here] [Your last name will be inserted here], and I live in [Your city will be inserted here], [Your state will be inserted here]. [Your personal comment will be added here.]As a physician who taught graduate-level courses in toxicology and someone who believes that our air, water, and food must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t>
        </is>
      </c>
      <c r="D507" s="2" t="inlineStr">
        <is>
          <t/>
        </is>
      </c>
      <c r="E507" s="2" t="inlineStr">
        <is>
          <t/>
        </is>
      </c>
    </row>
    <row r="508">
      <c r="A508" s="2" t="inlineStr">
        <is>
          <t>EPA-HQ-OA-2018-0259-6865</t>
        </is>
      </c>
      <c r="B508" s="3" t="str">
        <f>=HYPERLINK("https://www.regulations.gov/comment/EPA-HQ-OA-2018-0259-6865")</f>
      </c>
      <c r="C508" s="2" t="inlineStr">
        <is>
          <t>August 15, 2018The Honorable Andrew WheelerActing AdministratorU.S. Environmental Protection Agency1200 Pennsylvania Avenue, N.W.#1101AWashington, DC 20460Docket No. EPAHQOA20180259Dear Acting Administrator Wheeler: Thank you for the opportunity to comment on the proposed regulation regarding Strengthening Transparency in Regulatory Science.While I appreciate the goal of promoting open and transparent science, I am concerned that this rule may have unintended consequences on important studies, particularly those which utilize data on human subjects, which require the protection of privacy.  Human subjects of epidemiological research expect their privacy and anonym...
JOHN J. FASO COMMITTEE ON AGRICULTURE 19TH DISTRICT, NEW YORK SUBCOMMITTEE ON COMMODITY EXCHANGES, ENERGY, AND CREDIT 1616 LONGWCIFITH Koos!' OTHICE BUILDING SUBCOMMITTEE ON NUT PUNTA WASHINGTON, DC 20515 (202) 225-5614 COMMITTEE ON THE BUDGET http://faso.house.gov COMMITTEE ON TRANSPORTATION AND INFRASTRUCTURE VICE CHAIR, SUBCOMMI1 TEE ON CongresZ of the Unite) *tate5 RAILROADS, PIPELINES, AND HAZARDOUS MATERIALS SUBCOMMITTEE ON ECONOMIC DEVELOPMENT, ji,ouck of ikepre5nitatitn5 PUBLIC BUILDINGS, AND EMERGENCY MANAGEMENT SUBCOMMITTEE ON HIGHWAYS AND TRANSIT August 15, 2018 The Honorable Andrew Wheeler Acting Administrator U.S. Environmental Protection Agency 1200 Pennsylvania Avenue, N.W. #1101A Washington, DC 20460 Docket No. EPA—HQ—OA-...</t>
        </is>
      </c>
      <c r="D508" s="2" t="inlineStr">
        <is>
          <t/>
        </is>
      </c>
      <c r="E508" s="2" t="inlineStr">
        <is>
          <t/>
        </is>
      </c>
    </row>
    <row r="509">
      <c r="A509" s="2" t="inlineStr">
        <is>
          <t>EPA-HQ-OA-2018-0259-6169</t>
        </is>
      </c>
      <c r="B509" s="3" t="str">
        <f>=HYPERLINK("https://www.regulations.gov/comment/EPA-HQ-OA-2018-0259-6169")</f>
      </c>
      <c r="C509" s="2" t="inlineStr">
        <is>
          <t>See attached FILE. Comments on behalf of Beyond Nuclear. www.beyondnuclear.org. Authored by Cindy Folkers. cindy@beyondnuclear.org. Submitted August 16, 2018.
ENVIRONMENTAL PROTECTION AGENCY 40 CFR Part 30 [EPA–HQ–OA–2018–0259; FRL–9977–40–ORD] RIN 2080–AA14 Strengthening Transparency in Regulatory Science Docket ID No. EPA–HQ–OA–2018–0259 www.regulations.gov Comments of Beyond Nuclear EPA should abandon finalization of this rule. While in principle, we applaud transparency of the science on which regulations are based, for radiation protection this proposed rule fails to fully address the real regulatory challenges EPA faces. In the case of radiation damage models, and specifically the linear and no threshold models, transparency is not the overarching concern. The overarching concern is that EPA has failed to protect women, children and pregnancy. Making EPA’s science more transparent while ...</t>
        </is>
      </c>
      <c r="D509" s="2" t="inlineStr">
        <is>
          <t/>
        </is>
      </c>
      <c r="E509" s="2" t="inlineStr">
        <is>
          <t/>
        </is>
      </c>
    </row>
    <row r="510">
      <c r="A510" s="2" t="inlineStr">
        <is>
          <t>EPA-HQ-OA-2018-0259-10082</t>
        </is>
      </c>
      <c r="B510" s="3" t="str">
        <f>=HYPERLINK("https://www.regulations.gov/comment/EPA-HQ-OA-2018-0259-10082")</f>
      </c>
      <c r="C510" s="2" t="inlineStr">
        <is>
          <t>Dear Administrator Andrew Wheeler,I vehemently oppose the Environmental Protection Agency&amp;#39;s (EPA) proposal to restrict the science that is used in its decision-making processes.Science, and ONLY SCIENCE, must dictate how OUR SHARED ENVIRONMENT MUST BE PROTECTED.In issuing this proposed rule, the EPA claims that it would be making science more transparent.WHAT A LOAD OF BULL FECES.This insanely polluter-friendly nonsense would put researchers in the difficult position of choosing between protecting privacy and security versus allowing their work to be used to inform the EPA about its vitally important decisions, which will affect ALL OF US.It would excessively burden EPA staf...</t>
        </is>
      </c>
      <c r="D510" s="2" t="inlineStr">
        <is>
          <t/>
        </is>
      </c>
      <c r="E510" s="2" t="inlineStr">
        <is>
          <t/>
        </is>
      </c>
    </row>
    <row r="511">
      <c r="A511" s="2" t="inlineStr">
        <is>
          <t>EPA-HQ-OA-2018-0259-12720</t>
        </is>
      </c>
      <c r="B511" s="3" t="str">
        <f>=HYPERLINK("https://www.regulations.gov/comment/EPA-HQ-OA-2018-0259-12720")</f>
      </c>
      <c r="C511" s="2" t="inlineStr">
        <is>
          <t>May 18, 2020 Administrator Andrew Wheeler U.S. Environmental Protection Agency 1200 Pennsylvania Avenue, NW Washington, D.C. 20460 Via Regulations.gov to docket EPA-HQ-OA-2018-0259 Cheryl A. Hawkins Office of the Science Advisor, Policy and Engagement (8104R) U.S. Environmental Protection Agency 1200 Pennsylvania Avenue NW Washington, D.C. 20460 Via email to staff_osa@epa.gov RE: Comments of Natural Resources Defense Council on “Strengthening Transparency in Regulatory Science (Supplemental notice of proposed rulemaking)” 85 Fed. Reg. 15396- 15406 (March 18, 2020), Docket ID No. EPA-HQ-OA-2018-0259 I. Introduction Natural Resources Defense Council (NRDC) is a national, not-for-profit public-health and environmental advocacy organization ...
Index of Attachments to Comments of Natural Resources Defense Council on “Strengthening Transparency in Regulatory Science (Supplemental notice of proposed rulemaking)” 85 Fed. Reg. 15396-15406 (March 18, 2020) Docket ID No. EPA-HQ-OA-2018-0259 1. Natural Resources Defense Council, “Comment Submitted by the Natural Resources Defense Council (NRDC) on the Environmental Protection Agency (EPA) Proposed Rule: Strengthening Transparency in Regulatory Science,” Docket No. EPA-HQ-OA- 2018-0259-8283, Aug. 15, 2018 available at https://www.regulations.gov/document?D=EPA-HQ-OA-2018-0259-8283. 2. Memo from Chris Horner, 12/23/1996. 3. Johnson, Eddie Bernice. 2020. “Letter from Chairwoman Eddie Bernice Johnson to House Committee on Science, Space, ...
August 15, 2018 Acting Administrator Andrew Wheeler &amp; Office of the Science Advisor U.S. Environmental Protection Agency 1200 Pennsylvania Avenue, NW Washington, D.C. 20460 Via Regulations.gov to docket EPA-HQ-OA-2018-0259 Tom Sinks Office of the Science Advisor U.S. Environmental Protection Agency 1200 Pennsylvania Avenue NW Washington, D.C. 20460 Via email to staff_osa@epa.gov RE: Comments of Natural Resources Defense Council on “Strengthening Transparency in Regulatory Science,” 83 Fed. Reg. 18,768 (April 30, 2018), Docket ID No. EPA-HQ-OA-2018-0259 I. Introduction Natural Resources Defense Council (NRDC) is a national, not-for-profit public-health and environmental advocacy organization whose purpose is to safeguard the Earth: its pe...
From : Christopher Horne r To: Hyde, Timothy N .; Tompson, Randy CC: BCC : Subject : Federal Agency Science Date : 12/23/1996 1 :56 :01 P M Attachments : Gentlemen : The following is the document we discussed . Have a happy holiday. CC H MEMORANDU M TO : Mr. Tim Hyde Mr . Randy Johnso n RJ Reynolds Tobacco Company FROM : Mr. Christopher C . Horner Bracewell &amp; Patterson, L .L.P. DATE : December 23, 1996 RE : Background and Proposed Program to Address Federal Agency Scienc e Per our earlier conversations, the following sets forth what needs to be done to reform agency science, focusing on the need based upon your interests, and how you are positioned to take a behind the scene s leadership position . It provides an overview of the issues r...
MEMORANDUM TO: Chairwoman Johnson FROM: Democratic Staff, Committee on Science, Space, and Technology DATE: April 30, 2020 RE: Summary of Staff-Level Briefings from the Environmental Protection Agency on the “Strengthening Transparency in Regulatory Science” Supplemental Proposed Rule Background On March 20, you sent a letter to EPA Administrator Andrew Wheeler requesting that the Agency extend the public comment period of the Supplemental Notice of Proposed Rulemaking (SNPRM) for the “Strengthening Transparency in Regulatory Science” proposed rule. In the letter, you requested a staff-level briefing on the rule, to occur by March 27. On April 2, EPA provided Committee staff with an hour-long phone briefing, and the Agency accommodated C...
To: Yamada, Richard (Yujiro)[yamadasichardaepa.govi; Bolen, Brittany[bolen.brittanyalepa.govj ROM; Baptist, Erik Sent: Fri 1/12/2018 1:37:18 PM Subject: RE: new initiative on rnaking science available. Let's plan for 10:30 a.m. I will reschedule my conflict. Erik Baptist Senior Deputy General Counsel Office of General Counsel U.S. Environmental Protection Agency 1200 Pennsyvlania Ave., NW Washington, DC 20460 (202) 564-1689 baptisterik@epa.gov From: Yamada, Richard (Yujiro) Sent: Friday, January 12, 2018 8:10 AM To: Bolen, Brittany  Cc: Baptist, Erik  Subject: Re: new initiative on making science available. can be there at 10:30 - if plans change I can be flexible - thanks Sent from my iPhone...
Message From: Ringel, Aaron [/0=EXCHANGELABS/OU=EXCHANGE ADMINISTRATIVE GROUP (FYDIBOHF23SPDLT)/CN=RECIPIENTS/CN=1654BDC951284A6D899A418A89FBOABF-RINGEL, AAR] Sent: 1/8/2018 5:10:45 PM To: Troy Lyons (Iyons.troy@epa.gov) Uo=ExchangeLabs/ou=Exchange Administrative Group (FYDIBOHF23SPDLT)/cn=Recipients/cn=15e4881c95044ab49c6c35a0f5eef67e-Lyons, Troy] CC: Christian Rodrick (Rodrick.Christian@epa.gov) [Rodrick.Christian@epa.gov]; Shimmin, Kaitlyn Vo=ExchangeLabs/ou=Exchange Administrative Group (FYDIBOHF23SPDLT)/cn=Recipients/cn=becb3f33f9a14acd8112d898cc7853c6-Shimmin, Ka] Subject: Chairman Smith Meeting Memo Attachments: 01-08-2018 - Chairman Lamar Smith Meeting Memo.docx Troy, Attached and below is the meeting memo. Let me know if this is...</t>
        </is>
      </c>
      <c r="D511" s="2" t="inlineStr">
        <is>
          <t/>
        </is>
      </c>
      <c r="E511" s="2" t="inlineStr">
        <is>
          <t/>
        </is>
      </c>
    </row>
    <row r="512">
      <c r="A512" s="2" t="inlineStr">
        <is>
          <t>EPA-HQ-OA-2018-0259-8889</t>
        </is>
      </c>
      <c r="B512" s="3" t="str">
        <f>=HYPERLINK("https://www.regulations.gov/comment/EPA-HQ-OA-2018-0259-8889")</f>
      </c>
      <c r="C512" s="2" t="inlineStr">
        <is>
          <t>By definition its only real science if the same experiment can be duplicated by others using the same method, materials and obtain the same results. Regards, Brian Weis</t>
        </is>
      </c>
      <c r="D512" s="2" t="inlineStr">
        <is>
          <t/>
        </is>
      </c>
      <c r="E512" s="2" t="inlineStr">
        <is>
          <t/>
        </is>
      </c>
    </row>
    <row r="513">
      <c r="A513" s="2" t="inlineStr">
        <is>
          <t>EPA-HQ-OA-2018-0259-17224</t>
        </is>
      </c>
      <c r="B513" s="3" t="str">
        <f>=HYPERLINK("https://www.regulations.gov/comment/EPA-HQ-OA-2018-0259-17224")</f>
      </c>
      <c r="C513" s="2" t="inlineStr">
        <is>
          <t>My name is Dr. William Burgess Leavenworth, Ph.D.  My doctorate is in environmental history, concentrated on the northern New England littoral.  I am the sixth generation of my family to graduate from College, the fourth to have an M.A., and the second to have a Ph.D.  We have been conservationists at least since the Civil War.  We have shed our sweat to build this country, and our blood to defend it.  My father resigned his tenure-track college teaching position and died flying night recon missions against the Nazis while Trump&amp;#39;s father was cowering in his racist NY burrow.I am writing to voice my strong opposition to the Trump administrations latest attack on science, public health, and ...</t>
        </is>
      </c>
      <c r="D513" s="2" t="inlineStr">
        <is>
          <t/>
        </is>
      </c>
      <c r="E513" s="2" t="inlineStr">
        <is>
          <t/>
        </is>
      </c>
    </row>
    <row r="514">
      <c r="A514" s="2" t="inlineStr">
        <is>
          <t>EPA-HQ-OA-2018-0259-9701</t>
        </is>
      </c>
      <c r="B514" s="3" t="str">
        <f>=HYPERLINK("https://www.regulations.gov/comment/EPA-HQ-OA-2018-0259-9701")</f>
      </c>
      <c r="C514" s="2" t="inlineStr">
        <is>
          <t>Dear Federal EPA:Last year, the Environmental Protection Agency (EPA) proposed Strengthening Transparency in Regulatory Science, a rule that stipulates that when the EPA utilizes a scientific study to support public health protections, the raw data supporting the rule (potentially including personal medical data) must be publicly available and the studies must be able to be validated by a separate EPA review. This wide-ranging proposal would significantly limit the research and data that the EPA can use to make informed policy decisions under major public health and environmental laws, including the Clean Air Act, Safe Drinking Water Act, and Toxic Substances Control Act.As we have already learned via the CO...</t>
        </is>
      </c>
      <c r="D514" s="2" t="inlineStr">
        <is>
          <t/>
        </is>
      </c>
      <c r="E514" s="2" t="inlineStr">
        <is>
          <t/>
        </is>
      </c>
    </row>
    <row r="515">
      <c r="A515" s="2" t="inlineStr">
        <is>
          <t>EPA-HQ-OA-2018-0259-11089</t>
        </is>
      </c>
      <c r="B515" s="3" t="str">
        <f>=HYPERLINK("https://www.regulations.gov/comment/EPA-HQ-OA-2018-0259-11089")</f>
      </c>
      <c r="C515" s="2" t="inlineStr">
        <is>
          <t>Leftists and environmental extremists dont care that American businesses are hurting right now.They dont care that over 3 MILLION Americans recently filed for unemployment benefits.All they care about is advancing their out-of-touch agenda. Thats why Pelosi tried to fill the latest Coronavirus relief bill with parts of AOCs socialist Green New Deal.President Trump is fighting to protect Americas workers and their families. In fact, his conservative administration is trying to make the EPA justify any new regulation BEFORE its enacted.It is time to force the EPA to show their work and stop using secret science. It is time to stop them from using &amp;quot;models&amp;quot; which are designed, yes designed to show result that fa...</t>
        </is>
      </c>
      <c r="D515" s="2" t="inlineStr">
        <is>
          <t/>
        </is>
      </c>
      <c r="E515" s="2" t="inlineStr">
        <is>
          <t/>
        </is>
      </c>
    </row>
    <row r="516">
      <c r="A516" s="2" t="inlineStr">
        <is>
          <t>EPA-HQ-OA-2018-0259-2300</t>
        </is>
      </c>
      <c r="B516" s="3" t="str">
        <f>=HYPERLINK("https://www.regulations.gov/comment/EPA-HQ-OA-2018-0259-2300")</f>
      </c>
      <c r="C516" s="2" t="inlineStr">
        <is>
          <t>I am strictly opposed to the EPA&amp;#39;s effort to undermine science , particularly medical science, with a phony claim of lack of transparency. You are fooling nobody.</t>
        </is>
      </c>
      <c r="D516" s="2" t="inlineStr">
        <is>
          <t/>
        </is>
      </c>
      <c r="E516" s="2" t="inlineStr">
        <is>
          <t/>
        </is>
      </c>
    </row>
    <row r="517">
      <c r="A517" s="2" t="inlineStr">
        <is>
          <t>EPA-HQ-OA-2018-0259-8842</t>
        </is>
      </c>
      <c r="B517" s="3" t="str">
        <f>=HYPERLINK("https://www.regulations.gov/comment/EPA-HQ-OA-2018-0259-8842")</f>
      </c>
      <c r="C517"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available.I urge you to abandon this reckless plan, for the sake of our childrens health.  We need science at the EPA to help our country and our world. Regards, Kathie Berghorn</t>
        </is>
      </c>
      <c r="D517" s="2" t="inlineStr">
        <is>
          <t/>
        </is>
      </c>
      <c r="E517" s="2" t="inlineStr">
        <is>
          <t/>
        </is>
      </c>
    </row>
    <row r="518">
      <c r="A518" s="2" t="inlineStr">
        <is>
          <t>EPA-HQ-OA-2018-0259-15412</t>
        </is>
      </c>
      <c r="B518" s="3" t="str">
        <f>=HYPERLINK("https://www.regulations.gov/comment/EPA-HQ-OA-2018-0259-15412")</f>
      </c>
      <c r="C518" s="2" t="inlineStr">
        <is>
          <t>I urge you not to move forward with the EPA proposed rule &amp;quot;Strengthening Transparency in Regulatory Science&amp;quot; (EPA-HQ-OA-2018-0259). This rule undermines the research that supports our bedrock environmental laws and protections. It will have a detrimental effect on research studying the effects of toxic chemicals like chlorpyrifos, neonicotinoids, and glyphosate and will put children and pollinators at risk. The rule will make it impossible for the EPA to consider the best available science when regulating chemicals that harm our environment, and because of this our communities and earth systems will suffer. The EPA should not discredit peer-reviewed research, undercut privacy laws, or undermine the role of s...</t>
        </is>
      </c>
      <c r="D518" s="2" t="inlineStr">
        <is>
          <t/>
        </is>
      </c>
      <c r="E518" s="2" t="inlineStr">
        <is>
          <t/>
        </is>
      </c>
    </row>
    <row r="519">
      <c r="A519" s="2" t="inlineStr">
        <is>
          <t>EPA-HQ-OA-2018-0259-5391</t>
        </is>
      </c>
      <c r="B519" s="3" t="str">
        <f>=HYPERLINK("https://www.regulations.gov/comment/EPA-HQ-OA-2018-0259-5391")</f>
      </c>
      <c r="C519" s="2" t="inlineStr">
        <is>
          <t>PLEASE ENTER YOUR COMMENT HEREAny government entity that proposes to regulate public activities, both commercial and private, cannot justify any regulations they propose or enact by citing ?scientific? evidence that they refuse to disclose and openly discuss. This is the very essence of dictatorship and has hamstrung people and businesses with mountains of regulations based on wishful thinking or phony science. If you cannot openly discuss sources of &amp;quot;scientific&amp;quot; information in a public forum, then you are completely unworthy of any public trust. To assume you have the sole right to establish what is scientific truth and keep that process a secret from the &amp;quot;unwashed masses&amp;quot; is the height of arrogance and authoritarian...</t>
        </is>
      </c>
      <c r="D519" s="2" t="inlineStr">
        <is>
          <t/>
        </is>
      </c>
      <c r="E519" s="2" t="inlineStr">
        <is>
          <t/>
        </is>
      </c>
    </row>
    <row r="520">
      <c r="A520" s="2" t="inlineStr">
        <is>
          <t>EPA-HQ-OA-2018-0259-1400</t>
        </is>
      </c>
      <c r="B520" s="3" t="str">
        <f>=HYPERLINK("https://www.regulations.gov/comment/EPA-HQ-OA-2018-0259-1400")</f>
      </c>
      <c r="C520" s="2" t="inlineStr">
        <is>
          <t>May 10, 2018This proposal will specifically affect the EPAs reliance on the best available science to inform its decisions when implementing the Clean Air Act; Clean Water Act; Safe Drinking Water Act; Federal Insecticide, Fungicide, and Rodenticide Act; and, Toxic Substances Control Act and other.  In the past EPAs efforts to implement these laws that are protective of human health and the environment have been successful as noted in the nations air and water being cleaner, safe drinking water throughout the country, reduced pesticide contamination of land and water, better worker safety for pesticide applicators, reduced human exposure to regulated toxic substances such as PCBs, and the restoration of contaminated sites under the ...</t>
        </is>
      </c>
      <c r="D520" s="2" t="inlineStr">
        <is>
          <t/>
        </is>
      </c>
      <c r="E520" s="2" t="inlineStr">
        <is>
          <t/>
        </is>
      </c>
    </row>
    <row r="521">
      <c r="A521" s="2" t="inlineStr">
        <is>
          <t>EPA-HQ-OA-2018-0259-3652</t>
        </is>
      </c>
      <c r="B521" s="3" t="str">
        <f>=HYPERLINK("https://www.regulations.gov/comment/EPA-HQ-OA-2018-0259-3652")</f>
      </c>
      <c r="C521" s="2" t="inlineStr">
        <is>
          <t>In the EPA document entitled Strengthening Transparency in Regulatory Science reveals that the EPA is attempting to abandon public and environmental protections in order to protect industry profits. If implemented as is the EPA would do this by attacking the very science on which its regulations are based, not just how it uses this science. The EPA rule would apply to all pollutants, not just radioactive substances.Following is a list of items that need to be included in this document:EPA radiation protection is already not protective enough. What protections EPA regulations do offer must remain.EPA must maintain the linear, no threshold (LNT) model for cancer risk from radiation. LNT must not be abandoned in favor of less...</t>
        </is>
      </c>
      <c r="D521" s="2" t="inlineStr">
        <is>
          <t/>
        </is>
      </c>
      <c r="E521" s="2" t="inlineStr">
        <is>
          <t/>
        </is>
      </c>
    </row>
    <row r="522">
      <c r="A522" s="2" t="inlineStr">
        <is>
          <t>EPA-HQ-OA-2018-0259-18048</t>
        </is>
      </c>
      <c r="B522" s="3" t="str">
        <f>=HYPERLINK("https://www.regulations.gov/comment/EPA-HQ-OA-2018-0259-18048")</f>
      </c>
      <c r="C522" s="2" t="inlineStr">
        <is>
          <t>My name is Steve Cichowski, and I live in Olathe, Kansas. I am friends with a few people who used to work for the EPA before the cutbacks, and they vehemently agree that science should prevail over politics, and certainly over political donors.I happen to really like breathing clean air, drinking clean water, and eating safe non-toxic food.  I strongly oppose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t>
        </is>
      </c>
      <c r="D522" s="2" t="inlineStr">
        <is>
          <t/>
        </is>
      </c>
      <c r="E522" s="2" t="inlineStr">
        <is>
          <t/>
        </is>
      </c>
    </row>
    <row r="523">
      <c r="A523" s="2" t="inlineStr">
        <is>
          <t>EPA-HQ-OA-2018-0259-1981</t>
        </is>
      </c>
      <c r="B523" s="3" t="str">
        <f>=HYPERLINK("https://www.regulations.gov/comment/EPA-HQ-OA-2018-0259-1981")</f>
      </c>
      <c r="C523" s="2" t="inlineStr">
        <is>
          <t>See attached comments submitted on behalf of the Tribal Caucus of the Region 10 Tribal Operations Committee (RTOC).
Region 10 EPA Tribal Consortium (RTOC) 2206 W. Sherman St. Spokane, WA 99203 Coordinator Phone: 907-512-9446 rtoccoordinator@region10rtoc.net www.region10rtoc.net May 30, 2018 Mr. Tom Sinks, Office of the Science Advisor, Environmental Protection Agency United States Environmental Protection Agency 1200 Pennsylvania Avenue, N.W. Washington, D.C. 20460 RE: Comments on “Strengthening Transparency in Regulatory Science” Docket ID No. EPA-HQ-OA-2018-0259 Dear Mr. Sinks; This letter is sent on behalf of the Tribal Caucus members of EPA Region 10’s Tribal Operations Committee (RTOC). This letter is not sent on behalf of EPA Region 10 or any employees of EPA, but solely tribal government representatives of the RTOC. These comments are submitted...</t>
        </is>
      </c>
      <c r="D523" s="2" t="inlineStr">
        <is>
          <t/>
        </is>
      </c>
      <c r="E523" s="2" t="inlineStr">
        <is>
          <t/>
        </is>
      </c>
    </row>
    <row r="524">
      <c r="A524" s="2" t="inlineStr">
        <is>
          <t>EPA-HQ-OA-2018-0259-6898</t>
        </is>
      </c>
      <c r="B524" s="3" t="str">
        <f>=HYPERLINK("https://www.regulations.gov/comment/EPA-HQ-OA-2018-0259-6898")</f>
      </c>
      <c r="C524" s="2" t="inlineStr">
        <is>
          <t>Headquarters 5 Hanover Square Suite 1401 New York, NY 10004 P.917-746-8300 www.napnap.org August 16, 2018 Andrew R. Wheeler, JD, MBA Acting Administrator U.S. Environmental Protection Agency EPA Docket Center ATTN: EPA-HQ-OA-2018-0259 1200 Pennsylvania Avenue, NW Washington, D.C. 20460 Re: Docket ID No. EPA-HQ-OA-2018-0259; “Strengthening Transparency in Regulatory Science” (Submitted electronically via www.regulations.gov) Dear Acting Administrator Wheeler: On behalf of more than 9,000 pediatric nurse practitioners (PNPs) and fellow pediatric-focused advanced practice registered nurses (APRNs) committed to providing optimal health care to children, the National Association of Pediatric Nurse Practitioners (NAPNAP) appreciates the opport...</t>
        </is>
      </c>
      <c r="D524" s="2" t="inlineStr">
        <is>
          <t/>
        </is>
      </c>
      <c r="E524" s="2" t="inlineStr">
        <is>
          <t/>
        </is>
      </c>
    </row>
    <row r="525">
      <c r="A525" s="2" t="inlineStr">
        <is>
          <t>EPA-HQ-OA-2018-0259-19610</t>
        </is>
      </c>
      <c r="B525" s="3" t="str">
        <f>=HYPERLINK("https://www.regulations.gov/comment/EPA-HQ-OA-2018-0259-19610")</f>
      </c>
      <c r="C525" s="2" t="inlineStr">
        <is>
          <t>My name is Vincent Pieri, and I live in San Juan, [@advState]. Science is  the rigor of dispassionate pursuit of observable facts in proof, Some, not all business, is interested in generating profits and protecting &amp;quot;shareholder value&amp;quot; over proven scientific evidence of damage to life caused by their actions.  Life is what mattersAs someone who holds it as self-evident that our air, water, and food must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t>
        </is>
      </c>
      <c r="D525" s="2" t="inlineStr">
        <is>
          <t/>
        </is>
      </c>
      <c r="E525" s="2" t="inlineStr">
        <is>
          <t/>
        </is>
      </c>
    </row>
    <row r="526">
      <c r="A526" s="2" t="inlineStr">
        <is>
          <t>EPA-HQ-OA-2018-0259-13626</t>
        </is>
      </c>
      <c r="B526" s="3" t="str">
        <f>=HYPERLINK("https://www.regulations.gov/comment/EPA-HQ-OA-2018-0259-13626")</f>
      </c>
      <c r="C526" s="2" t="inlineStr">
        <is>
          <t>Dear Administrator Andrew Wheeler,I am writing to oppose the Environmental Protection Agency&amp;#39;s (EPA) proposal to restrict the science that is uses to make decisions. The EPA&amp;#39;s proposed rule has three fundamental flaws.First, the agency provides insufficient justification and analyses to support the rule. Second, the proposal would restrict the agency&amp;#39;s ability to implement and enforce laws by blocking the EPA from using many kinds of scientific studies, including studies that rely on personal health data, confidential business information, intellectual property, or older studies for which the authors or data sources may not be accessible. Finally, the rule would grant the EPA ...</t>
        </is>
      </c>
      <c r="D526" s="2" t="inlineStr">
        <is>
          <t/>
        </is>
      </c>
      <c r="E526" s="2" t="inlineStr">
        <is>
          <t/>
        </is>
      </c>
    </row>
    <row r="527">
      <c r="A527" s="2" t="inlineStr">
        <is>
          <t>EPA-HQ-OA-2018-0259-7081</t>
        </is>
      </c>
      <c r="B527" s="3" t="str">
        <f>=HYPERLINK("https://www.regulations.gov/comment/EPA-HQ-OA-2018-0259-7081")</f>
      </c>
      <c r="C527" s="2" t="inlineStr">
        <is>
          <t>From: Environmental Defense Fund  To: Pruitt, Scott Date: 7/3/2018 3:12:41 PM Subject: Walk back your latest dangerous attack on strong science ----------------------------------------------------------------- Jul 3, 2018 Administrator E. Scott Pruitt Dear Administrator Pruitt, I'm writing today concerned about your recent proposal to restrict the E.P.A.'s ability to use scientific studies.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t>
        </is>
      </c>
      <c r="D527" s="2" t="inlineStr">
        <is>
          <t/>
        </is>
      </c>
      <c r="E527" s="2" t="inlineStr">
        <is>
          <t/>
        </is>
      </c>
    </row>
    <row r="528">
      <c r="A528" s="2" t="inlineStr">
        <is>
          <t>EPA-HQ-OA-2018-0259-2660</t>
        </is>
      </c>
      <c r="B528" s="3" t="str">
        <f>=HYPERLINK("https://www.regulations.gov/comment/EPA-HQ-OA-2018-0259-2660")</f>
      </c>
      <c r="C528" s="2" t="inlineStr">
        <is>
          <t>For years I, like many others in this country, thought the EPA was using solid scientific evidence when dealing with environmental problems and especially those problems that endanger wildlife and their habitat.  It is disturbing to think that maybe this has not been the case.  It would be in everyone&amp;#39;s best interest if transparency of regulatory science that will be affecting decisions by EPA employees were to be sound science and available to the general public.  I want to add my support to those within the government and especially the EPA that are supporting transparency in the regulatory scientific evidence upon which decisions are being made on behalf of everyone in this great Nation.  It is so much easier for citizens to suppo...</t>
        </is>
      </c>
      <c r="D528" s="2" t="inlineStr">
        <is>
          <t/>
        </is>
      </c>
      <c r="E528" s="2" t="inlineStr">
        <is>
          <t/>
        </is>
      </c>
    </row>
    <row r="529">
      <c r="A529" s="2" t="inlineStr">
        <is>
          <t>EPA-HQ-OA-2018-0259-3327</t>
        </is>
      </c>
      <c r="B529" s="3" t="str">
        <f>=HYPERLINK("https://www.regulations.gov/comment/EPA-HQ-OA-2018-0259-3327")</f>
      </c>
      <c r="C529" s="2" t="inlineStr">
        <is>
          <t>EPAs proposed rule, Strengthening Transparency in Regulatory Science, sounds good. Who doesnt want  EPA to be more transparent about how it sets its regulations protecting people from pollution? The reality, however, is that EPA is attempting to abandon public and environmental protections in order to protect industry profits. EPA would do this by attacking the very science on which its regulations are based, not just how it uses this science. The EPA rule would apply to all pollutants, not just radioactive substances.For radiation, EPA currently uses a scientifically supported model - called linear no-threshold (LNT) - to protect against cancer. While this model is not fully protective of females or pregnancy, it is more prote...</t>
        </is>
      </c>
      <c r="D529" s="2" t="inlineStr">
        <is>
          <t/>
        </is>
      </c>
      <c r="E529" s="2" t="inlineStr">
        <is>
          <t/>
        </is>
      </c>
    </row>
    <row r="530">
      <c r="A530" s="2" t="inlineStr">
        <is>
          <t>EPA-HQ-OA-2018-0259-5500</t>
        </is>
      </c>
      <c r="B530" s="3" t="str">
        <f>=HYPERLINK("https://www.regulations.gov/comment/EPA-HQ-OA-2018-0259-5500")</f>
      </c>
      <c r="C530" s="2" t="inlineStr">
        <is>
          <t>End the secret science that the EPA has been using to regulate the economy to death.  ALL the science used to regulate our lives should be available for examination and dispute. Regards, William Fairman</t>
        </is>
      </c>
      <c r="D530" s="2" t="inlineStr">
        <is>
          <t/>
        </is>
      </c>
      <c r="E530" s="2" t="inlineStr">
        <is>
          <t/>
        </is>
      </c>
    </row>
    <row r="531">
      <c r="A531" s="2" t="inlineStr">
        <is>
          <t>EPA-HQ-OA-2018-0259-1373</t>
        </is>
      </c>
      <c r="B531" s="3" t="str">
        <f>=HYPERLINK("https://www.regulations.gov/comment/EPA-HQ-OA-2018-0259-1373")</f>
      </c>
      <c r="C531" s="2" t="inlineStr">
        <is>
          <t>I do not think the EPA should follow through with this ruling. While the EPA claims it is for transparency reasons, it will end up having negative consequences towards the way the EPA makes its decisions around critical acts to protect public health. Some of these include the TSCA, the Clean Air Act, and the Safe Drinking Water Act. All these acts rely on the best available science to conduct research to make decisions that impact everyone. Prohibiting certain findings that research may find based on a claim of transparency can lead to ignoring critical evidence that can have potential adverse affects on the public if the research is not considered. Limiting the amount of scientific evidence available simply because it doesn&amp;#39;t meet a...</t>
        </is>
      </c>
      <c r="D531" s="2" t="inlineStr">
        <is>
          <t/>
        </is>
      </c>
      <c r="E531" s="2" t="inlineStr">
        <is>
          <t/>
        </is>
      </c>
    </row>
    <row r="532">
      <c r="A532" s="2" t="inlineStr">
        <is>
          <t>EPA-HQ-OA-2018-0259-16405</t>
        </is>
      </c>
      <c r="B532" s="3" t="str">
        <f>=HYPERLINK("https://www.regulations.gov/comment/EPA-HQ-OA-2018-0259-16405")</f>
      </c>
      <c r="C532" s="2" t="inlineStr">
        <is>
          <t>My name is ML Heller, and I live in Irvine, California. Everything we do matters and impacts the degree to which life can be sustained in this planet. Science and facts must guide our decisions and actions. We are charged with the gravest of responsibilities, and only we can protect and salvage the environment. Thank you.Recognizing that our air, water, and food must be protected, I am writing to express my strong opposition to the Trump administrations latest attack on science, public health, and our nations environmental laws. Lives are at risk. Under the administrations new proposalwhich has been misleadingly marketed as a means of strengthening transparency in regulatory sciencethe U.S. Environmental Protection Ag...</t>
        </is>
      </c>
      <c r="D532" s="2" t="inlineStr">
        <is>
          <t/>
        </is>
      </c>
      <c r="E532" s="2" t="inlineStr">
        <is>
          <t/>
        </is>
      </c>
    </row>
    <row r="533">
      <c r="A533" s="2" t="inlineStr">
        <is>
          <t>EPA-HQ-OA-2018-0259-14533</t>
        </is>
      </c>
      <c r="B533" s="3" t="str">
        <f>=HYPERLINK("https://www.regulations.gov/comment/EPA-HQ-OA-2018-0259-14533")</f>
      </c>
      <c r="C533" s="2" t="inlineStr">
        <is>
          <t>As a retired oncology nurse and a breast cancer survivor, I am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t>
        </is>
      </c>
      <c r="D533" s="2" t="inlineStr">
        <is>
          <t/>
        </is>
      </c>
      <c r="E533" s="2" t="inlineStr">
        <is>
          <t/>
        </is>
      </c>
    </row>
    <row r="534">
      <c r="A534" s="2" t="inlineStr">
        <is>
          <t>EPA-HQ-OA-2018-0259-12679</t>
        </is>
      </c>
      <c r="B534" s="3" t="str">
        <f>=HYPERLINK("https://www.regulations.gov/comment/EPA-HQ-OA-2018-0259-12679")</f>
      </c>
      <c r="C534" s="2" t="inlineStr">
        <is>
          <t>PLEASE ENTER YOUR COMMENT HEREtge EPA needs to show their work, sources and justification for any action to avoid damages caused by  EPA irresponsible actions, so end the secret science!</t>
        </is>
      </c>
      <c r="D534" s="2" t="inlineStr">
        <is>
          <t/>
        </is>
      </c>
      <c r="E534" s="2" t="inlineStr">
        <is>
          <t/>
        </is>
      </c>
    </row>
    <row r="535">
      <c r="A535" s="2" t="inlineStr">
        <is>
          <t>EPA-HQ-OA-2018-0259-1917</t>
        </is>
      </c>
      <c r="B535" s="3" t="str">
        <f>=HYPERLINK("https://www.regulations.gov/comment/EPA-HQ-OA-2018-0259-1917")</f>
      </c>
      <c r="C535" s="2" t="inlineStr">
        <is>
          <t>I support Environmental Protection Agency Administrator Scott Pruitt&amp;#39;s proposal to end the longstanding EPA practice of using secretive, often questionable, even deceptive science to support agency policy and regulatory initiatives.</t>
        </is>
      </c>
      <c r="D535" s="2" t="inlineStr">
        <is>
          <t/>
        </is>
      </c>
      <c r="E535" s="2" t="inlineStr">
        <is>
          <t/>
        </is>
      </c>
    </row>
    <row r="536">
      <c r="A536" s="2" t="inlineStr">
        <is>
          <t>EPA-HQ-OA-2018-0259-11347</t>
        </is>
      </c>
      <c r="B536" s="3" t="str">
        <f>=HYPERLINK("https://www.regulations.gov/comment/EPA-HQ-OA-2018-0259-11347")</f>
      </c>
      <c r="C536" s="2" t="inlineStr">
        <is>
          <t>To Whom It May Concern:The attached comments were provided orally at a virtual public hearing hosted by the Union of Concerned Scientists on Tuesday, April 14, 2020, in regard to EPA&amp;#39;s Proposed Rule: Strengthening Transparency in Regulatory Science. They were provided by Theodore Brown.They were transcribed by Olender Reporting, Inc. To view the comments as delivered, and to access the full transcripts of all three virtual public hearings, please visit https://www.ucsusa.org/virtual-public-hearing-epa-supplemental-rule.
Okay. Thank you for the opportunity to speak today. I spent a long career as a research scientist and as director of the Beckman Institute, a large interdisciplinary research center at the University of Illinois, Urbana-Champaign. And I have also written on science’s role as a source of authority and expertise in society. The all-encompassing supplemental notice, Strengthening Transparency in Regulatory Science, is frightening in its obvious motivations and the dangerous directions in which it takes us. The proposed new rules nod toward the idea that fully public data and analyses should override results that are not fully public, for whatever reason and that we can thus be assured of policy outcomes more closely aligned with the public ...</t>
        </is>
      </c>
      <c r="D536" s="2" t="inlineStr">
        <is>
          <t/>
        </is>
      </c>
      <c r="E536" s="2" t="inlineStr">
        <is>
          <t/>
        </is>
      </c>
    </row>
    <row r="537">
      <c r="A537" s="2" t="inlineStr">
        <is>
          <t>EPA-HQ-OA-2018-0259-2931</t>
        </is>
      </c>
      <c r="B537" s="3" t="str">
        <f>=HYPERLINK("https://www.regulations.gov/comment/EPA-HQ-OA-2018-0259-2931")</f>
      </c>
      <c r="C537" s="2" t="inlineStr">
        <is>
          <t>Don&amp;#39;t censor science! Stop EPA&amp;#39;s proposed rule deceptively entitled Strengthening Transparency in Regulatory Science. This rule would have the effect of denying our nation the benefits of some of the most significant environmental health science performed: epidemiological studies.Epidemiologists study the distribution and determinants of health-related states or events (including disease), and then apply that knowledge to control diseases and other health problems. Their studies build knowledge about the relationship between environmental exposures and health outcomes.EPA argues that these and other studies arent transparent because researchers suppress the names and other identifying information about the pat...</t>
        </is>
      </c>
      <c r="D537" s="2" t="inlineStr">
        <is>
          <t/>
        </is>
      </c>
      <c r="E537" s="2" t="inlineStr">
        <is>
          <t/>
        </is>
      </c>
    </row>
    <row r="538">
      <c r="A538" s="2" t="inlineStr">
        <is>
          <t>EPA-HQ-OA-2018-0259-15221</t>
        </is>
      </c>
      <c r="B538" s="3" t="str">
        <f>=HYPERLINK("https://www.regulations.gov/comment/EPA-HQ-OA-2018-0259-15221")</f>
      </c>
      <c r="C538" s="2" t="inlineStr">
        <is>
          <t>Dear Administrator Andrew Wheeler,When steering the affairs of this country, we are all called upon to base our decisions on available information and knowledge.  I am writing to oppose the Environmental Protection Agency&amp;#39;s (EPA) proposal to restrict the scientific studies that are used in its decision-making processes.This is hard work, but we can do it!In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t>
        </is>
      </c>
      <c r="D538" s="2" t="inlineStr">
        <is>
          <t/>
        </is>
      </c>
      <c r="E538" s="2" t="inlineStr">
        <is>
          <t/>
        </is>
      </c>
    </row>
    <row r="539">
      <c r="A539" s="2" t="inlineStr">
        <is>
          <t>EPA-HQ-OA-2018-0259-14116</t>
        </is>
      </c>
      <c r="B539" s="3" t="str">
        <f>=HYPERLINK("https://www.regulations.gov/comment/EPA-HQ-OA-2018-0259-14116")</f>
      </c>
      <c r="C53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39" s="2" t="inlineStr">
        <is>
          <t/>
        </is>
      </c>
      <c r="E539" s="2" t="inlineStr">
        <is>
          <t/>
        </is>
      </c>
    </row>
    <row r="540">
      <c r="A540" s="2" t="inlineStr">
        <is>
          <t>EPA-HQ-OA-2018-0259-13312</t>
        </is>
      </c>
      <c r="B540" s="3" t="str">
        <f>=HYPERLINK("https://www.regulations.gov/comment/EPA-HQ-OA-2018-0259-13312")</f>
      </c>
      <c r="C540" s="2" t="inlineStr">
        <is>
          <t>My name is Dr. Khalsa, and I live in Los Angeles, California. The EPA&amp;#39;s job is NOT to protect polluters--it is to protect the health of all Americans!As a very concerned American citizen and taxpayer, I very strongly oppose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t>
        </is>
      </c>
      <c r="D540" s="2" t="inlineStr">
        <is>
          <t/>
        </is>
      </c>
      <c r="E540" s="2" t="inlineStr">
        <is>
          <t/>
        </is>
      </c>
    </row>
    <row r="541">
      <c r="A541" s="2" t="inlineStr">
        <is>
          <t>EPA-HQ-OA-2018-0259-4529</t>
        </is>
      </c>
      <c r="B541" s="3" t="str">
        <f>=HYPERLINK("https://www.regulations.gov/comment/EPA-HQ-OA-2018-0259-4529")</f>
      </c>
      <c r="C541" s="2" t="inlineStr">
        <is>
          <t xml:space="preserve">I am opposed to this policy as it greatly restricts the scientific basis for policy making. Please votet to oppose this legislation. Not all science can be as transparent as this policy demands but that does not mean it is not well done and unbiased science important to policy making. </t>
        </is>
      </c>
      <c r="D541" s="2" t="inlineStr">
        <is>
          <t/>
        </is>
      </c>
      <c r="E541" s="2" t="inlineStr">
        <is>
          <t/>
        </is>
      </c>
    </row>
    <row r="542">
      <c r="A542" s="2" t="inlineStr">
        <is>
          <t>EPA-HQ-OA-2018-0259-13764</t>
        </is>
      </c>
      <c r="B542" s="3" t="str">
        <f>=HYPERLINK("https://www.regulations.gov/comment/EPA-HQ-OA-2018-0259-13764")</f>
      </c>
      <c r="C542" s="2" t="inlineStr">
        <is>
          <t>Dear Administrator Andrew Wheeler,While this email contains certain templated language from the Union for Concerned Scientists, it nonetheless reflects my deeply held belief that decisions that impact the American citizen must be grounded in scientific findings resulting from honest research conducted with transparency and integrity.  To remove or discount science from this process is not only the height of hubris, it practically ensures that the outcomes will be rife with unintended negative consequences for Americans and will primarily serve to benefit those who have manipulated the process on behalf of monied interests.  Nothing could be less American than to allow the perversion of scientific rigor in the name of political ...</t>
        </is>
      </c>
      <c r="D542" s="2" t="inlineStr">
        <is>
          <t/>
        </is>
      </c>
      <c r="E542" s="2" t="inlineStr">
        <is>
          <t/>
        </is>
      </c>
    </row>
    <row r="543">
      <c r="A543" s="2" t="inlineStr">
        <is>
          <t>EPA-HQ-OA-2018-0259-15873</t>
        </is>
      </c>
      <c r="B543" s="3" t="str">
        <f>=HYPERLINK("https://www.regulations.gov/comment/EPA-HQ-OA-2018-0259-15873")</f>
      </c>
      <c r="C543" s="2" t="inlineStr">
        <is>
          <t>Dear Administrator Andrew Wheeler,It is alarming to me to learn that the President had basically dismissed the country&amp;#39;s Pandemic program, cutting funds and cutting staff, without regard to exactly what we are going through now.  Likewise, I strongly oppose the Environmental Protection Agency&amp;#39;s (EPA) proposal to restrict the science that is used in its decisionmaking processes, as it has come to my attention it is NOT a way to enhance the use of science-based information.In issuing this proposed rule, the EPA claims that it would be making science more transparent. But it instead would put researchers in the difficult position of choosing between protecting privacy and security versus allowing their work to be...</t>
        </is>
      </c>
      <c r="D543" s="2" t="inlineStr">
        <is>
          <t/>
        </is>
      </c>
      <c r="E543" s="2" t="inlineStr">
        <is>
          <t/>
        </is>
      </c>
    </row>
    <row r="544">
      <c r="A544" s="2" t="inlineStr">
        <is>
          <t>EPA-HQ-OA-2018-0259-14111</t>
        </is>
      </c>
      <c r="B544" s="3" t="str">
        <f>=HYPERLINK("https://www.regulations.gov/comment/EPA-HQ-OA-2018-0259-14111")</f>
      </c>
      <c r="C544"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44" s="2" t="inlineStr">
        <is>
          <t/>
        </is>
      </c>
      <c r="E544" s="2" t="inlineStr">
        <is>
          <t/>
        </is>
      </c>
    </row>
    <row r="545">
      <c r="A545" s="2" t="inlineStr">
        <is>
          <t>EPA-HQ-OA-2018-0259-8823</t>
        </is>
      </c>
      <c r="B545" s="3" t="str">
        <f>=HYPERLINK("https://www.regulations.gov/comment/EPA-HQ-OA-2018-0259-8823")</f>
      </c>
      <c r="C545" s="2" t="inlineStr">
        <is>
          <t>If you care about your own health, the health of your family, and the rest of the country we love, please do not leave us blindly ignorant regarding our impact on the planet. Regards, Linda Wolfe</t>
        </is>
      </c>
      <c r="D545" s="2" t="inlineStr">
        <is>
          <t/>
        </is>
      </c>
      <c r="E545" s="2" t="inlineStr">
        <is>
          <t/>
        </is>
      </c>
    </row>
    <row r="546">
      <c r="A546" s="2" t="inlineStr">
        <is>
          <t>EPA-HQ-OA-2018-0259-14014</t>
        </is>
      </c>
      <c r="B546" s="3" t="str">
        <f>=HYPERLINK("https://www.regulations.gov/comment/EPA-HQ-OA-2018-0259-14014")</f>
      </c>
      <c r="C546"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46" s="2" t="inlineStr">
        <is>
          <t/>
        </is>
      </c>
      <c r="E546" s="2" t="inlineStr">
        <is>
          <t/>
        </is>
      </c>
    </row>
    <row r="547">
      <c r="A547" s="2" t="inlineStr">
        <is>
          <t>EPA-HQ-OA-2018-0259-5694</t>
        </is>
      </c>
      <c r="B547" s="3" t="str">
        <f>=HYPERLINK("https://www.regulations.gov/comment/EPA-HQ-OA-2018-0259-5694")</f>
      </c>
      <c r="C547" s="2" t="inlineStr">
        <is>
          <t>The EPA needs to show their rational for proposed regulation changes that can place financial burdens on companies and individuals.  The EPA needs to stop using secret (unproven) science for a justification of new regulations.  The reasons for regulations need to have reproducible science backing any claim and not just some model that cannot be verified with real data. Regards, Blaine Young</t>
        </is>
      </c>
      <c r="D547" s="2" t="inlineStr">
        <is>
          <t/>
        </is>
      </c>
      <c r="E547" s="2" t="inlineStr">
        <is>
          <t/>
        </is>
      </c>
    </row>
    <row r="548">
      <c r="A548" s="2" t="inlineStr">
        <is>
          <t>EPA-HQ-OA-2018-0259-6950</t>
        </is>
      </c>
      <c r="B548" s="3" t="str">
        <f>=HYPERLINK("https://www.regulations.gov/comment/EPA-HQ-OA-2018-0259-6950")</f>
      </c>
      <c r="C548" s="2" t="inlineStr">
        <is>
          <t>May 23, 2018 The Honorable Scott Pruitt Administrator U.S. Environmental Protection Agency USEPA Headquarters William Jefferson Clinton Building 1200 Pennsylvania Avenue, N. W. Washington, DC 20460 Re: Docket ID No. EPA-HQ-OA-2018-0259, Strengthening Transparency in Regulatory Science Dear Administrator Pruitt: On behalf of the undersigned organizations representing drinking water and wastewater systems across the United States, we are requesting an extension of the comment period for the proposed rule: Strengthening Transparency in Regulatory Science published in the Federal Register on April 30. The undersigned organizations support increasing transparency whenever possible, but would like to state that increasing transparency should b...</t>
        </is>
      </c>
      <c r="D548" s="2" t="inlineStr">
        <is>
          <t/>
        </is>
      </c>
      <c r="E548" s="2" t="inlineStr">
        <is>
          <t/>
        </is>
      </c>
    </row>
    <row r="549">
      <c r="A549" s="2" t="inlineStr">
        <is>
          <t>EPA-HQ-OA-2018-0259-17988</t>
        </is>
      </c>
      <c r="B549" s="3" t="str">
        <f>=HYPERLINK("https://www.regulations.gov/comment/EPA-HQ-OA-2018-0259-17988")</f>
      </c>
      <c r="C549" s="2" t="inlineStr">
        <is>
          <t>Simply put, ending secretive science is basic common sense. It is an essential step in ensuring that evidence-based science supports policies and regulations that protect public health and welfare, while safeguarding our freedoms and prosperity, and preserving public support for and confidence in government agencies and regulations. Indeed, without transparency at every step in the process, abuses, fraud, and unnecessarily expensive and burdensome regulations are inevitable.Thank you,Bill Foster972-742-9042</t>
        </is>
      </c>
      <c r="D549" s="2" t="inlineStr">
        <is>
          <t/>
        </is>
      </c>
      <c r="E549" s="2" t="inlineStr">
        <is>
          <t/>
        </is>
      </c>
    </row>
    <row r="550">
      <c r="A550" s="2" t="inlineStr">
        <is>
          <t>EPA-HQ-OA-2018-0259-21443</t>
        </is>
      </c>
      <c r="B550" s="3" t="str">
        <f>=HYPERLINK("https://www.regulations.gov/comment/EPA-HQ-OA-2018-0259-21443")</f>
      </c>
      <c r="C550" s="2" t="inlineStr">
        <is>
          <t>As someone concerned about breast cancer and the health risks posed by involuntary environmental exposure to chemicals linked to cancer, I am writing to oppose the proposed Strengthening Transparency in Regulatory Science Rule. Regulations protect us, please choose people over polluters!Contrary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t>
        </is>
      </c>
      <c r="D550" s="2" t="inlineStr">
        <is>
          <t/>
        </is>
      </c>
      <c r="E550" s="2" t="inlineStr">
        <is>
          <t/>
        </is>
      </c>
    </row>
    <row r="551">
      <c r="A551" s="2" t="inlineStr">
        <is>
          <t>EPA-HQ-OA-2018-0259-12372</t>
        </is>
      </c>
      <c r="B551" s="3" t="str">
        <f>=HYPERLINK("https://www.regulations.gov/comment/EPA-HQ-OA-2018-0259-12372")</f>
      </c>
      <c r="C551" s="2" t="inlineStr">
        <is>
          <t>PLEASE ENTER YOUR COMMENT HERE The AMERICAN CITIZENS don&amp;#39;t condone secret science, example: CCP !!!! ENOUGH SAID</t>
        </is>
      </c>
      <c r="D551" s="2" t="inlineStr">
        <is>
          <t/>
        </is>
      </c>
      <c r="E551" s="2" t="inlineStr">
        <is>
          <t/>
        </is>
      </c>
    </row>
    <row r="552">
      <c r="A552" s="2" t="inlineStr">
        <is>
          <t>EPA-HQ-OA-2018-0259-8749</t>
        </is>
      </c>
      <c r="B552" s="3" t="str">
        <f>=HYPERLINK("https://www.regulations.gov/comment/EPA-HQ-OA-2018-0259-8749")</f>
      </c>
      <c r="C552"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available.if Participants in Confidential Studies have no expectation of their Personal indentifying information being kept from Health Insurers , Future Employers and any Institution that affects the life Quality trajectory of an Individuals Life, you are left without Participants. The reason the EPA exists is to Keep th...</t>
        </is>
      </c>
      <c r="D552" s="2" t="inlineStr">
        <is>
          <t/>
        </is>
      </c>
      <c r="E552" s="2" t="inlineStr">
        <is>
          <t/>
        </is>
      </c>
    </row>
    <row r="553">
      <c r="A553" s="2" t="inlineStr">
        <is>
          <t>EPA-HQ-OA-2018-0259-8331</t>
        </is>
      </c>
      <c r="B553" s="3" t="str">
        <f>=HYPERLINK("https://www.regulations.gov/comment/EPA-HQ-OA-2018-0259-8331")</f>
      </c>
      <c r="C553" s="2" t="inlineStr">
        <is>
          <t>Please open the reason behind regulations. There needs to be an open and transparent process with credible science to back up any regulation. Regards, Robin Prince</t>
        </is>
      </c>
      <c r="D553" s="2" t="inlineStr">
        <is>
          <t/>
        </is>
      </c>
      <c r="E553" s="2" t="inlineStr">
        <is>
          <t/>
        </is>
      </c>
    </row>
    <row r="554">
      <c r="A554" s="2" t="inlineStr">
        <is>
          <t>EPA-HQ-OA-2018-0259-2767</t>
        </is>
      </c>
      <c r="B554" s="3" t="str">
        <f>=HYPERLINK("https://www.regulations.gov/comment/EPA-HQ-OA-2018-0259-2767")</f>
      </c>
      <c r="C554" s="2" t="inlineStr">
        <is>
          <t>Like all Americans, I depend on the science the Environmental Protection Agency uses to protect my health and the health of my family and community. Science supports limits on air pollution, pesticides in food and more.Your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health.&amp;#39;EPA&amp;#39; means Environmental Protection Agency, and it exists to protect the environment, and to protect citizens from pollution and other degradation of the environment. It&amp;#39;s absolutely critical...</t>
        </is>
      </c>
      <c r="D554" s="2" t="inlineStr">
        <is>
          <t/>
        </is>
      </c>
      <c r="E554" s="2" t="inlineStr">
        <is>
          <t/>
        </is>
      </c>
    </row>
    <row r="555">
      <c r="A555" s="2" t="inlineStr">
        <is>
          <t>EPA-HQ-OA-2018-0259-15539</t>
        </is>
      </c>
      <c r="B555" s="3" t="str">
        <f>=HYPERLINK("https://www.regulations.gov/comment/EPA-HQ-OA-2018-0259-15539")</f>
      </c>
      <c r="C55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55" s="2" t="inlineStr">
        <is>
          <t/>
        </is>
      </c>
      <c r="E555" s="2" t="inlineStr">
        <is>
          <t/>
        </is>
      </c>
    </row>
    <row r="556">
      <c r="A556" s="2" t="inlineStr">
        <is>
          <t>EPA-HQ-OA-2018-0259-14484</t>
        </is>
      </c>
      <c r="B556" s="3" t="str">
        <f>=HYPERLINK("https://www.regulations.gov/comment/EPA-HQ-OA-2018-0259-14484")</f>
      </c>
      <c r="C556"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556" s="2" t="inlineStr">
        <is>
          <t/>
        </is>
      </c>
      <c r="E556" s="2" t="inlineStr">
        <is>
          <t/>
        </is>
      </c>
    </row>
    <row r="557">
      <c r="A557" s="2" t="inlineStr">
        <is>
          <t>EPA-HQ-OA-2018-0259-2145</t>
        </is>
      </c>
      <c r="B557" s="3" t="str">
        <f>=HYPERLINK("https://www.regulations.gov/comment/EPA-HQ-OA-2018-0259-2145")</f>
      </c>
      <c r="C557" s="2" t="inlineStr">
        <is>
          <t>Dear Administrator Pruitt,I am writing to voice my opposition to U.S. EPAs proposed rule, Strengthening Transparency in Regulatory Science.I have lived for decades in areas that sufferred air pollution. The most recent documentation of the health effects of air pollution was published by pediatricians. According to their estimates, slightly more than 3 percent of all premature births in the US are attributable to air pollution, corresponding to nearly 16,000 babies born preterm. The costs for society are first and foremost those derived from lost economic productivity due to physical and mental disabilities associated with preterm birth, which were estimated at $4.33 billion. In addition, an estimated $760 million are...</t>
        </is>
      </c>
      <c r="D557" s="2" t="inlineStr">
        <is>
          <t/>
        </is>
      </c>
      <c r="E557" s="2" t="inlineStr">
        <is>
          <t/>
        </is>
      </c>
    </row>
    <row r="558">
      <c r="A558" s="2" t="inlineStr">
        <is>
          <t>EPA-HQ-OA-2018-0259-5918</t>
        </is>
      </c>
      <c r="B558" s="3" t="str">
        <f>=HYPERLINK("https://www.regulations.gov/comment/EPA-HQ-OA-2018-0259-5918")</f>
      </c>
      <c r="C558" s="2" t="inlineStr">
        <is>
          <t>President Trump is trying to make these environmental extremists show their work BEFORE they slap American businesses with ridiculous regulations.But the deep state bureaucrats are fighting back. They know theyve used shady science to advance their radical leftist agenda. AND THEY DONT CARE!Tell them to show their work. Tell them to stop using secret science. Regards, Nancy Meinhardt</t>
        </is>
      </c>
      <c r="D558" s="2" t="inlineStr">
        <is>
          <t/>
        </is>
      </c>
      <c r="E558" s="2" t="inlineStr">
        <is>
          <t/>
        </is>
      </c>
    </row>
    <row r="559">
      <c r="A559" s="2" t="inlineStr">
        <is>
          <t>EPA-HQ-OA-2018-0259-14750</t>
        </is>
      </c>
      <c r="B559" s="3" t="str">
        <f>=HYPERLINK("https://www.regulations.gov/comment/EPA-HQ-OA-2018-0259-14750")</f>
      </c>
      <c r="C559"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559" s="2" t="inlineStr">
        <is>
          <t/>
        </is>
      </c>
      <c r="E559" s="2" t="inlineStr">
        <is>
          <t/>
        </is>
      </c>
    </row>
    <row r="560">
      <c r="A560" s="2" t="inlineStr">
        <is>
          <t>EPA-HQ-OA-2018-0259-12548</t>
        </is>
      </c>
      <c r="B560" s="3" t="str">
        <f>=HYPERLINK("https://www.regulations.gov/comment/EPA-HQ-OA-2018-0259-12548")</f>
      </c>
      <c r="C560" s="2" t="inlineStr">
        <is>
          <t>Dear Administrator Andrew Wheeler,I am strongly opposed to the Environmental Protection Agency&amp;#39;s (EPA) proposal to restrict the science it uses in its rulemaking processes.EPA claims this proposed rule would make science more transparent. In reality, it would force researchers to choose between protecting privacy and security and allowing their work to be used in EPA decisionmaking. It would needlessly burden EPA staff with reanalyzing data from each study used to support a rulemaking, not only wasting time and taxpayer dollars but ignoring the fact that published studies are already peer-reviewed. The EPA&amp;#39;s proposed rule contains three fundamental flaws that render it unworkable. 1. The ag...</t>
        </is>
      </c>
      <c r="D560" s="2" t="inlineStr">
        <is>
          <t/>
        </is>
      </c>
      <c r="E560" s="2" t="inlineStr">
        <is>
          <t/>
        </is>
      </c>
    </row>
    <row r="561">
      <c r="A561" s="2" t="inlineStr">
        <is>
          <t>EPA-HQ-OA-2018-0259-9084</t>
        </is>
      </c>
      <c r="B561" s="3" t="str">
        <f>=HYPERLINK("https://www.regulations.gov/comment/EPA-HQ-OA-2018-0259-9084")</f>
      </c>
      <c r="C561" s="2" t="inlineStr">
        <is>
          <t>To: Andrew Wheeler, acting administrator, Environmental Protection AgencyI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While this ...</t>
        </is>
      </c>
      <c r="D561" s="2" t="inlineStr">
        <is>
          <t/>
        </is>
      </c>
      <c r="E561" s="2" t="inlineStr">
        <is>
          <t/>
        </is>
      </c>
    </row>
    <row r="562">
      <c r="A562" s="2" t="inlineStr">
        <is>
          <t>EPA-HQ-OA-2018-0259-12930</t>
        </is>
      </c>
      <c r="B562" s="3" t="str">
        <f>=HYPERLINK("https://www.regulations.gov/comment/EPA-HQ-OA-2018-0259-12930")</f>
      </c>
      <c r="C562" s="2" t="inlineStr">
        <is>
          <t>Our names are Dudley Campbell, and we live in Los Angeles, California. 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t>
        </is>
      </c>
      <c r="D562" s="2" t="inlineStr">
        <is>
          <t/>
        </is>
      </c>
      <c r="E562" s="2" t="inlineStr">
        <is>
          <t/>
        </is>
      </c>
    </row>
    <row r="563">
      <c r="A563" s="2" t="inlineStr">
        <is>
          <t>EPA-HQ-OA-2018-0259-11367</t>
        </is>
      </c>
      <c r="B563" s="3" t="str">
        <f>=HYPERLINK("https://www.regulations.gov/comment/EPA-HQ-OA-2018-0259-11367")</f>
      </c>
      <c r="C563" s="2" t="inlineStr">
        <is>
          <t>My name is Mary Steele, and I live in Laguna Niguel, California. As do most Americans, I believe that our air, water, and food should be protected, so I am writing to voice my strong opposition to the Trump administrations latest attack on science, public health, and our nations environmental laws.The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t>
        </is>
      </c>
      <c r="D563" s="2" t="inlineStr">
        <is>
          <t/>
        </is>
      </c>
      <c r="E563" s="2" t="inlineStr">
        <is>
          <t/>
        </is>
      </c>
    </row>
    <row r="564">
      <c r="A564" s="2" t="inlineStr">
        <is>
          <t>EPA-HQ-OA-2018-0259-1713</t>
        </is>
      </c>
      <c r="B564" s="3" t="str">
        <f>=HYPERLINK("https://www.regulations.gov/comment/EPA-HQ-OA-2018-0259-1713")</f>
      </c>
      <c r="C564"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health.Exactly and blocking my news channels is not going to do you any good.. I don&amp;#39;t trust you but you can take this to the bank I will vote against every Republican I can on any...</t>
        </is>
      </c>
      <c r="D564" s="2" t="inlineStr">
        <is>
          <t/>
        </is>
      </c>
      <c r="E564" s="2" t="inlineStr">
        <is>
          <t/>
        </is>
      </c>
    </row>
    <row r="565">
      <c r="A565" s="2" t="inlineStr">
        <is>
          <t>EPA-HQ-OA-2018-0259-9860</t>
        </is>
      </c>
      <c r="B565" s="3" t="str">
        <f>=HYPERLINK("https://www.regulations.gov/comment/EPA-HQ-OA-2018-0259-9860")</f>
      </c>
      <c r="C565" s="2" t="inlineStr">
        <is>
          <t>This supplemental action (85 FR 15396) and the action it supports (83 FR 18768) amount to an unacceptable attack on the use of science in governmental decision-making.  The so-called Transparency Rule is anything but transparent.  It would negate the use of many research studies that meet the highest standards of scientific rigor and risks politicizing scientific knowledge for partisan and private gain, all while putting public health at risk.  It is unacceptable that this rule has continued to move forward, despite the advice against it provided by the EPAs own independent Science Advisory Board and numerous scientific and health organizations.I urge the EPA to NOT approve this action.  In addition I urge the EPA to extend the...</t>
        </is>
      </c>
      <c r="D565" s="2" t="inlineStr">
        <is>
          <t/>
        </is>
      </c>
      <c r="E565" s="2" t="inlineStr">
        <is>
          <t/>
        </is>
      </c>
    </row>
    <row r="566">
      <c r="A566" s="2" t="inlineStr">
        <is>
          <t>EPA-HQ-OA-2018-0259-17335</t>
        </is>
      </c>
      <c r="B566" s="3" t="str">
        <f>=HYPERLINK("https://www.regulations.gov/comment/EPA-HQ-OA-2018-0259-17335")</f>
      </c>
      <c r="C566"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566" s="2" t="inlineStr">
        <is>
          <t/>
        </is>
      </c>
      <c r="E566" s="2" t="inlineStr">
        <is>
          <t/>
        </is>
      </c>
    </row>
    <row r="567">
      <c r="A567" s="2" t="inlineStr">
        <is>
          <t>EPA-HQ-OA-2018-0259-9237</t>
        </is>
      </c>
      <c r="B567" s="3" t="str">
        <f>=HYPERLINK("https://www.regulations.gov/comment/EPA-HQ-OA-2018-0259-9237")</f>
      </c>
      <c r="C567" s="2" t="inlineStr">
        <is>
          <t>Please find attached materials supporting the Comment of the Environmental Defense Fund on Proposed Rule: Strengthening Transparency in Regulatory Science, 83 Fed. Reg. 18768 (Apr. 30, 2018).
United States Office of Science Policy EPA 100-B-00-002 Environmental Protection Office of Research and Development December 2000 Agency Washington, DC 20460 www.epa.gov Science Policy Council HANDBOOK EPA 100-B-00-002 December 2000 U.S. Environmental Protection Agency RISK CHARACTERIZATION HANDBOOK Prepared for the U.S. Environmental Protection Agency by members of the Risk Characterization Implementation Core Team, a grou p of EP A’s Science Policy Council Principal Authors John R. Fowle III, Ph.D. Kerry L. Dearfield, Ph.D. Science Advisory Bo ard Office of Science Policy Office of the Administrator Office of Research and Development Science Policy C ouncil U.S. Environmental Protection Agency Washington, DC 20460 Page ii Risk Characte...
ERDC/EL SR-18-1 Dredging Operations and Environmental Research (DOER) Program Weight-of-Evidence Concepts: Introduction and Application to Sediment Management Matthew E. Bates, Olivia C. Massey, and Matthew D. Wood March 2018 Environmental Laboratory Approved for public release; distribution is unlimited. The U.S. Army Engineer Research and Development Center (ERDC) solves the nation’s toughest engineering and environmental challenges. ERDC develops innovative solutions in civil and military engineering, geospatial sciences, water resources, and environmental sciences for the Army, the Department of Defense, civilian agencies, and our nation’s public good. Find out more at www.erdc.usace.army.mil. To search for other technical reports pu...
8/14/2018 Learn About the ISAs | Integrated Science Assessments (ISAs) | US EPA An official website of the United States government. Close We've made some changes to EPA.gov. If the information you are looking for is not here, you may be able to find it on the EPA Web Archive or the January 19, 2017 Web Snapshot. Learn About the ISAs Learn About ISAs History Legislative Requirements What is an Integrated Science Assessment? Does the ISA include the NAAQS Standards? How can I get more involved? How do I comment on the current review drafts? What is an Integrated Science Assessment? Integrated Science Assessments (ISA) are reports that represent concise evaluations and syntheses of the most policy-relevant science for reviewing the Nationa...
Particulate Matter Integrated Science Assessment (ISA) DRAFT Letter OF 11‐2‐09. This DRAFT letter will be discussed on the November 12, 2009 teleconference. DO NOT CITE OR QUOTE. 1 2 UNITED STATES ENVIRONMENTAL PROTECTION AGENCY 3 WASHINGTON D.C. 20460 4 5 OFFICE OF THE ADMINISTRATOR 6 EPA SCIENCE ADVISORY BOARD 7 8 The Honorable Lisa P. Jackson 9 Administrator 10 U.S. Environmental Protection Agency 11 1200 Pennsylvania Ave., NW 12 Washington, D.C. 20460 13 14 Subject: Review of Integrated Science Assessment for Particulate Matter (Second 15 External Review Draft, July 2009) 16 17 Dear Administrator Jackson: 18 19 The Clean Air Scientific Advisory Committee (CASAC) Particulate Matter (PM) 20 National Ambient Air Quality Standards (NAAQS...
META-RESEARCH ARTICLE Reproducible Research Practices and Transparency across the Biomedical Literature Shareen A. Iqbal1☯, Joshua D. Wallach2,3☯, Muin J. Khoury4,5, Sheri D. Schully4, John P. A. Ioannidis2,3,6,7* 1 Department of Epidemiology, Rollins School of Public Health, Emory University, Atlanta, Georgia, United States of America, 2 Department of Health Research and Policy, Stanford School of Medicine, Palo Alto, California, United States of America, 3 Meta-Research Innovation Center at Stanford, Stanford University, Stanford, California, United States of America, 4 Division of Cancer Control and Population Sciences, National Cancer Institute, National Institutes of Health, Bethesda, Maryland, United States of America, 5 Office of ...
May 22, 2018 The Honorable E. Scott Pruitt Administrator Environmental Protection Agency 1200 Pennsylvania Avenue, NW Washington, DC 20460 Re: Bipartisan Policy Center comments on “Strengthening Transparency in Regulatory Science,” Docket ID No. EPA-HQ-OA-2018-0259 Dear Administrator Pruitt: The Bipartisan Policy Center wishes to provide comments on the proposed rule “Strengthening Transparency in Regulatory Science” (Docket ID No. EPA-HQ-OA-2018-0259). BPC is a non- profit organization that combines the best ideas from both parties to promote health, security and opportunity for all Americans. BPC drives principled and politically viable policy solutions through the power of rigorous analysis, painstaking negotiation, and aggressive adv...
0123 454 61ÿ8124691ÿ 4 3 91234 2ÿ 6ÿ 212 4ÿ 0  ÿ012345461ÿ8124691ÿ 43 4ÿ0 ÿ 4ÿ01  6 6 1122 34 32012345461295 !"3# $%&amp;%'()ÿ+,-%'./%.0ÿ(+%.12%3ÿ2.ÿ04%ÿ5.20%&amp;ÿ60(0%3ÿ34('%ÿ'%37,.3282)209ÿ:,'ÿ04%ÿ,-%'32+40ÿ,:ÿ7%30212&amp;%ÿ14%/21() '%32&amp;;%3ÿ2.ÿ,'ÿ,.ÿ:,,&amp;%'3ÿ,:0%.ÿ;3%ÿ7%30212&amp;%3ÿ0,ÿ7',0%10ÿ04%2'ÿ7',&amp;;103ÿ:',/ÿ2.3%103?ÿ&gt;%%&amp;3?ÿ:;.+2?ÿ(.&amp;ÿ,04%' 7%303204ÿ(ÿ7%30212&amp;%ÿ23ÿ3(:%ÿ0,ÿ%(0ÿ89ÿ3%002.+ÿ)2/203ÿ:,'ÿ(.9ÿ'%/(2.2.+ '%32&amp;;%3ÿ8(3%&amp;ÿ,.ÿ3(:%09ÿ30(.&amp;('&amp;3ÿ(.&amp;ÿ/,.20,'2.+ÿ04%ÿ7'%3%.1%ÿ,:ÿ04%ÿ'%32&amp;;%3ÿ2.ÿ,'ÿ,.ÿ:,,&amp;3?9:@ABCDÿ ))4ÿ64ÿ9&amp;ÿ: 6);ÿ&amp;ÿ1332!)&amp;ÿ$E4!!ÿ 9&amp;ÿ&amp;ÿM)2DÿKLG@LGK@BNAOÿ PQRÿTUVÿWRXTYZÿ[\[]Z^Q_Y]ÿQ^ÿ̀^YZZ[_ÿ]QTT[_ZWÿ^[aU^bY_aÿZcYWÿaRYbU_][ÿUZÿU_VÿZYT[dÿeRXTYZÿ[\[]Z^Q_Y]ÿ]QTT[_ZWÿZQ -ffggg7h1425 h iÿj-ffggg7h1425 h ifkdÿeRXTYZÿ̀^YZZ[_ÿ]QTT[_ZWÿQ_ÿZc[ÿaRYbU_][ÿZQÿZc[ÿlYmYWYQ_ÿQnÿlQ]o[ZW pU_Ua[T[_ZÿqrstuvwxyzÿsQQbÿU_bÿl^RaÿtbTY_YWZ^UZYQ_zÿx{vwÿsYWc[^Wÿ|U_[zÿ^Tdÿ}w{}zÿ~Q]omY\\[zÿplÿwxdÿ...
Federal Register / Vol. 82, No. 12 / Thursday, January 19, 2017 / Notices 6571 TABLE 1—ESTIMATED ANNUAL REPORTING BURDEN 1—Continued Number of Number of Total annual Average burden Type of information responses per Total hours respondents responses per response respondent Follow up information to payors regarding previously 260 2 520 2 ............................ 1,040 communicated information about investigational drugs and devices. Total ........................................................................ ...................... ............................ ...................... ............................... 81,560 1 There are no capital costs or operating and maintenance costs associated with this collection of information. Thi...
U.S. DEPARTMENT OF HOUSING AND URBAN DEVELOPMENT WASHINGTON, DC 20410-8000 ASSISTANT SECRETARY FOR HOUSING- FEDERAL HOUSING COMMISSIONER Special Attention of: Notice H 2013-03 All Multifamily Hub Directors All Program Center Directors All Project Managers All Field Office Directors Issued: January 31, 2013 Expires: This Notice remains in effect until amended, superseded or rescinded. ___________________________________ Cross Reference: ______________________________________________________________________________ SUBJECT: HUD Office of Multifamily Development Radon Policy I. PURPOSE The purpose of this Housing Notice (HN) is to supplement the Environmental review requirements of Chapter 9 of the Multifamily Accelerated Processing (MAP) G...
January 20, 2018 Jeff Morris Office of Pollution Prevention and Toxics Environmental Protection Agency William Jefferson Clinton Building 1200 Pennsylvania Avenue, NW. Washington, DC 20460 Submitted Electronically to: Docket – EPA-HQ-OPPT-2017-0585 Re: New Chemicals Review Program under Amended Toxic Substances Control Act Dear Dr. Morris, The American Coatings Association (“ACA”)1 appreciated the opportunity to attend the U.S. Environmental Protection Agency (“EPA” or “The Agency”) public meeting on December 6, 2017 to discuss increased efficiency in reviewing new chemicals under Section 5 of TSCA. The Frank R. Lautenberg Chemical Safety for the 21st Century Act (“Lautenberg Act”) requires EPA to make one of several determinations regar...
Comments of the American Chemistry Council on EPA’s Implementation of the New Chemicals Review Program Docket No. EPA-HQ-OPPT-2017-0585 January 19, 2018 Michael P. Walls Karyn M. Schmidt American Chemistry Council 700 Second Street, N.E. Washington, DC 20002 (202) 249-7000 Of Counsel: Mark N. Duvall Timothy M. Serie Beveridge &amp; Diamond, P.C. 1350 I Street, N.W. Washington, DC 20005 (202) 789-6000 TABLE OF CONTENTS Page EXECUTIVE SUMMARY .................................................................................................1 DISCUSSION ......................................................................................................................2 I. Review of the Legal Requirements for EPA’s Determinations Under Section 5...
CHAMBER OF COMMERCE OF THE UNITED STATES OF AMERICA NEIL L. BRADLEY 1615 H STREET, NW EXECUTIVE VICE PRESIDENT &amp; WASHINGTON, DC 20062 CHIEF POLICY OFFICER (202) 463-5310 January 19, 2018 VIA ELECTRONIC FILING The Honorable E. Scott Pruitt Administrator U.S. Environmental Protection Agency 1200 Pennsylvania Avenue, NW Washington, D.C. 20460 RE: New Chemicals Review Program under the Amended Toxic Substances Control Act; Notice of Public Meeting and Opportunity for Public Comment, 82 Fed. Reg. 51,415 (November 6, 2017); Docket No. EPA-HQ-OPPT-2017-0585 Dear Administrator Pruitt: The U.S. Chamber of Commerce (the Chamber), the world’s largest business federation representing the interests of more than 3 million businesses of all sizes, sect...
Derek D. Swick, PHD, MPP Manager Regulatory and Scientific Affairs 1220 L Street, NW Washington, DC 20005-4070 USA Telephone 202-682-8341 Email swickd@api.org www.api.org VIA regulations.gov January 19, 2018 Document Control Office (7407M) Office of Pollution Prevention and Toxics (OPPT) Environmental Protection Agency 1200 Pennsylvania Ave. NW Washington, DC 20460-0001 Re: Points to Consider When Preparing TSCA New Chemical Notifications; Implementing the New Chemicals Review Program under Amended TSCA; EPA–HQ–OPPT– 2017-0585 Dear Sir or Madam: The American Petroleum Institute (API) respectfully submits these comments concerning the U.S. Environmental Protection Agency’s (EPA’s) implementation of the New Chemical Review Program under th...
January 20, 2018 Document Control Office (7407M) Office of Pollution Prevention &amp; Toxics U.S. Environmental Protection Agency 1200 Pennsylvania Avenue, NW Washington, DC 20460-0001 Attention: Docket ID No. EPA-HQ-OPPT-2017-0585 Submitted electronically via www.regulations.gov RE: New Chemicals Review Program Implementation The International Fragrance Association North America (IFRANA) and its members appreciate this opportunity to provide input to EPA regarding the Agency’s implementation of the new chemicals review program under the amended Toxic Substances Control Act (TSCA).1 Introduction/Summary IFRANA has significant concerns regarding EPA’s current implementation of the new chemicals review program. IFRANA filed extensive comments ...</t>
        </is>
      </c>
      <c r="D567" s="2" t="inlineStr">
        <is>
          <t/>
        </is>
      </c>
      <c r="E567" s="2" t="inlineStr">
        <is>
          <t/>
        </is>
      </c>
    </row>
    <row r="568">
      <c r="A568" s="2" t="inlineStr">
        <is>
          <t>EPA-HQ-OA-2018-0259-6931</t>
        </is>
      </c>
      <c r="B568" s="3" t="str">
        <f>=HYPERLINK("https://www.regulations.gov/comment/EPA-HQ-OA-2018-0259-6931")</f>
      </c>
      <c r="C568" s="2" t="inlineStr">
        <is>
          <t>The Project On Government Oversight (POGO) provides the attached public comment about the Environmental Protection Agencys (EPA) proposed rule, Strengthening Transparency in Regulatory Science, published on April 30, 2018. As an independent nonprofit organization committed to achieving a more effective, ethical, and accountable federal government, POGO has an interest in ensuring that the EPA follows its legal obligations for the use of scientific evidence in rulemaking, adheres to all appropriate steps of the rulemaking process, and continues to issue and strengthen sound public protections under its statutory obligations. Because this rule fails in each of these regards and would cause the EPA to fail in many future rulemakings going f...
August 16, 2018 Acting Administrator Andrew Wheeler U.S. Environmental Protection Agency 1200 Pennsylvania Avenue, NW Washington, D.C. 20460 Submitted to: http://www.regulations.gov Subject: Comments on Proposed Rule, “Strengthening Transparency in Regulatory Science,” 83 Fed. Reg. 18768 (April 30, 2018), Docket ID No. EPA-HQ-OA-2018-0259 Dear Acting Administrator Wheeler: The Project On Government Oversight (POGO) provides the following public comment about the Environmental Protection Agency’s (EPA) proposed rule, “Strengthening Transparency in Regulatory Science,” published on April 30, 2018.1 As an independent nonprofit organization committed to achieving a more effective, ethical, and accountable federal government, POGO has an inte...</t>
        </is>
      </c>
      <c r="D568" s="2" t="inlineStr">
        <is>
          <t/>
        </is>
      </c>
      <c r="E568" s="2" t="inlineStr">
        <is>
          <t/>
        </is>
      </c>
    </row>
    <row r="569">
      <c r="A569" s="2" t="inlineStr">
        <is>
          <t>EPA-HQ-OA-2018-0259-14114</t>
        </is>
      </c>
      <c r="B569" s="3" t="str">
        <f>=HYPERLINK("https://www.regulations.gov/comment/EPA-HQ-OA-2018-0259-14114")</f>
      </c>
      <c r="C569"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569" s="2" t="inlineStr">
        <is>
          <t/>
        </is>
      </c>
      <c r="E569" s="2" t="inlineStr">
        <is>
          <t/>
        </is>
      </c>
    </row>
    <row r="570">
      <c r="A570" s="2" t="inlineStr">
        <is>
          <t>EPA-HQ-OA-2018-0259-11249</t>
        </is>
      </c>
      <c r="B570" s="3" t="str">
        <f>=HYPERLINK("https://www.regulations.gov/comment/EPA-HQ-OA-2018-0259-11249")</f>
      </c>
      <c r="C570" s="2" t="inlineStr">
        <is>
          <t>I strongly oppose the proposed change that would prohibit the EPA from using any research in which the data is anonymized. This is ridiculous as almost all data related to public health is anonymized because our personal health data is private.This is nothing but a cynical, bad-faith attempt to undercut science at a time when we need it most by devastating our ability to enforce laws like the Clean Air Act, Safe Drinking Water Act, and Toxic Substances Control Act. Amidst a global pandemic, does Trump&amp;#39;s EPA really wanr to restrict the role of science in protecting the  environment and public health regulations? It&amp;#39;s a recipe for millions of DEAD Americans and the next pandemic--all of which he will be held accountable for.</t>
        </is>
      </c>
      <c r="D570" s="2" t="inlineStr">
        <is>
          <t/>
        </is>
      </c>
      <c r="E570" s="2" t="inlineStr">
        <is>
          <t/>
        </is>
      </c>
    </row>
    <row r="571">
      <c r="A571" s="2" t="inlineStr">
        <is>
          <t>EPA-HQ-OA-2018-0259-7191</t>
        </is>
      </c>
      <c r="B571" s="3" t="str">
        <f>=HYPERLINK("https://www.regulations.gov/comment/EPA-HQ-OA-2018-0259-7191")</f>
      </c>
      <c r="C571" s="2" t="inlineStr">
        <is>
          <t>From: Environmental Defense Fund  To: Pruitt, Scott Date: 6/11/2018 8:09:36 PM Subject: Walk back your latest dangerous attack on strong science ----------------------------------------------------------------- Jun 11,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Parkinson's and other health problems. Thi...</t>
        </is>
      </c>
      <c r="D571" s="2" t="inlineStr">
        <is>
          <t/>
        </is>
      </c>
      <c r="E571" s="2" t="inlineStr">
        <is>
          <t/>
        </is>
      </c>
    </row>
    <row r="572">
      <c r="A572" s="2" t="inlineStr">
        <is>
          <t>EPA-HQ-OA-2018-0259-3228</t>
        </is>
      </c>
      <c r="B572" s="3" t="str">
        <f>=HYPERLINK("https://www.regulations.gov/comment/EPA-HQ-OA-2018-0259-3228")</f>
      </c>
      <c r="C572" s="2" t="inlineStr">
        <is>
          <t>I am writing to oppose this Proposed EPA Rule Restricting the Use of Scientific Data to Craft RegulationsI am oppose to this rule as in will restrict scientifc research and advances in so many possible ways.This rule could hamper the use of health studies for which privacy is a concern, or external studies for which the EPA does not own the data.Much research relies on confidential health data from study subjects, so this bill would severely restrict the number and quality of studies available for use when making critical decisions. Acually so many studies rely on confidential health data this rule could actually end health data collected for our helath improvement.A l...</t>
        </is>
      </c>
      <c r="D572" s="2" t="inlineStr">
        <is>
          <t/>
        </is>
      </c>
      <c r="E572" s="2" t="inlineStr">
        <is>
          <t/>
        </is>
      </c>
    </row>
    <row r="573">
      <c r="A573" s="2" t="inlineStr">
        <is>
          <t>EPA-HQ-OA-2018-0259-9373</t>
        </is>
      </c>
      <c r="B573" s="3" t="str">
        <f>=HYPERLINK("https://www.regulations.gov/comment/EPA-HQ-OA-2018-0259-9373")</f>
      </c>
      <c r="C573" s="2" t="inlineStr">
        <is>
          <t>As a health services researcher, I have spent a career conducting publicly funded and FDA-mandated health research using data from electronic health records in systems such as Kaiser Permanente and the Health Care Systems Research Network (formerly HMO Research Network). This research was conducted under strict privacy guidelines (HIPAA regulations) that prevent release of any data that could allow identification of individuals. Increased computing power has allowed relatively simple re-identification of individuals from de-identified datasets. For these reasons, as well as the proprietary nature of some systems&amp;#39; health data (and unwillingness to combine that data with those of other systems if it is to be disclosed), requiring data ...
Received: 14 September 2018 Revised: 23 February 2019 Accepted: 25 February 2019 DOI: 10.1002/pds.4772 ORIGINAL REPORT Identifying and classifying opioid‐related overdoses: A validation study Carla A. Green1 | Nancy A. Perrin1,9 | Brian Hazlehurst1 | Shannon L. Janoff1 | Angela DeVeaugh‐Geiss2 | David S. Carrell4 | Carlos G. Grijalva5 | Caihua Liang6,7 | Cheryl L. Enger6,7 | Paul M. Coplan3,8 1 Center for Health Research, Kaiser Permanente Northwest, Portland, Oregon Abstract 2 Indivior, Inc. North Chesterfield, Virginia Purpose: The study aims to develop and validate algorithms to identify and classify 3 Epidemiology, Johnson &amp; Johnson, New opioid overdoses using claims and other coded data, and clinical text extracted from Brunswick, N...</t>
        </is>
      </c>
      <c r="D573" s="2" t="inlineStr">
        <is>
          <t/>
        </is>
      </c>
      <c r="E573" s="2" t="inlineStr">
        <is>
          <t/>
        </is>
      </c>
    </row>
    <row r="574">
      <c r="A574" s="2" t="inlineStr">
        <is>
          <t>EPA-HQ-OA-2018-0259-13153</t>
        </is>
      </c>
      <c r="B574" s="3" t="str">
        <f>=HYPERLINK("https://www.regulations.gov/comment/EPA-HQ-OA-2018-0259-13153")</f>
      </c>
      <c r="C574"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574" s="2" t="inlineStr">
        <is>
          <t/>
        </is>
      </c>
      <c r="E574" s="2" t="inlineStr">
        <is>
          <t/>
        </is>
      </c>
    </row>
    <row r="575">
      <c r="A575" s="2" t="inlineStr">
        <is>
          <t>EPA-HQ-OA-2018-0259-4882</t>
        </is>
      </c>
      <c r="B575" s="3" t="str">
        <f>=HYPERLINK("https://www.regulations.gov/comment/EPA-HQ-OA-2018-0259-4882")</f>
      </c>
      <c r="C575" s="2" t="inlineStr">
        <is>
          <t>2457450-19050Caesar Rodney InstituteCenter for Energy Competitiveness 0Caesar Rodney InstituteCenter for Energy Competitiveness Public Comments Docket EPA–HQ-OA-2018–0259 Strengthening Transparency in Regulatory Science David T. Stevenson, Director May 18, 2018 WWW.CaesarRodney.org The following comments are submitted in response to EPA Proposed Rule, “Strengthening Transparency in Regulatory Science”. We agree this proposed rule has incorporated appropriate sources of statutory authority, and suggest no further source of authority is required. The rule has appropriately targeted “significant regulatory actions”. As we all learned in primary school, the scientific method requires experimental test results to be transparent, and reproduci...
Caesar Rodney Institute Center for Energy Competitiveness Public Comments Docket EPA–HQ-OA-2018–0259 Strengthening Transparency in Regulatory Science David T. Stevenson, Director May 18, 2018 WWW.CaesarRodney.org The following comments are submitted in response to EPA Proposed Rule, “Strengthening Transparency in Regulatory Science”. We agree this proposed rule has incorporated appropriate sources of statutory authority, and suggest no further source of authority is required. The rule has appropriately targeted “significant regulatory actions”. As we all learned in primary school, the scientific method requires experimental test results to be transparent, and reproducible. Otherwise they should be treated as suspect. That the EPA has not...</t>
        </is>
      </c>
      <c r="D575" s="2" t="inlineStr">
        <is>
          <t/>
        </is>
      </c>
      <c r="E575" s="2" t="inlineStr">
        <is>
          <t/>
        </is>
      </c>
    </row>
    <row r="576">
      <c r="A576" s="2" t="inlineStr">
        <is>
          <t>EPA-HQ-OA-2018-0259-18418</t>
        </is>
      </c>
      <c r="B576" s="3" t="str">
        <f>=HYPERLINK("https://www.regulations.gov/comment/EPA-HQ-OA-2018-0259-18418")</f>
      </c>
      <c r="C576" s="2" t="inlineStr">
        <is>
          <t>My name is Donna Burrell, and I live in Shreveport, Louisiana. Conflicts of interest between laws and lawmakers are supposedly illegal.  Ha.   Lets get the politics out of our science!I am strongly opposed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t>
        </is>
      </c>
      <c r="D576" s="2" t="inlineStr">
        <is>
          <t/>
        </is>
      </c>
      <c r="E576" s="2" t="inlineStr">
        <is>
          <t/>
        </is>
      </c>
    </row>
    <row r="577">
      <c r="A577" s="2" t="inlineStr">
        <is>
          <t>EPA-HQ-OA-2018-0259-15599</t>
        </is>
      </c>
      <c r="B577" s="3" t="str">
        <f>=HYPERLINK("https://www.regulations.gov/comment/EPA-HQ-OA-2018-0259-15599")</f>
      </c>
      <c r="C577"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577" s="2" t="inlineStr">
        <is>
          <t/>
        </is>
      </c>
      <c r="E577" s="2" t="inlineStr">
        <is>
          <t/>
        </is>
      </c>
    </row>
    <row r="578">
      <c r="A578" s="2" t="inlineStr">
        <is>
          <t>EPA-HQ-OA-2018-0259-5294</t>
        </is>
      </c>
      <c r="B578" s="3" t="str">
        <f>=HYPERLINK("https://www.regulations.gov/comment/EPA-HQ-OA-2018-0259-5294")</f>
      </c>
      <c r="C578" s="2" t="inlineStr">
        <is>
          <t>The title of this proposed rule epitomizes George Orwell&amp;#39;s Newspeak. Rather than lead to transparency, it will lead to intimidation of potential participants in valid and useful studies much as what has happened and still happens with Whistleblowers. This will not lead us to better science or better health or safety - the goals of the EPA. Instead, these will limit the number or studies and participants, many of which probably would have produced useful and beneficial, if controversial, data which could better inform our policies and the general health of the population. While making public the underlying data of a study may help to replicate a study and increase the validity of the conclusions, the way a study is set up sh...</t>
        </is>
      </c>
      <c r="D578" s="2" t="inlineStr">
        <is>
          <t/>
        </is>
      </c>
      <c r="E578" s="2" t="inlineStr">
        <is>
          <t/>
        </is>
      </c>
    </row>
    <row r="579">
      <c r="A579" s="2" t="inlineStr">
        <is>
          <t>EPA-HQ-OA-2018-0259-6096</t>
        </is>
      </c>
      <c r="B579" s="3" t="str">
        <f>=HYPERLINK("https://www.regulations.gov/comment/EPA-HQ-OA-2018-0259-6096")</f>
      </c>
      <c r="C579" s="2" t="inlineStr">
        <is>
          <t>The Secret Science Act having failed to pass, we need strong policies in place to ensure the EPA and similar departments only rely on publicly-verifiable science in the making of their regulations. Regards, Lonny Eachus</t>
        </is>
      </c>
      <c r="D579" s="2" t="inlineStr">
        <is>
          <t/>
        </is>
      </c>
      <c r="E579" s="2" t="inlineStr">
        <is>
          <t/>
        </is>
      </c>
    </row>
    <row r="580">
      <c r="A580" s="2" t="inlineStr">
        <is>
          <t>EPA-HQ-OA-2018-0259-10040</t>
        </is>
      </c>
      <c r="B580" s="3" t="str">
        <f>=HYPERLINK("https://www.regulations.gov/comment/EPA-HQ-OA-2018-0259-10040")</f>
      </c>
      <c r="C580" s="2" t="inlineStr">
        <is>
          <t>See attached file(s)Community Action to Promote Health Environments is a longstanding partnership between community leaders, public health and environmental health professionals, and environmental public health researchers.  We have been working since 2013 to identify and implement scientifically based, community informed strategies to improve air quality and health in Detroit and southeast Michigan, where annual costs attributable to air pollution are estimated at $6.9 billion (these costs encompass mortality, hospitalizations and emergency room visits due to asthma, asthma exacerbations, lost school and work time that are attributable to air pollution).  CAPHE is strongly committed to assuring that the best available science is th...
March 30, 2020 Andrew R. Wheeler, Administrator 1EPA Docket Center Office of Research and Development Docket, Mail Code 28221T 1200 Pennsylvania Avenue NW Washington, DC 20460 Docket ID No. EPA-HQ-OA-2018-0259-9322 Community Action to Promote Health Environments is a longstanding partnership between community leaders, public health and environmental health professionals, and environmental public health researchers. We have been working since 2013 to identify and implement scientifically based, community informed strategies to improve air quality and health in Detroit and southeast Michigan, where annual costs attributable to air pollution are estimated at $6.9 billion (these costs encompass mortality, hospitalizations and emergency room ...</t>
        </is>
      </c>
      <c r="D580" s="2" t="inlineStr">
        <is>
          <t/>
        </is>
      </c>
      <c r="E580" s="2" t="inlineStr">
        <is>
          <t/>
        </is>
      </c>
    </row>
    <row r="581">
      <c r="A581" s="2" t="inlineStr">
        <is>
          <t>EPA-HQ-OA-2018-0259-13853</t>
        </is>
      </c>
      <c r="B581" s="3" t="str">
        <f>=HYPERLINK("https://www.regulations.gov/comment/EPA-HQ-OA-2018-0259-13853")</f>
      </c>
      <c r="C581" s="2" t="inlineStr">
        <is>
          <t>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wellbeing by using the best available science. The administrations new plan is...</t>
        </is>
      </c>
      <c r="D581" s="2" t="inlineStr">
        <is>
          <t/>
        </is>
      </c>
      <c r="E581" s="2" t="inlineStr">
        <is>
          <t/>
        </is>
      </c>
    </row>
    <row r="582">
      <c r="A582" s="2" t="inlineStr">
        <is>
          <t>EPA-HQ-OA-2018-0259-14032</t>
        </is>
      </c>
      <c r="B582" s="3" t="str">
        <f>=HYPERLINK("https://www.regulations.gov/comment/EPA-HQ-OA-2018-0259-14032")</f>
      </c>
      <c r="C582" s="2" t="inlineStr">
        <is>
          <t>I am concerned about breast cancer and the health risks posed by involuntary environmental exposure to chemicals linked to cancer; I am writing to oppose the proposed Strengthening Transparency in Regulatory Science Rule.Its title is ironic.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data from public health, epidemiology, and medical studies to be made publicly available. This would result in both legal and ethical violations of privacy standards. T...</t>
        </is>
      </c>
      <c r="D582" s="2" t="inlineStr">
        <is>
          <t/>
        </is>
      </c>
      <c r="E582" s="2" t="inlineStr">
        <is>
          <t/>
        </is>
      </c>
    </row>
    <row r="583">
      <c r="A583" s="2" t="inlineStr">
        <is>
          <t>EPA-HQ-OA-2018-0259-12488</t>
        </is>
      </c>
      <c r="B583" s="3" t="str">
        <f>=HYPERLINK("https://www.regulations.gov/comment/EPA-HQ-OA-2018-0259-12488")</f>
      </c>
      <c r="C583" s="2" t="inlineStr">
        <is>
          <t>PLEASE ENTER YOUR COMMENT HERE  The EPA has over regulated all industry to the point of absurdity.  The EPA and the CAWB have regulated even small mining operations to a standstill.  It is time for this and the EPA&amp;#39;s secret science to be brought to the light.  Remember, you work for us, not the other way around.</t>
        </is>
      </c>
      <c r="D583" s="2" t="inlineStr">
        <is>
          <t/>
        </is>
      </c>
      <c r="E583" s="2" t="inlineStr">
        <is>
          <t/>
        </is>
      </c>
    </row>
    <row r="584">
      <c r="A584" s="2" t="inlineStr">
        <is>
          <t>EPA-HQ-OA-2018-0259-21367</t>
        </is>
      </c>
      <c r="B584" s="3" t="str">
        <f>=HYPERLINK("https://www.regulations.gov/comment/EPA-HQ-OA-2018-0259-21367")</f>
      </c>
      <c r="C584" s="2" t="inlineStr">
        <is>
          <t>Dear Administrator Andrew Wheeler,The Environmental Protection Agency&amp;#39;s (EPA) proposal to restrict the science that is used in its decison -making  processes is nonsensical and dangerous.  Through my own  experience as a mathematician, an engineer and a professor of mathematics I am appalled that something like this proposal was even considered by the EPA.I cant see how the proposed rule would be making science more transparent. But I can see how would make decision-making more burdensome and possibly less accurate. The EPA has not sufficiently justified the rule.  The proposal includes no evidence of the rule&amp;#39;s effectiveness regarding, no estimates of its cost, and doesnt even state the reason for p...</t>
        </is>
      </c>
      <c r="D584" s="2" t="inlineStr">
        <is>
          <t/>
        </is>
      </c>
      <c r="E584" s="2" t="inlineStr">
        <is>
          <t/>
        </is>
      </c>
    </row>
    <row r="585">
      <c r="A585" s="2" t="inlineStr">
        <is>
          <t>EPA-HQ-OA-2018-0259-9412</t>
        </is>
      </c>
      <c r="B585" s="3" t="str">
        <f>=HYPERLINK("https://www.regulations.gov/comment/EPA-HQ-OA-2018-0259-9412")</f>
      </c>
      <c r="C585" s="2" t="inlineStr">
        <is>
          <t>Dear Sirs, this proposed rule will allow interest groups to determine what science is applicable or relevant to your rule making as per the paragraph below- &amp;quot;As discussed later in the preamble, such approaches to increasing access to data and models can often allow stakeholders to reanalyze the data and models and explore the sensitivity of the conclusions to alternative assumptions while accessing only the data and aspects of the models that they need.&amp;quot;Stakeholders or interests do not have the right to&amp;quot; reanalyze&amp;quot; juried and published scientific work, nor to explore the &amp;quot;sensitivity of the conclusions&amp;quot;  to &amp;quot;alternative assumptions&amp;quot;, while accessing the &amp;quot;data and aspects of...</t>
        </is>
      </c>
      <c r="D585" s="2" t="inlineStr">
        <is>
          <t/>
        </is>
      </c>
      <c r="E585" s="2" t="inlineStr">
        <is>
          <t/>
        </is>
      </c>
    </row>
    <row r="586">
      <c r="A586" s="2" t="inlineStr">
        <is>
          <t>EPA-HQ-OA-2018-0259-15027</t>
        </is>
      </c>
      <c r="B586" s="3" t="str">
        <f>=HYPERLINK("https://www.regulations.gov/comment/EPA-HQ-OA-2018-0259-15027")</f>
      </c>
      <c r="C586" s="2" t="inlineStr">
        <is>
          <t>It isn&amp;#39;t science, if it can&amp;#39;t be replicated.  Research that is valid can be reproduced, and the results verified.  Please require EPA to make all data they use in support of their decisions, and all underlying assumptions, PUBLIC.  Others can then challenge or validate their conclusions.</t>
        </is>
      </c>
      <c r="D586" s="2" t="inlineStr">
        <is>
          <t/>
        </is>
      </c>
      <c r="E586" s="2" t="inlineStr">
        <is>
          <t/>
        </is>
      </c>
    </row>
    <row r="587">
      <c r="A587" s="2" t="inlineStr">
        <is>
          <t>EPA-HQ-OA-2018-0259-13378</t>
        </is>
      </c>
      <c r="B587" s="3" t="str">
        <f>=HYPERLINK("https://www.regulations.gov/comment/EPA-HQ-OA-2018-0259-13378")</f>
      </c>
      <c r="C587" s="2" t="inlineStr">
        <is>
          <t>End your secret science now that you use to promote new regulations. If you are afraid to show your supposed scientific proof then you must be sure the American people will see it as a scam. Start putting Ameican&amp;#39;s well being first when you consider new regulations, not political agendas.</t>
        </is>
      </c>
      <c r="D587" s="2" t="inlineStr">
        <is>
          <t/>
        </is>
      </c>
      <c r="E587" s="2" t="inlineStr">
        <is>
          <t/>
        </is>
      </c>
    </row>
    <row r="588">
      <c r="A588" s="2" t="inlineStr">
        <is>
          <t>EPA-HQ-OA-2018-0259-1731</t>
        </is>
      </c>
      <c r="B588" s="3" t="str">
        <f>=HYPERLINK("https://www.regulations.gov/comment/EPA-HQ-OA-2018-0259-1731")</f>
      </c>
      <c r="C588" s="2" t="inlineStr">
        <is>
          <t>Thank you for your efforts on the behalf of all of us. True science should be the basis of all regulations that are meant to benefit all of us. Secret science too often is done to further an agenda, not benefit all of us, but just some of us. Insist all documents and studies done in all agencys be public and encourage others to reproduce the results. This way we all win. Again, THANK YOU, Jary McLean DDS</t>
        </is>
      </c>
      <c r="D588" s="2" t="inlineStr">
        <is>
          <t/>
        </is>
      </c>
      <c r="E588" s="2" t="inlineStr">
        <is>
          <t/>
        </is>
      </c>
    </row>
    <row r="589">
      <c r="A589" s="2" t="inlineStr">
        <is>
          <t>EPA-HQ-OA-2018-0259-1749</t>
        </is>
      </c>
      <c r="B589" s="3" t="str">
        <f>=HYPERLINK("https://www.regulations.gov/comment/EPA-HQ-OA-2018-0259-1749")</f>
      </c>
      <c r="C589"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Beyond that, it is simple ignorance and callousness, fueled by personal greed for power and/or money.  Shame on anyone who does this.  Or are you so ignorant about the natural world and how it actually works, that you are just too stupid to do the right thing?  &lt;br...</t>
        </is>
      </c>
      <c r="D589" s="2" t="inlineStr">
        <is>
          <t/>
        </is>
      </c>
      <c r="E589" s="2" t="inlineStr">
        <is>
          <t/>
        </is>
      </c>
    </row>
    <row r="590">
      <c r="A590" s="2" t="inlineStr">
        <is>
          <t>EPA-HQ-OA-2018-0259-17623</t>
        </is>
      </c>
      <c r="B590" s="3" t="str">
        <f>=HYPERLINK("https://www.regulations.gov/comment/EPA-HQ-OA-2018-0259-17623")</f>
      </c>
      <c r="C590" s="2" t="inlineStr">
        <is>
          <t>As someone recently diagnosed with breast cancer for a second time, and concerned about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t>
        </is>
      </c>
      <c r="D590" s="2" t="inlineStr">
        <is>
          <t/>
        </is>
      </c>
      <c r="E590" s="2" t="inlineStr">
        <is>
          <t/>
        </is>
      </c>
    </row>
    <row r="591">
      <c r="A591" s="2" t="inlineStr">
        <is>
          <t>EPA-HQ-OA-2018-0259-15593</t>
        </is>
      </c>
      <c r="B591" s="3" t="str">
        <f>=HYPERLINK("https://www.regulations.gov/comment/EPA-HQ-OA-2018-0259-15593")</f>
      </c>
      <c r="C591" s="2" t="inlineStr">
        <is>
          <t>The EPA should be transparent and not base policy on secret science.  Show the American people your justification for decisions the EPA makes. No more conducting business like Obama did based on lies and secrecy.</t>
        </is>
      </c>
      <c r="D591" s="2" t="inlineStr">
        <is>
          <t/>
        </is>
      </c>
      <c r="E591" s="2" t="inlineStr">
        <is>
          <t/>
        </is>
      </c>
    </row>
    <row r="592">
      <c r="A592" s="2" t="inlineStr">
        <is>
          <t>EPA-HQ-OA-2018-0259-14023</t>
        </is>
      </c>
      <c r="B592" s="3" t="str">
        <f>=HYPERLINK("https://www.regulations.gov/comment/EPA-HQ-OA-2018-0259-14023")</f>
      </c>
      <c r="C592"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592" s="2" t="inlineStr">
        <is>
          <t/>
        </is>
      </c>
      <c r="E592" s="2" t="inlineStr">
        <is>
          <t/>
        </is>
      </c>
    </row>
    <row r="593">
      <c r="A593" s="2" t="inlineStr">
        <is>
          <t>EPA-HQ-OA-2018-0259-4681</t>
        </is>
      </c>
      <c r="B593" s="3" t="str">
        <f>=HYPERLINK("https://www.regulations.gov/comment/EPA-HQ-OA-2018-0259-4681")</f>
      </c>
      <c r="C593" s="2" t="inlineStr">
        <is>
          <t>It is essential that the EPA continue to work with independent scientists and researchers to identify the risks of toxicity in the environment (air, water, ground), to educate the population about these risks, and to take action to reduce these risks, including legal action against industries that violate the standards.  The EPA standards should continually reflect the best science has to offer -- and this science should come from independent and university researchers.  The advisory boards of the EPA should have independent scientists and the research should be peer-reviewed and approved by independent science experts.Transparency is essential. I propose the following: 1. Any proposed regulatory policy should be post...</t>
        </is>
      </c>
      <c r="D593" s="2" t="inlineStr">
        <is>
          <t/>
        </is>
      </c>
      <c r="E593" s="2" t="inlineStr">
        <is>
          <t/>
        </is>
      </c>
    </row>
    <row r="594">
      <c r="A594" s="2" t="inlineStr">
        <is>
          <t>EPA-HQ-OA-2018-0259-3833</t>
        </is>
      </c>
      <c r="B594" s="3" t="str">
        <f>=HYPERLINK("https://www.regulations.gov/comment/EPA-HQ-OA-2018-0259-3833")</f>
      </c>
      <c r="C594" s="2" t="inlineStr">
        <is>
          <t>I stand opposed to the proposed Strengthening Transparency in Regulatory Science rule because this is not transparent or science-based at all. This proposal would be deeply harmful to truly science-based policy practices and only further enable fossil fuel lobbyists and private interests to dismantle our EPA for their own aims. The true benefit to the public comes from keeping private medical data and other nonpublic science included in determining best practices, rules and regulations for our EPA. The role of the government is to benefit the public.</t>
        </is>
      </c>
      <c r="D594" s="2" t="inlineStr">
        <is>
          <t/>
        </is>
      </c>
      <c r="E594" s="2" t="inlineStr">
        <is>
          <t/>
        </is>
      </c>
    </row>
    <row r="595">
      <c r="A595" s="2" t="inlineStr">
        <is>
          <t>EPA-HQ-OA-2018-0259-17846</t>
        </is>
      </c>
      <c r="B595" s="3" t="str">
        <f>=HYPERLINK("https://www.regulations.gov/comment/EPA-HQ-OA-2018-0259-17846")</f>
      </c>
      <c r="C595" s="2" t="inlineStr">
        <is>
          <t>Protection Agency,I am writing to oppose the U.S. Environmental Protection Agency&amp;#39;s (EPA) proposed &amp;quot;Transparency in Regulatory Science&amp;quot; rule.  This proposed rule would not provide the public with greater &amp;quot;confidence in and understanding of&amp;quot; EPA&amp;#39;s regulatory decisions, as stated in your justification. Rather, it would deeply undermine the ability of the EPA to use all the best available science in its regulatory decisions, which, in turn, will undermine public health.   Human epidemiological studies play a critical role in understanding the connection between chemicals and numerous health harms, including breast cancer risk. A core aspect of these studies is the need to c...</t>
        </is>
      </c>
      <c r="D595" s="2" t="inlineStr">
        <is>
          <t/>
        </is>
      </c>
      <c r="E595" s="2" t="inlineStr">
        <is>
          <t/>
        </is>
      </c>
    </row>
    <row r="596">
      <c r="A596" s="2" t="inlineStr">
        <is>
          <t>EPA-HQ-OA-2018-0259-7072</t>
        </is>
      </c>
      <c r="B596" s="3" t="str">
        <f>=HYPERLINK("https://www.regulations.gov/comment/EPA-HQ-OA-2018-0259-7072")</f>
      </c>
      <c r="C596" s="2" t="inlineStr">
        <is>
          <t>From: Environmental Defense Fund  To: Pruitt, Scott Date: 7/3/2018 4:09:31 PM Subject: Walk back your latest dangerous attack on strong science ----------------------------------------------------------------- Jul 3, 2018 Administrator E. Scott Pruitt Dear Administrator Pruitt, Look, I know you don't care, that you don't know anything about our environment and how critical it is that we try to keep it from being destroyed, but don't you even have, or know, families with young children who will inherit our dumping ground? Well studied science is one of the reasons we have brains and should attempt to use them to the best of your abilities. Are you so entrenched in denial that you can't even admit that you may be misgui...</t>
        </is>
      </c>
      <c r="D596" s="2" t="inlineStr">
        <is>
          <t/>
        </is>
      </c>
      <c r="E596" s="2" t="inlineStr">
        <is>
          <t/>
        </is>
      </c>
    </row>
    <row r="597">
      <c r="A597" s="2" t="inlineStr">
        <is>
          <t>EPA-HQ-OA-2018-0259-9626</t>
        </is>
      </c>
      <c r="B597" s="3" t="str">
        <f>=HYPERLINK("https://www.regulations.gov/comment/EPA-HQ-OA-2018-0259-9626")</f>
      </c>
      <c r="C597" s="2" t="inlineStr">
        <is>
          <t>I believe that the proposed changes by the EPA should be supported.  Hidden data should not remain hidden.Too frequently the EPA decisions have been influenced by political agendas supported by ideology linked to unrealistic and overly restrictive environmental positions ostensibly linked to non-biased science, but in fact linked to preservation and not conservation.</t>
        </is>
      </c>
      <c r="D597" s="2" t="inlineStr">
        <is>
          <t/>
        </is>
      </c>
      <c r="E597" s="2" t="inlineStr">
        <is>
          <t/>
        </is>
      </c>
    </row>
    <row r="598">
      <c r="A598" s="2" t="inlineStr">
        <is>
          <t>EPA-HQ-OA-2018-0259-8487</t>
        </is>
      </c>
      <c r="B598" s="3" t="str">
        <f>=HYPERLINK("https://www.regulations.gov/comment/EPA-HQ-OA-2018-0259-8487")</f>
      </c>
      <c r="C598" s="2" t="inlineStr">
        <is>
          <t>It is critical that the EPA base its policies on science, on truth and not on politics or wishful thinking. This proposed rule is misleading in its title &amp;#39;increasing transparency&amp;#39;.  So much of the real world data that tells us about the effects of chemicals on human health is derived from hospitals and must be kept private to protect the patients.  This rule would effectively make it impossible to use this trove of epidemiological data.I worked on creating a GIS system years ago that mapped out toxic emissions in the Bronx and there was strong interest in layering our data with public health data derived from hospitals(the south Bronx suffers very high asthma rates among other ailments, coinciding with increased exposur...</t>
        </is>
      </c>
      <c r="D598" s="2" t="inlineStr">
        <is>
          <t/>
        </is>
      </c>
      <c r="E598" s="2" t="inlineStr">
        <is>
          <t/>
        </is>
      </c>
    </row>
    <row r="599">
      <c r="A599" s="2" t="inlineStr">
        <is>
          <t>EPA-HQ-OA-2018-0259-2981</t>
        </is>
      </c>
      <c r="B599" s="3" t="str">
        <f>=HYPERLINK("https://www.regulations.gov/comment/EPA-HQ-OA-2018-0259-2981")</f>
      </c>
      <c r="C599" s="2" t="inlineStr">
        <is>
          <t>From: Environmental Defense Fund  To: Pruitt, Scott Date: 6/5/2018 12:10:57 PM Subject: Walk back your latest dangerous attack on strong science ----------------------------------------------------------------- Jun 5,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t>
        </is>
      </c>
      <c r="D599" s="2" t="inlineStr">
        <is>
          <t/>
        </is>
      </c>
      <c r="E599" s="2" t="inlineStr">
        <is>
          <t/>
        </is>
      </c>
    </row>
    <row r="600">
      <c r="A600" s="2" t="inlineStr">
        <is>
          <t>EPA-HQ-OA-2018-0259-4659</t>
        </is>
      </c>
      <c r="B600" s="3" t="str">
        <f>=HYPERLINK("https://www.regulations.gov/comment/EPA-HQ-OA-2018-0259-4659")</f>
      </c>
      <c r="C600" s="2" t="inlineStr">
        <is>
          <t>It&amp;#39;s time for you to abandon Mr. Pruitt&amp;#39;s disrespect for law and science.  Im writing to speak out AGAINST your regulations to impose transparency in EPA science.  This &amp;quot;transparency&amp;quot; policy is an attempt to avoid compliance with the Data Quality Act. Your friends in business and industry have failed many times to convince Federal judges, including the Supreme Court, of their arguments against EPA&amp;#39;s environmental and human health science-based regulations.Peer-reviewed studies assessing the effects of pollution exposure on humans, based on actual personal health data  which by law must be kept confidential  are among the best science available to the Agency. The proposal would allow EPA to ignore...</t>
        </is>
      </c>
      <c r="D600" s="2" t="inlineStr">
        <is>
          <t/>
        </is>
      </c>
      <c r="E600" s="2" t="inlineStr">
        <is>
          <t/>
        </is>
      </c>
    </row>
    <row r="601">
      <c r="A601" s="2" t="inlineStr">
        <is>
          <t>EPA-HQ-OA-2018-0259-11563</t>
        </is>
      </c>
      <c r="B601" s="3" t="str">
        <f>=HYPERLINK("https://www.regulations.gov/comment/EPA-HQ-OA-2018-0259-11563")</f>
      </c>
      <c r="C601" s="2" t="inlineStr">
        <is>
          <t>Docket ID No. EPA-HQ-OA-2018-0259Since Trump took office he has denied the validity of scientists&amp;#39; work in making policy decisions. This is alarming. In any field of endeavor, the people who know the most ought to be the ones who are guiding the people setting policy. As it is, policy is not aided by anyone with real knowledge of anything except perhaps for making a couple bucks, which, as we know in the real world, doesn&amp;#39;t count for much.Thus I am in strong opposition to the criteria proposed in the Supplemental Notice of Proposed Rulemaking put forth by the EPA relative to its rule entitled &amp;quot;Strengthening Transparency in Regulatory Science.&amp;quot;I am in support for the EPA&amp;#39;s mission to pro...</t>
        </is>
      </c>
      <c r="D601" s="2" t="inlineStr">
        <is>
          <t/>
        </is>
      </c>
      <c r="E601" s="2" t="inlineStr">
        <is>
          <t/>
        </is>
      </c>
    </row>
    <row r="602">
      <c r="A602" s="2" t="inlineStr">
        <is>
          <t>EPA-HQ-OA-2018-0259-4729</t>
        </is>
      </c>
      <c r="B602" s="3" t="str">
        <f>=HYPERLINK("https://www.regulations.gov/comment/EPA-HQ-OA-2018-0259-4729")</f>
      </c>
      <c r="C602" s="2" t="inlineStr">
        <is>
          <t>Our lives and general health depend on the quality of air we breathe and the water we drink. We&amp;#39;re already forced to buy bottled water, but we cannot all be put on oxygen and carry tanks around. We need REAL SCIENCE to help make regulations to keep Americans healthy enough to work. I live in Ross County, Ohio, just outside of Chillicothe, Ohio, home of the Mead Paper Company. My aunt, who lived in Chillicothe her entire adult life died in 1988 at a fairly young age due to a long history of breathing problems from breathing the air polluted from that paper plant. She sounded horrible for years prior to her death, gasping for breath and making horrible wheezing sounds. The death rate from cancer is very high in...</t>
        </is>
      </c>
      <c r="D602" s="2" t="inlineStr">
        <is>
          <t/>
        </is>
      </c>
      <c r="E602" s="2" t="inlineStr">
        <is>
          <t/>
        </is>
      </c>
    </row>
    <row r="603">
      <c r="A603" s="2" t="inlineStr">
        <is>
          <t>EPA-HQ-OA-2018-0259-1971</t>
        </is>
      </c>
      <c r="B603" s="3" t="str">
        <f>=HYPERLINK("https://www.regulations.gov/comment/EPA-HQ-OA-2018-0259-1971")</f>
      </c>
      <c r="C603" s="2" t="inlineStr">
        <is>
          <t>Comments on the Proposed Rules of the US Environmental Protection Agency for “Strengthening Transparency in Regulatory Science” (Vol. 83, No. 83, April 30, 2018) Evgenios Agathokleous1,2*, Valda Araminiene3, Alessandra De Marco4, Marisa Domingos5, Mitsutoshi Kitao1, Takayoshi Koike2, William J. Manning6, Elena Paoletti7, Costas J. Saitanis8, Pierre Sicard9, Edward J. Calabrese10 1 Hokkaido Research Center, Forestry and Forest Products Research Institute (FFPRI), Forest Research and Management Organization, 7 Hitsujigaoka, Sapporo, Hokkaido, 062-8516, Japan. evgenios@ffpri.affrc.go.jp [E.A.], kitao@ffpri.affrc.go.jp [M.K.] 2 Research Faculty of Agriculture, Hokkaido University, Kita 9 Nishi 9, Sapporo, Hokkaido, 060-8589, Japan. globalsci...</t>
        </is>
      </c>
      <c r="D603" s="2" t="inlineStr">
        <is>
          <t/>
        </is>
      </c>
      <c r="E603" s="2" t="inlineStr">
        <is>
          <t/>
        </is>
      </c>
    </row>
    <row r="604">
      <c r="A604" s="2" t="inlineStr">
        <is>
          <t>EPA-HQ-OA-2018-0259-16542</t>
        </is>
      </c>
      <c r="B604" s="3" t="str">
        <f>=HYPERLINK("https://www.regulations.gov/comment/EPA-HQ-OA-2018-0259-16542")</f>
      </c>
      <c r="C604" s="2" t="inlineStr">
        <is>
          <t>Dear Administrator Wheeler,My wish is that we can hand on a more perfect world to future generations. Science can help us all make the best decisions in aiding us in making the best decisions in reaching that goal. Thank you.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t>
        </is>
      </c>
      <c r="D604" s="2" t="inlineStr">
        <is>
          <t/>
        </is>
      </c>
      <c r="E604" s="2" t="inlineStr">
        <is>
          <t/>
        </is>
      </c>
    </row>
    <row r="605">
      <c r="A605" s="2" t="inlineStr">
        <is>
          <t>EPA-HQ-OA-2018-0259-10471</t>
        </is>
      </c>
      <c r="B605" s="3" t="str">
        <f>=HYPERLINK("https://www.regulations.gov/comment/EPA-HQ-OA-2018-0259-10471")</f>
      </c>
      <c r="C605" s="2" t="inlineStr">
        <is>
          <t>How can you even think about conniving by sneaking in your stupid secret science when Americans are fighting for their lives ?!  Climb back under your slimy rock and evolve into a human being.</t>
        </is>
      </c>
      <c r="D605" s="2" t="inlineStr">
        <is>
          <t/>
        </is>
      </c>
      <c r="E605" s="2" t="inlineStr">
        <is>
          <t/>
        </is>
      </c>
    </row>
    <row r="606">
      <c r="A606" s="2" t="inlineStr">
        <is>
          <t>EPA-HQ-OA-2018-0259-12690</t>
        </is>
      </c>
      <c r="B606" s="3" t="str">
        <f>=HYPERLINK("https://www.regulations.gov/comment/EPA-HQ-OA-2018-0259-12690")</f>
      </c>
      <c r="C606" s="2" t="inlineStr">
        <is>
          <t>Dear Administrator Andrew Wheeler,Please strongly oppose the EPA proposal to restrict the science used in its decision-making processes!This proposed rule would excessively burden EPA staff with reanalyzing data from each study used to support a rulemaking which is not only pointless as peer review already is a check on the work of researchers, but would be resource-intensive and time-consuming. The agency provides insufficient justification and analyses to support the rule. Second, the proposal would block the EPA from using many kinds of scientific studies vital to its decision-making, including studies that rely on personal health data, confidential business information, intellectual property, o...</t>
        </is>
      </c>
      <c r="D606" s="2" t="inlineStr">
        <is>
          <t/>
        </is>
      </c>
      <c r="E606" s="2" t="inlineStr">
        <is>
          <t/>
        </is>
      </c>
    </row>
    <row r="607">
      <c r="A607" s="2" t="inlineStr">
        <is>
          <t>EPA-HQ-OA-2018-0259-12186</t>
        </is>
      </c>
      <c r="B607" s="3" t="str">
        <f>=HYPERLINK("https://www.regulations.gov/comment/EPA-HQ-OA-2018-0259-12186")</f>
      </c>
      <c r="C607" s="2" t="inlineStr">
        <is>
          <t>As someone who believes that our air, water, and food must be protected, I strongly oppose the Trump administrations most recent attack on science, public health, and our nations environmental laws.Under the administrations proposal, misleadingly marketed as a means of strengthening transparency in regulatory science, the U.S. Environmental Protection Agency (EPA) could be precluded from relying on important scientific research when establishing community safeguards. The proposed rule would significantly undermine EPAs ability to ensure our air, water, and food&amp;#39;s safety.EPA was created to protect our health and wellbeing by using the best available science. The administrations plan is a reckless and unlawful attem...</t>
        </is>
      </c>
      <c r="D607" s="2" t="inlineStr">
        <is>
          <t/>
        </is>
      </c>
      <c r="E607" s="2" t="inlineStr">
        <is>
          <t/>
        </is>
      </c>
    </row>
    <row r="608">
      <c r="A608" s="2" t="inlineStr">
        <is>
          <t>EPA-HQ-OA-2018-0259-9647</t>
        </is>
      </c>
      <c r="B608" s="3" t="str">
        <f>=HYPERLINK("https://www.regulations.gov/comment/EPA-HQ-OA-2018-0259-9647")</f>
      </c>
      <c r="C608" s="2" t="inlineStr">
        <is>
          <t>Docket ID No. EPA-HQ-OA-2018-0259Dear Sir or Madame,I am writing to ask that you extend the time for public comment on this issue.  It seems to me that serious consideration of scientific and expert experience should not be replaced by political considerations in the formulation of environmental policy.  Specifically, the EPA should follow the advice of its own science advisers as well as the scientific community at large.  The concept of &amp;quot;transparency&amp;quot; should not be used as a political decoy to camouflage procedures that are essentially political in nature.  The availability of all relevant data to the public and outside organizations (universities, the media, etc.) is essential to a functioning d...</t>
        </is>
      </c>
      <c r="D608" s="2" t="inlineStr">
        <is>
          <t/>
        </is>
      </c>
      <c r="E608" s="2" t="inlineStr">
        <is>
          <t/>
        </is>
      </c>
    </row>
    <row r="609">
      <c r="A609" s="2" t="inlineStr">
        <is>
          <t>EPA-HQ-OA-2018-0259-8145</t>
        </is>
      </c>
      <c r="B609" s="3" t="str">
        <f>=HYPERLINK("https://www.regulations.gov/comment/EPA-HQ-OA-2018-0259-8145")</f>
      </c>
      <c r="C609" s="2" t="inlineStr">
        <is>
          <t>It is unconscionable to implement this rule. Anyone who supports it will be brought to justice as being complicit in perpetuating suffering related to any ill effects on anyone who is hurt by it. The fullest extent of the law will be used to criminally prosecute enforcers and justifiers of this ignorant and illogical policy. True objective science is needed now more than ever to fight this garbage and protect our people.</t>
        </is>
      </c>
      <c r="D609" s="2" t="inlineStr">
        <is>
          <t/>
        </is>
      </c>
      <c r="E609" s="2" t="inlineStr">
        <is>
          <t/>
        </is>
      </c>
    </row>
    <row r="610">
      <c r="A610" s="2" t="inlineStr">
        <is>
          <t>EPA-HQ-OA-2018-0259-8951</t>
        </is>
      </c>
      <c r="B610" s="3" t="str">
        <f>=HYPERLINK("https://www.regulations.gov/comment/EPA-HQ-OA-2018-0259-8951")</f>
      </c>
      <c r="C610" s="2" t="inlineStr">
        <is>
          <t>As one of the 1.3 million supporters of the National Parks Conservation Association, I strongly oppose your new proposal, misleadingly called &amp;quot;Strengthening Transparency in Regulatory Science.&amp;quot;This terrible proposal would eliminate the long-standing use of sound scientific studies that follow confidential health guidelines intended to protect the privacy of participants, delegitimize already peer-reviewed science and have been critical to informing air quality standards necessary to protect public health and our environment. Even worse, these misguided changes would create a double standard that allows polluting industries to keep data they want kept confidential under wraps.Your proposal will compromise sci...</t>
        </is>
      </c>
      <c r="D610" s="2" t="inlineStr">
        <is>
          <t/>
        </is>
      </c>
      <c r="E610" s="2" t="inlineStr">
        <is>
          <t/>
        </is>
      </c>
    </row>
    <row r="611">
      <c r="A611" s="2" t="inlineStr">
        <is>
          <t>EPA-HQ-OA-2018-0259-0647</t>
        </is>
      </c>
      <c r="B611" s="3" t="str">
        <f>=HYPERLINK("https://www.regulations.gov/comment/EPA-HQ-OA-2018-0259-0647")</f>
      </c>
      <c r="C611" s="2" t="inlineStr">
        <is>
          <t>From: Pruitt, Scott To: For the Docket Center Date: 5/9/2018 3:34:00 PM Subject: FW: Walk back your latest dangerous attack on strong science --------------------------------------------------------------------- ________________________________________ From: Environmental Defense FundOn Behalf OfMarjorie Bearse Sent: Wednesday, May 9, 2018 3:33:28 PM (UTC-05:00) Eastern Time (US &amp; Canada) To: Pruitt, Scott Subject: Walk back your latest dangerous attack on strong science May 9, 2018 Administrator E. Scott Pruitt Dear Administrator Pruitt, I'm writing today gravely concerned about your recent proposal to restrict EPA's ability to use life-saving science, and to ask that you extend the 30 day comment period and hold a public hearing so tha...</t>
        </is>
      </c>
      <c r="D611" s="2" t="inlineStr">
        <is>
          <t/>
        </is>
      </c>
      <c r="E611" s="2" t="inlineStr">
        <is>
          <t/>
        </is>
      </c>
    </row>
    <row r="612">
      <c r="A612" s="2" t="inlineStr">
        <is>
          <t>EPA-HQ-OA-2018-0259-8339</t>
        </is>
      </c>
      <c r="B612" s="3" t="str">
        <f>=HYPERLINK("https://www.regulations.gov/comment/EPA-HQ-OA-2018-0259-8339")</f>
      </c>
      <c r="C612" s="2" t="inlineStr">
        <is>
          <t>Please use true science, not pseudo-science in regulatory work.  We need EPA to correct their secret science, and rely on verifiable data. Regards, Donald Ranck</t>
        </is>
      </c>
      <c r="D612" s="2" t="inlineStr">
        <is>
          <t/>
        </is>
      </c>
      <c r="E612" s="2" t="inlineStr">
        <is>
          <t/>
        </is>
      </c>
    </row>
    <row r="613">
      <c r="A613" s="2" t="inlineStr">
        <is>
          <t>EPA-HQ-OA-2018-0259-2547</t>
        </is>
      </c>
      <c r="B613" s="3" t="str">
        <f>=HYPERLINK("https://www.regulations.gov/comment/EPA-HQ-OA-2018-0259-2547")</f>
      </c>
      <c r="C613" s="2" t="inlineStr">
        <is>
          <t>We depend on the science the Environmental Protection Agency uses to protect my family&amp;#39;s health. Science supports limits on air pollution, pesticides in food and more.Your proposed rule would place unprecedented limits on the use of science at the EPA. Stop catering to big business! Regards, Chris Gardner</t>
        </is>
      </c>
      <c r="D613" s="2" t="inlineStr">
        <is>
          <t/>
        </is>
      </c>
      <c r="E613" s="2" t="inlineStr">
        <is>
          <t/>
        </is>
      </c>
    </row>
    <row r="614">
      <c r="A614" s="2" t="inlineStr">
        <is>
          <t>EPA-HQ-OA-2018-0259-14148</t>
        </is>
      </c>
      <c r="B614" s="3" t="str">
        <f>=HYPERLINK("https://www.regulations.gov/comment/EPA-HQ-OA-2018-0259-14148")</f>
      </c>
      <c r="C614"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14" s="2" t="inlineStr">
        <is>
          <t/>
        </is>
      </c>
      <c r="E614" s="2" t="inlineStr">
        <is>
          <t/>
        </is>
      </c>
    </row>
    <row r="615">
      <c r="A615" s="2" t="inlineStr">
        <is>
          <t>EPA-HQ-OA-2018-0259-8434</t>
        </is>
      </c>
      <c r="B615" s="3" t="str">
        <f>=HYPERLINK("https://www.regulations.gov/comment/EPA-HQ-OA-2018-0259-8434")</f>
      </c>
      <c r="C615" s="2" t="inlineStr">
        <is>
          <t>&amp;quot;Secret Science&amp;quot; isn&amp;#39;t science.  It is politics and it is wrong!  Every real scientist has to show their work and defend it when others review the work.  If the EPA keeps up their current practice, the EPA is a waste of money, a fraud and shouldn&amp;#39;t exist at all! Regards, Kevin Then</t>
        </is>
      </c>
      <c r="D615" s="2" t="inlineStr">
        <is>
          <t/>
        </is>
      </c>
      <c r="E615" s="2" t="inlineStr">
        <is>
          <t/>
        </is>
      </c>
    </row>
    <row r="616">
      <c r="A616" s="2" t="inlineStr">
        <is>
          <t>EPA-HQ-OA-2018-0259-21568</t>
        </is>
      </c>
      <c r="B616" s="3" t="str">
        <f>=HYPERLINK("https://www.regulations.gov/comment/EPA-HQ-OA-2018-0259-21568")</f>
      </c>
      <c r="C616" s="2" t="inlineStr">
        <is>
          <t>My mother had Parkinson Disease for 17 years and my grandmother for 10 years. 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associated with an increased risk of Parkinso...</t>
        </is>
      </c>
      <c r="D616" s="2" t="inlineStr">
        <is>
          <t/>
        </is>
      </c>
      <c r="E616" s="2" t="inlineStr">
        <is>
          <t/>
        </is>
      </c>
    </row>
    <row r="617">
      <c r="A617" s="2" t="inlineStr">
        <is>
          <t>EPA-HQ-OA-2018-0259-3583</t>
        </is>
      </c>
      <c r="B617" s="3" t="str">
        <f>=HYPERLINK("https://www.regulations.gov/comment/EPA-HQ-OA-2018-0259-3583")</f>
      </c>
      <c r="C617" s="2" t="inlineStr">
        <is>
          <t>We depend on the science the Environmental Protection Agency uses to protect our health and the health of our families and communities. Science supports limits on air pollution, pesticides in food and more.Your proposed rule, which would place unprecedented limits on the use of science at the EPA, would prevent the agency from using the best science. The EPA must not create a false conflict between violating the privacy of the people who participate in research studies and protecting our health.You have provided just 30 days for the public to comment on the rule. This is  inappropriate for a proposal that would upend the agencys use of science.Abandon the proposal. Our country deserves to have air and water ...</t>
        </is>
      </c>
      <c r="D617" s="2" t="inlineStr">
        <is>
          <t/>
        </is>
      </c>
      <c r="E617" s="2" t="inlineStr">
        <is>
          <t/>
        </is>
      </c>
    </row>
    <row r="618">
      <c r="A618" s="2" t="inlineStr">
        <is>
          <t>EPA-HQ-OA-2018-0259-1617</t>
        </is>
      </c>
      <c r="B618" s="3" t="str">
        <f>=HYPERLINK("https://www.regulations.gov/comment/EPA-HQ-OA-2018-0259-1617")</f>
      </c>
      <c r="C618" s="2" t="inlineStr">
        <is>
          <t>Restore the role of proper science to EPA rebuke making. Do not restrict the science that has served EPA so well. Listen to the people and not your corporate patrons. Regards, Gregory Spooner</t>
        </is>
      </c>
      <c r="D618" s="2" t="inlineStr">
        <is>
          <t/>
        </is>
      </c>
      <c r="E618" s="2" t="inlineStr">
        <is>
          <t/>
        </is>
      </c>
    </row>
    <row r="619">
      <c r="A619" s="2" t="inlineStr">
        <is>
          <t>EPA-HQ-OA-2018-0259-5567</t>
        </is>
      </c>
      <c r="B619" s="3" t="str">
        <f>=HYPERLINK("https://www.regulations.gov/comment/EPA-HQ-OA-2018-0259-5567")</f>
      </c>
      <c r="C619" s="2" t="inlineStr">
        <is>
          <t>Stop the secret science behind the crippling EPA regulations!  Make the EPA show their work before implementing their regulations. Regards, Joyce Rodrigue</t>
        </is>
      </c>
      <c r="D619" s="2" t="inlineStr">
        <is>
          <t/>
        </is>
      </c>
      <c r="E619" s="2" t="inlineStr">
        <is>
          <t/>
        </is>
      </c>
    </row>
    <row r="620">
      <c r="A620" s="2" t="inlineStr">
        <is>
          <t>EPA-HQ-OA-2018-0259-11706</t>
        </is>
      </c>
      <c r="B620" s="3" t="str">
        <f>=HYPERLINK("https://www.regulations.gov/comment/EPA-HQ-OA-2018-0259-11706")</f>
      </c>
      <c r="C620" s="2" t="inlineStr">
        <is>
          <t>Dear Administrator Wheeler, &amp;quot;Strengthening Transparency in Regulatory Science&amp;quot; would prevent your agency from using the best science in making policy. Therefore, I am opposed to it.Regulations are in place to protect our air and water; these regulations thus protect PEOPLE. Your agency should always consider high-quality, well-established scientific studies when making decisions on how to protect the health of all people and the environment. I do not want to suffer the harmful impacts on my health, nor do I want those harmful effects to play out in the health of other communities throughout America. It is most urgent that you pull back on your &amp;quot;Strengthening Transparency&amp;quot; proposal immedia...</t>
        </is>
      </c>
      <c r="D620" s="2" t="inlineStr">
        <is>
          <t/>
        </is>
      </c>
      <c r="E620" s="2" t="inlineStr">
        <is>
          <t/>
        </is>
      </c>
    </row>
    <row r="621">
      <c r="A621" s="2" t="inlineStr">
        <is>
          <t>EPA-HQ-OA-2018-0259-6716</t>
        </is>
      </c>
      <c r="B621" s="3" t="str">
        <f>=HYPERLINK("https://www.regulations.gov/comment/EPA-HQ-OA-2018-0259-6716")</f>
      </c>
      <c r="C621" s="2" t="inlineStr">
        <is>
          <t>Hello I&amp;#39;m Mrs Ikram master solar and renewable energies should I participate in the environmental protection agency for its importance in spreading awareness and warning remnants of industries and automotive smoke spread and misuse wastes fossil fuels oil, gas and petrol, and the impact that Very harmful pollutants from human, animal and plant health. Finally I would like to open the area to disseminate research especially in the field of alternative energies such as solar, wind and other subject to availability in different countries and I hope that you will support this research for their application on the ground for a clean environment and human health and all living things. Thank you Allah bless you for the service of man a...</t>
        </is>
      </c>
      <c r="D621" s="2" t="inlineStr">
        <is>
          <t/>
        </is>
      </c>
      <c r="E621" s="2" t="inlineStr">
        <is>
          <t/>
        </is>
      </c>
    </row>
    <row r="622">
      <c r="A622" s="2" t="inlineStr">
        <is>
          <t>EPA-HQ-OA-2018-0259-21680</t>
        </is>
      </c>
      <c r="B622" s="3" t="str">
        <f>=HYPERLINK("https://www.regulations.gov/comment/EPA-HQ-OA-2018-0259-21680")</f>
      </c>
      <c r="C622" s="2" t="inlineStr">
        <is>
          <t>My name is Sharon Scott, and I live in, Hutchinson. KS. I am a lifelong environmental activist.Our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t>
        </is>
      </c>
      <c r="D622" s="2" t="inlineStr">
        <is>
          <t/>
        </is>
      </c>
      <c r="E622" s="2" t="inlineStr">
        <is>
          <t/>
        </is>
      </c>
    </row>
    <row r="623">
      <c r="A623" s="2" t="inlineStr">
        <is>
          <t>EPA-HQ-OA-2018-0259-21475</t>
        </is>
      </c>
      <c r="B623" s="3" t="str">
        <f>=HYPERLINK("https://www.regulations.gov/comment/EPA-HQ-OA-2018-0259-21475")</f>
      </c>
      <c r="C623" s="2" t="inlineStr">
        <is>
          <t xml:space="preserve">EPA needs to make all science available for analysis and verification so that the truth is known and everyone is working with the same information and research is verified by other scientists. The EPA should never make rules that can&amp;#39;t be supported by verified science, models and thereis are not rule makeing tools. Make sure the EPA has all the books open to review and the science that continues to evolve and change with new knowledge. </t>
        </is>
      </c>
      <c r="D623" s="2" t="inlineStr">
        <is>
          <t/>
        </is>
      </c>
      <c r="E623" s="2" t="inlineStr">
        <is>
          <t/>
        </is>
      </c>
    </row>
    <row r="624">
      <c r="A624" s="2" t="inlineStr">
        <is>
          <t>EPA-HQ-OA-2018-0259-9133</t>
        </is>
      </c>
      <c r="B624" s="3" t="str">
        <f>=HYPERLINK("https://www.regulations.gov/comment/EPA-HQ-OA-2018-0259-9133")</f>
      </c>
      <c r="C624" s="2" t="inlineStr">
        <is>
          <t>I am strongly against this proposed policy. The upshot of this is that public health data will be dismissed because it cannot be made public, due to the fact that it contains confidential information.This is an attempted end-run around the very real science that pollution harms people. This policy would hurt all Americans. This policy would increase the financial burden of health care, because it will cause more illnesses and premature deaths. This policy will cause disease, medical bankruptcies, and human suffering. This policy is a handout to polluting corporations. They are the only ones who benefit, while the rest of us suffer.While it may be tempting to sidestep the reality that pollution caus...</t>
        </is>
      </c>
      <c r="D624" s="2" t="inlineStr">
        <is>
          <t/>
        </is>
      </c>
      <c r="E624" s="2" t="inlineStr">
        <is>
          <t/>
        </is>
      </c>
    </row>
    <row r="625">
      <c r="A625" s="2" t="inlineStr">
        <is>
          <t>EPA-HQ-OA-2018-0259-16775</t>
        </is>
      </c>
      <c r="B625" s="3" t="str">
        <f>=HYPERLINK("https://www.regulations.gov/comment/EPA-HQ-OA-2018-0259-16775")</f>
      </c>
      <c r="C625" s="2" t="inlineStr">
        <is>
          <t>Dear Administrator Andrew Wheeler,I strongly oppose the EPAs proposal to restrict the science used in its decision making processes. In issuing this proposed rule, the EPA claims it would make science more transparent. Instead it would put researchers in the difficult position of choosing between protecting privacy and security vs/allowing their work to be used in EPA decisionmaking. It would excessively burden EPA staff with reanalyzing data from each study used to support rulemaking which is pointless as peer review already is a check on the work of researchers, and would be resource intensive and time consuming. The EPA&amp;#39;s proposed rule has 3 flaws that make it unfeasible. 1st, the agency provides insufficient justif...</t>
        </is>
      </c>
      <c r="D625" s="2" t="inlineStr">
        <is>
          <t/>
        </is>
      </c>
      <c r="E625" s="2" t="inlineStr">
        <is>
          <t/>
        </is>
      </c>
    </row>
    <row r="626">
      <c r="A626" s="2" t="inlineStr">
        <is>
          <t>EPA-HQ-OA-2018-0259-3256</t>
        </is>
      </c>
      <c r="B626" s="3" t="str">
        <f>=HYPERLINK("https://www.regulations.gov/comment/EPA-HQ-OA-2018-0259-3256")</f>
      </c>
      <c r="C626" s="2" t="inlineStr">
        <is>
          <t>Dear Administrator Pruitt,I am writing to voice my opposition to U.S. EPAs proposed rule, Strengthening Transparency in Regulatory Science.It&amp;#39;s of paramount importance that the EPA as the leading authority to which countries across the globe look for inspiration, not the other way around. The EPA must rely on solid verifiable science not party allegiances to one industry lobby or another, not political opinions and agendas, not succumb to private interests and their influencing powers. Our health and that of future generation is at stake and it&amp;#39;s the direct responsibility of the EPA to preserve it taking unbiased decisions based solely on scientific findings.Air pollution. The Clean Air Act, a b...</t>
        </is>
      </c>
      <c r="D626" s="2" t="inlineStr">
        <is>
          <t/>
        </is>
      </c>
      <c r="E626" s="2" t="inlineStr">
        <is>
          <t/>
        </is>
      </c>
    </row>
    <row r="627">
      <c r="A627" s="2" t="inlineStr">
        <is>
          <t>EPA-HQ-OA-2018-0259-14599</t>
        </is>
      </c>
      <c r="B627" s="3" t="str">
        <f>=HYPERLINK("https://www.regulations.gov/comment/EPA-HQ-OA-2018-0259-14599")</f>
      </c>
      <c r="C627"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27" s="2" t="inlineStr">
        <is>
          <t/>
        </is>
      </c>
      <c r="E627" s="2" t="inlineStr">
        <is>
          <t/>
        </is>
      </c>
    </row>
    <row r="628">
      <c r="A628" s="2" t="inlineStr">
        <is>
          <t>EPA-HQ-OA-2018-0259-1457</t>
        </is>
      </c>
      <c r="B628" s="3" t="str">
        <f>=HYPERLINK("https://www.regulations.gov/comment/EPA-HQ-OA-2018-0259-1457")</f>
      </c>
      <c r="C628" s="2" t="inlineStr">
        <is>
          <t xml:space="preserve">Please keep science in the science that EPA considers. The proposal for transparency bars most science from consideration , therefore causing greater harm to the nations health. The current peer review process assures evidence for best science practices. </t>
        </is>
      </c>
      <c r="D628" s="2" t="inlineStr">
        <is>
          <t/>
        </is>
      </c>
      <c r="E628" s="2" t="inlineStr">
        <is>
          <t/>
        </is>
      </c>
    </row>
    <row r="629">
      <c r="A629" s="2" t="inlineStr">
        <is>
          <t>EPA-HQ-OA-2018-0259-2079</t>
        </is>
      </c>
      <c r="B629" s="3" t="str">
        <f>=HYPERLINK("https://www.regulations.gov/comment/EPA-HQ-OA-2018-0259-2079")</f>
      </c>
      <c r="C629" s="2" t="inlineStr">
        <is>
          <t>If scientific procedures have hidden science to justify anything, then that should automatically be declined by the agency responsible for that item. I&amp;#39;ve read that the environmentalists have sued agencies with the only purpose being to justify their existence and the agency readily resolved the problem by relinquishing their sworn duty to deny the pros or cons of the suit to non science. I&amp;#39;ve also seen plants and trees that die naturally being used to reduce nitrates coming from cars with an expensive remedy of platinum exhaust catalyst. All plants need nitrates and phosphates to grow and by removing free nitrates from car exhausts we have to add nitrates as fertilizers. And as for CO2 emissions, that has been around as a compon...</t>
        </is>
      </c>
      <c r="D629" s="2" t="inlineStr">
        <is>
          <t/>
        </is>
      </c>
      <c r="E629" s="2" t="inlineStr">
        <is>
          <t/>
        </is>
      </c>
    </row>
    <row r="630">
      <c r="A630" s="2" t="inlineStr">
        <is>
          <t>EPA-HQ-OA-2018-0259-0657</t>
        </is>
      </c>
      <c r="B630" s="3" t="str">
        <f>=HYPERLINK("https://www.regulations.gov/comment/EPA-HQ-OA-2018-0259-0657")</f>
      </c>
      <c r="C630" s="2" t="inlineStr">
        <is>
          <t>From: Pruitt, Scott To: For the Docket Center Date: 5/9/2018 2:08:17 PM Subject: FW: Walk back your latest dangerous attack on strong science --------------------------------------------------------------------- ________________________________________ From: Environmental Defense FundOn Behalf OfSiri Allison Sent: Wednesday, May 9, 2018 1:49:49 PM (UTC-05:00) Eastern Time (US &amp; Canada) To: Pruitt, Scott Subject: Walk back your latest dangerous attack on strong science May 9, 2018 Administrator E. Scott Pruitt Dear Administrator Pruitt, I'm writing today gravely concerned about your recent proposal to restrict EPA's ability to use life-saving science. Please extend the 30 day comment period and hold a public hearing. This proposal doesn't...</t>
        </is>
      </c>
      <c r="D630" s="2" t="inlineStr">
        <is>
          <t/>
        </is>
      </c>
      <c r="E630" s="2" t="inlineStr">
        <is>
          <t/>
        </is>
      </c>
    </row>
    <row r="631">
      <c r="A631" s="2" t="inlineStr">
        <is>
          <t>EPA-HQ-OA-2018-0259-4921</t>
        </is>
      </c>
      <c r="B631" s="3" t="str">
        <f>=HYPERLINK("https://www.regulations.gov/comment/EPA-HQ-OA-2018-0259-4921")</f>
      </c>
      <c r="C631" s="2" t="inlineStr">
        <is>
          <t>So better business comes with less regulation, but better science comes with more regulation?  Some of this would prohibit any science from being heard beyond the walls where it was developed.  Please, DO NOT PASS THIS!</t>
        </is>
      </c>
      <c r="D631" s="2" t="inlineStr">
        <is>
          <t/>
        </is>
      </c>
      <c r="E631" s="2" t="inlineStr">
        <is>
          <t/>
        </is>
      </c>
    </row>
    <row r="632">
      <c r="A632" s="2" t="inlineStr">
        <is>
          <t>EPA-HQ-OA-2018-0259-10541</t>
        </is>
      </c>
      <c r="B632" s="3" t="str">
        <f>=HYPERLINK("https://www.regulations.gov/comment/EPA-HQ-OA-2018-0259-10541")</f>
      </c>
      <c r="C632" s="2" t="inlineStr">
        <is>
          <t>The Environmental Protection Agency was set up to protect, clean, and improve our air, water and soil.  For many years, the agency has made progress, because it was committed to a partnership with the best available, the most careful, the most rigorous science.  Now especially we see how important it is to work with experts to protect and heal our environment.  I oppose the Environmental Protection Agency&amp;#39;s anti-science proposal and am calling for it to be withdrawn.</t>
        </is>
      </c>
      <c r="D632" s="2" t="inlineStr">
        <is>
          <t/>
        </is>
      </c>
      <c r="E632" s="2" t="inlineStr">
        <is>
          <t/>
        </is>
      </c>
    </row>
    <row r="633">
      <c r="A633" s="2" t="inlineStr">
        <is>
          <t>EPA-HQ-OA-2018-0259-15590</t>
        </is>
      </c>
      <c r="B633" s="3" t="str">
        <f>=HYPERLINK("https://www.regulations.gov/comment/EPA-HQ-OA-2018-0259-15590")</f>
      </c>
      <c r="C633"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633" s="2" t="inlineStr">
        <is>
          <t/>
        </is>
      </c>
      <c r="E633" s="2" t="inlineStr">
        <is>
          <t/>
        </is>
      </c>
    </row>
    <row r="634">
      <c r="A634" s="2" t="inlineStr">
        <is>
          <t>EPA-HQ-OA-2018-0259-21559</t>
        </is>
      </c>
      <c r="B634" s="3" t="str">
        <f>=HYPERLINK("https://www.regulations.gov/comment/EPA-HQ-OA-2018-0259-21559")</f>
      </c>
      <c r="C634" s="2" t="inlineStr">
        <is>
          <t>My name is Brad Snyder, and I live in Maple Grove, Minnesota. The protection of ALL life on Earth is extremely more important than polluter profits!! Only the greedy rich would think otherwise!!As a Science Teacher/Environmental Educator, Engineering/STEM Professional, Environmental/Human Health Advocate, and someone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t>
        </is>
      </c>
      <c r="D634" s="2" t="inlineStr">
        <is>
          <t/>
        </is>
      </c>
      <c r="E634" s="2" t="inlineStr">
        <is>
          <t/>
        </is>
      </c>
    </row>
    <row r="635">
      <c r="A635" s="2" t="inlineStr">
        <is>
          <t>EPA-HQ-OA-2018-0259-17517</t>
        </is>
      </c>
      <c r="B635" s="3" t="str">
        <f>=HYPERLINK("https://www.regulations.gov/comment/EPA-HQ-OA-2018-0259-17517")</f>
      </c>
      <c r="C635" s="2" t="inlineStr">
        <is>
          <t>As a breast cancer &amp;quot;thriver&amp;quot; and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t>
        </is>
      </c>
      <c r="D635" s="2" t="inlineStr">
        <is>
          <t/>
        </is>
      </c>
      <c r="E635" s="2" t="inlineStr">
        <is>
          <t/>
        </is>
      </c>
    </row>
    <row r="636">
      <c r="A636" s="2" t="inlineStr">
        <is>
          <t>EPA-HQ-OA-2018-0259-2793</t>
        </is>
      </c>
      <c r="B636" s="3" t="str">
        <f>=HYPERLINK("https://www.regulations.gov/comment/EPA-HQ-OA-2018-0259-2793")</f>
      </c>
      <c r="C636" s="2" t="inlineStr">
        <is>
          <t xml:space="preserve">It is important that the best available science serve as the foundation of the EPA&amp;#39;s regulatory actions. </t>
        </is>
      </c>
      <c r="D636" s="2" t="inlineStr">
        <is>
          <t/>
        </is>
      </c>
      <c r="E636" s="2" t="inlineStr">
        <is>
          <t/>
        </is>
      </c>
    </row>
    <row r="637">
      <c r="A637" s="2" t="inlineStr">
        <is>
          <t>EPA-HQ-OA-2018-0259-4343</t>
        </is>
      </c>
      <c r="B637" s="3" t="str">
        <f>=HYPERLINK("https://www.regulations.gov/comment/EPA-HQ-OA-2018-0259-4343")</f>
      </c>
      <c r="C637" s="2" t="inlineStr">
        <is>
          <t>From: Jerold And Deborah Coburn (jbcdmc@earthlink.net) Sent You a Personal Message  To: Docket OEI Date: 5/23/2018 4:37:09 PM Subject: Re: Docket No. EPA-HQ-OA-2018-0259 ------------------------------------------------------------------------------------------------------------ Dear Docket Email-EOPCEQ, I strongly oppose this proposed rule that has long been on polluting industries' wish lists. The EPA's job is to protect the environment and public health, not polluters' profits, but that's exactly what this rule would do. Why do you hate the American people so much? Just how greedy are you? Sincerely, Jerold And Deborah Coburn 5811 SW 63rd Ave South Miami, FL 33143 jbcdmc@earthlink.net (305) 661-3817 This message w...</t>
        </is>
      </c>
      <c r="D637" s="2" t="inlineStr">
        <is>
          <t/>
        </is>
      </c>
      <c r="E637" s="2" t="inlineStr">
        <is>
          <t/>
        </is>
      </c>
    </row>
    <row r="638">
      <c r="A638" s="2" t="inlineStr">
        <is>
          <t>EPA-HQ-OA-2018-0259-11789</t>
        </is>
      </c>
      <c r="B638" s="3" t="str">
        <f>=HYPERLINK("https://www.regulations.gov/comment/EPA-HQ-OA-2018-0259-11789")</f>
      </c>
      <c r="C638" s="2" t="inlineStr">
        <is>
          <t>This proposal would limit EPA to using only science that is &amp;quot;publicly available in a manner sufficient for independent validation&amp;quot; when making key decisions. It&amp;#39;s touted as a move to increase transparency. In reality, it would undermine it.The most robust and most current scientific studies don&amp;#39;t necessarily include only publicly-available data sets. For instance many critical decisions for our human and ecological well-being rely on public health datadata that can&amp;#39;t be made public to protect people&amp;#39;s privacy.In practice, this means the decision of what science to allow would be made by the EPA administratora political appointee, not a scientist.  This is bad science, and bad policy!  Let us each ...</t>
        </is>
      </c>
      <c r="D638" s="2" t="inlineStr">
        <is>
          <t/>
        </is>
      </c>
      <c r="E638" s="2" t="inlineStr">
        <is>
          <t/>
        </is>
      </c>
    </row>
    <row r="639">
      <c r="A639" s="2" t="inlineStr">
        <is>
          <t>EPA-HQ-OA-2018-0259-2032</t>
        </is>
      </c>
      <c r="B639" s="3" t="str">
        <f>=HYPERLINK("https://www.regulations.gov/comment/EPA-HQ-OA-2018-0259-2032")</f>
      </c>
      <c r="C639" s="2" t="inlineStr">
        <is>
          <t>Im writing to speak out AGAINST your regulations to impose transparency in EPA science. In advocating this law you are proving to be a &amp;quot;terrorist&amp;quot; against science.  Shame on you.Peer-reviewed studies assessing the effects of pollution exposure on humans, based on actual personal health data  which by law must be kept confidential  are among the best science available to the Agency. Yet you propose to  allow EPA to ignore this data unless that confidential personal health data were made publicly available.  You are not only against science, you want to invade privacy too.  Is that even American? You need to stop focusing on power, and think more about our childrens health. Then you truly would be &amp;quot;born a...</t>
        </is>
      </c>
      <c r="D639" s="2" t="inlineStr">
        <is>
          <t/>
        </is>
      </c>
      <c r="E639" s="2" t="inlineStr">
        <is>
          <t/>
        </is>
      </c>
    </row>
    <row r="640">
      <c r="A640" s="2" t="inlineStr">
        <is>
          <t>EPA-HQ-OA-2018-0259-18096</t>
        </is>
      </c>
      <c r="B640" s="3" t="str">
        <f>=HYPERLINK("https://www.regulations.gov/comment/EPA-HQ-OA-2018-0259-18096")</f>
      </c>
      <c r="C640" s="2" t="inlineStr">
        <is>
          <t>My name is Rosemary Luckett and I live in Wilmington DE, prior to that VA and Idaho.  I am old enough to have experienced pollution of water and air before the EPA was formed and charged with protecting air, water and food, a mandate that keeps citizens alive and the environment that we rely on for life.  Therefore,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t>
        </is>
      </c>
      <c r="D640" s="2" t="inlineStr">
        <is>
          <t/>
        </is>
      </c>
      <c r="E640" s="2" t="inlineStr">
        <is>
          <t/>
        </is>
      </c>
    </row>
    <row r="641">
      <c r="A641" s="2" t="inlineStr">
        <is>
          <t>EPA-HQ-OA-2018-0259-19026</t>
        </is>
      </c>
      <c r="B641" s="3" t="str">
        <f>=HYPERLINK("https://www.regulations.gov/comment/EPA-HQ-OA-2018-0259-19026")</f>
      </c>
      <c r="C641" s="2" t="inlineStr">
        <is>
          <t>My name is [Your first name will be inserted here] [Your last name will be inserted here], and I live in [Your city will be inserted here], [Your state will be inserted here]. [Your personal comment will be added here.]As a scientist and citizen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t>
        </is>
      </c>
      <c r="D641" s="2" t="inlineStr">
        <is>
          <t/>
        </is>
      </c>
      <c r="E641" s="2" t="inlineStr">
        <is>
          <t/>
        </is>
      </c>
    </row>
    <row r="642">
      <c r="A642" s="2" t="inlineStr">
        <is>
          <t>EPA-HQ-OA-2018-0259-11491</t>
        </is>
      </c>
      <c r="B642" s="3" t="str">
        <f>=HYPERLINK("https://www.regulations.gov/comment/EPA-HQ-OA-2018-0259-11491")</f>
      </c>
      <c r="C642" s="2" t="inlineStr">
        <is>
          <t>Docket ID No. EPA-HQ-OA-2018-0259 Environmental Protection Agency EPA Docket Center – EPA-HQ-OA-2018-0259 WJC West Room 3334 1301 Constitution Avenue NW Washington, DC 20460 (submitted via regulations.gov) Exelon Corporation Comments on Supplemental Notice of Proposed Rulemaking - Strengthening Transparency in Regulatory Science Docket ID No. EPA-HQ-OA-2018-0259 On March 18, 2020, the Environmental Protection Agency (EPA) published a supplemental notice of proposed rulemaking (Supplemental Notice) modifying its April 30, 2018 notice of proposed rulemaking “Strengthening Transparency in Regulatory Science” (Proposed Rule).1 Exelon Corporation (“Exelon”) provided comments on the Proposed Rule (previous comments)2 and appreciates the opport...</t>
        </is>
      </c>
      <c r="D642" s="2" t="inlineStr">
        <is>
          <t/>
        </is>
      </c>
      <c r="E642" s="2" t="inlineStr">
        <is>
          <t/>
        </is>
      </c>
    </row>
    <row r="643">
      <c r="A643" s="2" t="inlineStr">
        <is>
          <t>EPA-HQ-OA-2018-0259-6800</t>
        </is>
      </c>
      <c r="B643" s="3" t="str">
        <f>=HYPERLINK("https://www.regulations.gov/comment/EPA-HQ-OA-2018-0259-6800")</f>
      </c>
      <c r="C643" s="2" t="inlineStr">
        <is>
          <t>This is an ILL-ADVISED PROPOSAL.The Environmental Protection Agency (EPA) is trying to exclude the use of critical public health studies from its decisionmaking processes. This ill-advised proposal harms science and public health by arbitrarily restricting EPA from relying on critical scientific research.If this rule goes into effect, it will be harder for the EPA to make scientifically informed decisions when setting safeguards and implementing popular laws such as the Clean Air Act, Safe Drinking Water Act, and the Toxic Substances Control Act.I  urge the EPA not to exclude science from public health decisions.Nancy Weir</t>
        </is>
      </c>
      <c r="D643" s="2" t="inlineStr">
        <is>
          <t/>
        </is>
      </c>
      <c r="E643" s="2" t="inlineStr">
        <is>
          <t/>
        </is>
      </c>
    </row>
    <row r="644">
      <c r="A644" s="2" t="inlineStr">
        <is>
          <t>EPA-HQ-OA-2018-0259-2937</t>
        </is>
      </c>
      <c r="B644" s="3" t="str">
        <f>=HYPERLINK("https://www.regulations.gov/comment/EPA-HQ-OA-2018-0259-2937")</f>
      </c>
      <c r="C644" s="2" t="inlineStr">
        <is>
          <t>Your proposed rule, which would place unprecedented limits on the use of science at the EPA, would prevent the agency from using the best science. The EPA should not create a false conflict between violating the privacy of the people who participate in research studies and protecting the publics health.Furthermore, you have provided just 30 days for the public to comment on the rule. This is highly inappropriate for a radical proposal that would upend the agencys use of science.I urge you to abandon the proposal. Our country deserves to have air that is clean for all, water that is safe for all, and food that is free of toxic chemicals. Regards, Mark Barone</t>
        </is>
      </c>
      <c r="D644" s="2" t="inlineStr">
        <is>
          <t/>
        </is>
      </c>
      <c r="E644" s="2" t="inlineStr">
        <is>
          <t/>
        </is>
      </c>
    </row>
    <row r="645">
      <c r="A645" s="2" t="inlineStr">
        <is>
          <t>EPA-HQ-OA-2018-0259-7730</t>
        </is>
      </c>
      <c r="B645" s="3" t="str">
        <f>=HYPERLINK("https://www.regulations.gov/comment/EPA-HQ-OA-2018-0259-7730")</f>
      </c>
      <c r="C645" s="2" t="inlineStr">
        <is>
          <t>Let the regulations stand as is IF the new proposed regulations will weaken the National Parks system in any way!!As one of the 1.3 million supporters of the National Parks Conservation Association, I strongly oppose your new proposal, misleadingly called &amp;quot;Strengthening Transparency in Regulatory Science.&amp;quot;This terrible proposal would eliminate the long-standing use of sound scientific studies that follow confidential health guidelines intended to protect the privacy of participants, delegitimize already peer-reviewed science and have been critical to informing air quality standards necessary to protect public health and our environment. Even worse, these misguided changes would create a double standard that allow...</t>
        </is>
      </c>
      <c r="D645" s="2" t="inlineStr">
        <is>
          <t/>
        </is>
      </c>
      <c r="E645" s="2" t="inlineStr">
        <is>
          <t/>
        </is>
      </c>
    </row>
    <row r="646">
      <c r="A646" s="2" t="inlineStr">
        <is>
          <t>EPA-HQ-OA-2018-0259-0786</t>
        </is>
      </c>
      <c r="B646" s="3" t="str">
        <f>=HYPERLINK("https://www.regulations.gov/comment/EPA-HQ-OA-2018-0259-0786")</f>
      </c>
      <c r="C646" s="2" t="inlineStr">
        <is>
          <t>From: Pruitt, Scott To: For the Docket Center Date: 5/14/2018 2:43:27 PM Subject: FW: Walk back your latest dangerous attack on strong science --------------------------------------------------------------------- ________________________________________ From: Environmental Defense FundOn Behalf OfJen Knapp Sent: Monday, May 14, 2018 2:43:20 PM (UTC-05:00) Eastern Time (US &amp; Canada) To: Pruitt, Scott Subject: Walk back your latest dangerous attack on strong science May 14, 2018 Administrator E. Scott Pruitt Dear Administrator Pruitt, Firstly, I echo your abominal service as vocalized by YOUR Congress members as well as constituents alike. I remain gravely concerned about your recent proposal to restrict EPA's ability to use life-saving sc...</t>
        </is>
      </c>
      <c r="D646" s="2" t="inlineStr">
        <is>
          <t/>
        </is>
      </c>
      <c r="E646" s="2" t="inlineStr">
        <is>
          <t/>
        </is>
      </c>
    </row>
    <row r="647">
      <c r="A647" s="2" t="inlineStr">
        <is>
          <t>EPA-HQ-OA-2018-0259-15607</t>
        </is>
      </c>
      <c r="B647" s="3" t="str">
        <f>=HYPERLINK("https://www.regulations.gov/comment/EPA-HQ-OA-2018-0259-15607")</f>
      </c>
      <c r="C647"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647" s="2" t="inlineStr">
        <is>
          <t/>
        </is>
      </c>
      <c r="E647" s="2" t="inlineStr">
        <is>
          <t/>
        </is>
      </c>
    </row>
    <row r="648">
      <c r="A648" s="2" t="inlineStr">
        <is>
          <t>EPA-HQ-OA-2018-0259-3278</t>
        </is>
      </c>
      <c r="B648" s="3" t="str">
        <f>=HYPERLINK("https://www.regulations.gov/comment/EPA-HQ-OA-2018-0259-3278")</f>
      </c>
      <c r="C648" s="2" t="inlineStr">
        <is>
          <t>The proposed Rule &amp;quot;Strengthening Transparency in Regulatory Science&amp;quot; sounds nice, but fails to use well-established methods for the EPA&amp;#39;s changes. This particularly can seen in the nuclear regulations that will be changed if this Rule is allowed to be put  in place. Who doesn&amp;#39;t want the EPA to be more transparent in how it sets its regulations protecting people from pollution? The reality, however, is that the EPA is attempting to abandon public and environmental protections in order to protect industry profits. The EPA would do this by attacking the very science on which its regulations are based. This rule would apply to all pollutants, not just radioactive substances. For radiation, EPA currently ...</t>
        </is>
      </c>
      <c r="D648" s="2" t="inlineStr">
        <is>
          <t/>
        </is>
      </c>
      <c r="E648" s="2" t="inlineStr">
        <is>
          <t/>
        </is>
      </c>
    </row>
    <row r="649">
      <c r="A649" s="2" t="inlineStr">
        <is>
          <t>EPA-HQ-OA-2018-0259-2528</t>
        </is>
      </c>
      <c r="B649" s="3" t="str">
        <f>=HYPERLINK("https://www.regulations.gov/comment/EPA-HQ-OA-2018-0259-2528")</f>
      </c>
      <c r="C649" s="2" t="inlineStr">
        <is>
          <t>As a conservative voter, I implore you to re-think your regulations re transparency in EPA science because it doesn&amp;#39;t make sense.The United States used to be the leader in science-based research, including that on environmental health.  Other countries used our data to make decisions, for example, to ban BPA in products used for food/drink.Peer-reviewed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available.It doesn&amp;#39;t take a rocket scientist t...</t>
        </is>
      </c>
      <c r="D649" s="2" t="inlineStr">
        <is>
          <t/>
        </is>
      </c>
      <c r="E649" s="2" t="inlineStr">
        <is>
          <t/>
        </is>
      </c>
    </row>
    <row r="650">
      <c r="A650" s="2" t="inlineStr">
        <is>
          <t>EPA-HQ-OA-2018-0259-21735</t>
        </is>
      </c>
      <c r="B650" s="3" t="str">
        <f>=HYPERLINK("https://www.regulations.gov/comment/EPA-HQ-OA-2018-0259-21735")</f>
      </c>
      <c r="C650" s="2" t="inlineStr">
        <is>
          <t>My name is Diane M. Kastel, and, I live in Wheaton, IL.As people who believe that our air, water, and, food, should be protected, we are writing to voice our strong opposition to the Trump administrations latest attack on science, public health, and, our nations environmental laws!Under the administrations new proposalwhich has been misleadingly marketed as a means of strengthening transparency in regulatory sciencethe &amp;quot;U.S. Environmental Protection Agency&amp;quot; could be precluded from relying on important scientific research when establishing the safeguards that protect communities across the country!  If the proposed rule is finalized, the &amp;quot;EPA&amp;quot;s ability to ensure that our air, water, and, food are sa...</t>
        </is>
      </c>
      <c r="D650" s="2" t="inlineStr">
        <is>
          <t/>
        </is>
      </c>
      <c r="E650" s="2" t="inlineStr">
        <is>
          <t/>
        </is>
      </c>
    </row>
    <row r="651">
      <c r="A651" s="2" t="inlineStr">
        <is>
          <t>EPA-HQ-OA-2018-0259-13780</t>
        </is>
      </c>
      <c r="B651" s="3" t="str">
        <f>=HYPERLINK("https://www.regulations.gov/comment/EPA-HQ-OA-2018-0259-13780")</f>
      </c>
      <c r="C651" s="2" t="inlineStr">
        <is>
          <t>Cheryl A. Hawkins, PhDU.S. Environmental Protection AgencyEPA Docket Center, Office of Research and Development DocketMail Code 28221T, 1200 Pennsylvania Avenue NWWashington, DC 20460Re.: Docket ID No. EPA-HQ-OA-2018-0259-9322Dr. Hawkins:I write with regard to the Environmental Protection Agency&amp;#39;s (EPA) supplemental notice of proposed rulemaking (SNPRM) that proposes changes and modifications to the proposed rule titled &amp;quot;Strengthening Transparency in Regulatory Science Proposed Rulemaking&amp;quot; (&amp;quot;2018 proposed rulemaking,&amp;quot; Ref. 1), published on April 30, 2018. I encourage the Administrator to extend the comment period by 30 days past the conclusion of the national emerg...</t>
        </is>
      </c>
      <c r="D651" s="2" t="inlineStr">
        <is>
          <t/>
        </is>
      </c>
      <c r="E651" s="2" t="inlineStr">
        <is>
          <t/>
        </is>
      </c>
    </row>
    <row r="652">
      <c r="A652" s="2" t="inlineStr">
        <is>
          <t>EPA-HQ-OA-2018-0259-7646</t>
        </is>
      </c>
      <c r="B652" s="3" t="str">
        <f>=HYPERLINK("https://www.regulations.gov/comment/EPA-HQ-OA-2018-0259-7646")</f>
      </c>
      <c r="C652" s="2" t="inlineStr">
        <is>
          <t>I am responding to EPAs proposal to restrict the use of legitimate, peer-reviewed scientific research in fulfilling its regulatory mission of protecting the health of humans, animals, and the environment. EPAs proposal is a solution in search of a problem because there are already procedures and processes in place, both in the EPA and the broader scientific community, that address the stated concerns.A key point in the proposed regulation is that data from studies used in regulatory decision making be made available to third parties for conducting their own analyses. This justification fails to recognize that EPA has successfully addressed this issue in the past. For example, when a series of important studies done in the 1990s...</t>
        </is>
      </c>
      <c r="D652" s="2" t="inlineStr">
        <is>
          <t/>
        </is>
      </c>
      <c r="E652" s="2" t="inlineStr">
        <is>
          <t/>
        </is>
      </c>
    </row>
    <row r="653">
      <c r="A653" s="2" t="inlineStr">
        <is>
          <t>EPA-HQ-OA-2018-0259-9066</t>
        </is>
      </c>
      <c r="B653" s="3" t="str">
        <f>=HYPERLINK("https://www.regulations.gov/comment/EPA-HQ-OA-2018-0259-9066")</f>
      </c>
      <c r="C653" s="2" t="inlineStr">
        <is>
          <t>I am strongly against this proposed policy. The upshot of this is that public health data will be dismissed because it cannot be made public, due to the fact that it contains confidential information.This is an attempted end-run around the very real science that pollution harms people. This policy would hurt all Americans. This policy would increase the financial burden of health care, because it will cause more illnesses and premature deaths. This policy will cause disease, medical bankruptcies, and human suffering. This policy is a handout to polluting corporations. They are the only ones who benefit, while the rest of us suffer.While it may be tempting to sidestep the reality that pollution causes serious...</t>
        </is>
      </c>
      <c r="D653" s="2" t="inlineStr">
        <is>
          <t/>
        </is>
      </c>
      <c r="E653" s="2" t="inlineStr">
        <is>
          <t/>
        </is>
      </c>
    </row>
    <row r="654">
      <c r="A654" s="2" t="inlineStr">
        <is>
          <t>EPA-HQ-OA-2018-0259-6174</t>
        </is>
      </c>
      <c r="B654" s="3" t="str">
        <f>=HYPERLINK("https://www.regulations.gov/comment/EPA-HQ-OA-2018-0259-6174")</f>
      </c>
      <c r="C654" s="2" t="inlineStr">
        <is>
          <t>Dear Acting Administrator Wheeler,  The Environmental Law &amp;amp; Policy Center, the Alliance for the Great Lakes, Bird Conservation Network, Citizens Campaign for the Environment, Citizens Greener Evanston, CSJ in Canada, FLOW (For Love of Water), Freshwater Future, Holy Spirit Missionary Sisters, Huron River Watershed Council, Illinois Council of Trout Unlimited, League of Women Voters of Ohio, Midwest Pesticide Action Center, Milwaukee River Keeper, Religious Coalition for the Great Lakes, Superior Rivers Watershed Association, and Tip of the Mitt Watershed Council  (Midwestern Organizations) respectfully submit these comments on the U.S. Environmental Protection Agencys (EPA) proposal titled Strengthening Transparency in Regu...
Environmental Law &amp; Policy Center * Alliance for the Great Lakes * Bird Conservation Network * Citizens Campaign for the Environment * Citizens’ Greener Evanston * CSJ in Canada * FLOW (For Love of Water) * Freshwater Future * Holy Spirit Missionary Sisters * Huron River Watershed Council * Illinois Council of Trout Unlimited * League of Women Voters of Ohio * Little Village Environmental Justice Organization * Midwest Pesticide Action Center * Milwaukee River Keeper * Prairie Rivers Network * Religious Coalition for the Great Lakes * Superior Rivers Watershed Association * Tip of the Mitt Watershed Council August 16, 2018 Acting Administrator Andrew Wheeler United States Environmental Protection Agency 1200 Pennsylvania Avenue NW Washin...</t>
        </is>
      </c>
      <c r="D654" s="2" t="inlineStr">
        <is>
          <t/>
        </is>
      </c>
      <c r="E654" s="2" t="inlineStr">
        <is>
          <t/>
        </is>
      </c>
    </row>
    <row r="655">
      <c r="A655" s="2" t="inlineStr">
        <is>
          <t>EPA-HQ-OA-2018-0259-10855</t>
        </is>
      </c>
      <c r="B655" s="3" t="str">
        <f>=HYPERLINK("https://www.regulations.gov/comment/EPA-HQ-OA-2018-0259-10855")</f>
      </c>
      <c r="C655" s="2" t="inlineStr">
        <is>
          <t>Andrew Wheeler April 8, 2020 Administrator U.S. Environmental Protection Agency 1301 Constitution Ave. NW Washington, DC 20460 RE: Strengthening Transparency in Regulatory Science (EPA-HQ-OA-2018-0259) I am writing in opposition of EPA’s proposed rule “Strengthening Transparency in Regulatory Science” that would in its past and current form limit the use of scientific information and research in EPA’s decision and rulemaking process. As an environmental health scientist and current doctoral student, my opposition to this rule is similar to those of health professionals and scientific experts. I echo their concerns that this rule will undermine the integrity of the science used in the agency’s decisions by not utilizing the best available...</t>
        </is>
      </c>
      <c r="D655" s="2" t="inlineStr">
        <is>
          <t/>
        </is>
      </c>
      <c r="E655" s="2" t="inlineStr">
        <is>
          <t/>
        </is>
      </c>
    </row>
    <row r="656">
      <c r="A656" s="2" t="inlineStr">
        <is>
          <t>EPA-HQ-OA-2018-0259-0569</t>
        </is>
      </c>
      <c r="B656" s="3" t="str">
        <f>=HYPERLINK("https://www.regulations.gov/comment/EPA-HQ-OA-2018-0259-0569")</f>
      </c>
      <c r="C656" s="2" t="inlineStr">
        <is>
          <t>UNIVERSITY OF CALIFORNIA BERKELEY • DAVIS • IRVINE • LOS ANGELES • MERCED • RIVERSIDE • SAN DIEGO • SAN FRANCISCO SANTA BARBARA • SANTA CRUZ OFFICE OF THE VICE PRESIDENT – RESEARCH AND GRADUATE STUDIES OFFICE OF THE PRESIDENT 1111 Franklin Street, 11th Floor Oakland, California 94607-5200 May 21, 2018 Administrator Scott Pruitt Environmental Protection Agency 1200 Pennsylvania Avenue, NW Washington, DC 20460 RE: Docket No. EPA-HQ-OA-2018-0259: Strengthening Transparency in Regulatory Science (April 30, 2018) Dear Administrator Pruitt: I write on behalf of the University of California (UC) system with regard to the proposed rule, “Strengthening Transparency in Regulatory Science,” published in the Federal Register by the Environmental Pro...</t>
        </is>
      </c>
      <c r="D656" s="2" t="inlineStr">
        <is>
          <t/>
        </is>
      </c>
      <c r="E656" s="2" t="inlineStr">
        <is>
          <t/>
        </is>
      </c>
    </row>
    <row r="657">
      <c r="A657" s="2" t="inlineStr">
        <is>
          <t>EPA-HQ-OA-2018-0259-17022</t>
        </is>
      </c>
      <c r="B657" s="3" t="str">
        <f>=HYPERLINK("https://www.regulations.gov/comment/EPA-HQ-OA-2018-0259-17022")</f>
      </c>
      <c r="C657" s="2" t="inlineStr">
        <is>
          <t>Dear Administrator Andrew Wheeler,I strongly oppose the Environmental Protection Agency&amp;#39;s (EPA) proposal to restrict the science that is used in its decision-making processes.As a social scientist with expertise in environmental issues, I am deeply concerned about the impact of this proposal on public health.  Restricting the use of established science will not produce any benefits, but rather will increase the costs, both to the public and to parties concerned in the rule-making process.In issuing this proposed rule, the EPA claims that it would be making science more transparent. But it instead would put researchers in the difficult position of choosing between protecting privacy and security versus al...</t>
        </is>
      </c>
      <c r="D657" s="2" t="inlineStr">
        <is>
          <t/>
        </is>
      </c>
      <c r="E657" s="2" t="inlineStr">
        <is>
          <t/>
        </is>
      </c>
    </row>
    <row r="658">
      <c r="A658" s="2" t="inlineStr">
        <is>
          <t>EPA-HQ-OA-2018-0259-13213</t>
        </is>
      </c>
      <c r="B658" s="3" t="str">
        <f>=HYPERLINK("https://www.regulations.gov/comment/EPA-HQ-OA-2018-0259-13213")</f>
      </c>
      <c r="C658"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658" s="2" t="inlineStr">
        <is>
          <t/>
        </is>
      </c>
      <c r="E658" s="2" t="inlineStr">
        <is>
          <t/>
        </is>
      </c>
    </row>
    <row r="659">
      <c r="A659" s="2" t="inlineStr">
        <is>
          <t>EPA-HQ-OA-2018-0259-13036</t>
        </is>
      </c>
      <c r="B659" s="3" t="str">
        <f>=HYPERLINK("https://www.regulations.gov/comment/EPA-HQ-OA-2018-0259-13036")</f>
      </c>
      <c r="C659" s="2" t="inlineStr">
        <is>
          <t>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associated with an increased risk of Parkinson&amp;#39;s disease. Much of the research relies on large, population-based studie...</t>
        </is>
      </c>
      <c r="D659" s="2" t="inlineStr">
        <is>
          <t/>
        </is>
      </c>
      <c r="E659" s="2" t="inlineStr">
        <is>
          <t/>
        </is>
      </c>
    </row>
    <row r="660">
      <c r="A660" s="2" t="inlineStr">
        <is>
          <t>EPA-HQ-OA-2018-0259-20250</t>
        </is>
      </c>
      <c r="B660" s="3" t="str">
        <f>=HYPERLINK("https://www.regulations.gov/comment/EPA-HQ-OA-2018-0259-20250")</f>
      </c>
      <c r="C660" s="2" t="inlineStr">
        <is>
          <t>Response to: Strengthening Transparency in Regulatory Science Proposed RuleDocket ID No. EPA-HQ-OA-2018-0259Receiving a Parkinson&amp;#39;s diagnosis is nasty stuff. Research of PD causes and mitigations is critical.  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t>
        </is>
      </c>
      <c r="D660" s="2" t="inlineStr">
        <is>
          <t/>
        </is>
      </c>
      <c r="E660" s="2" t="inlineStr">
        <is>
          <t/>
        </is>
      </c>
    </row>
    <row r="661">
      <c r="A661" s="2" t="inlineStr">
        <is>
          <t>EPA-HQ-OA-2018-0259-5576</t>
        </is>
      </c>
      <c r="B661" s="3" t="str">
        <f>=HYPERLINK("https://www.regulations.gov/comment/EPA-HQ-OA-2018-0259-5576")</f>
      </c>
      <c r="C661" s="2" t="inlineStr">
        <is>
          <t xml:space="preserve">The proposed ruling appears focused on reducing the negative impact of lead poisoning. I support the tightened range of the standards that emphasizes the direct relationship between lead based exposure and adverse human health effects. Although costs may increase for individuals or companies to comply with more stringent regulation, the benefits for those that would otherwise be exposed would greatly outweigh.  Less lead exposure may significantly reduce health costs and increase quality of life. With a lower acceptable range, individuals are at reduced risk for exposure and less susceptible to the resultant symptoms. </t>
        </is>
      </c>
      <c r="D661" s="2" t="inlineStr">
        <is>
          <t/>
        </is>
      </c>
      <c r="E661" s="2" t="inlineStr">
        <is>
          <t/>
        </is>
      </c>
    </row>
    <row r="662">
      <c r="A662" s="2" t="inlineStr">
        <is>
          <t>EPA-HQ-OA-2018-0259-15044</t>
        </is>
      </c>
      <c r="B662" s="3" t="str">
        <f>=HYPERLINK("https://www.regulations.gov/comment/EPA-HQ-OA-2018-0259-15044")</f>
      </c>
      <c r="C662" s="2" t="inlineStr">
        <is>
          <t>EPA needs to show their work and justify their regulations we need to know it&amp;#39;s not based on false science what do they have to hide. we need to know that a proper costs benefits analysis have been applied.</t>
        </is>
      </c>
      <c r="D662" s="2" t="inlineStr">
        <is>
          <t/>
        </is>
      </c>
      <c r="E662" s="2" t="inlineStr">
        <is>
          <t/>
        </is>
      </c>
    </row>
    <row r="663">
      <c r="A663" s="2" t="inlineStr">
        <is>
          <t>EPA-HQ-OA-2018-0259-15554</t>
        </is>
      </c>
      <c r="B663" s="3" t="str">
        <f>=HYPERLINK("https://www.regulations.gov/comment/EPA-HQ-OA-2018-0259-15554")</f>
      </c>
      <c r="C663"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663" s="2" t="inlineStr">
        <is>
          <t/>
        </is>
      </c>
      <c r="E663" s="2" t="inlineStr">
        <is>
          <t/>
        </is>
      </c>
    </row>
    <row r="664">
      <c r="A664" s="2" t="inlineStr">
        <is>
          <t>EPA-HQ-OA-2018-0259-11400</t>
        </is>
      </c>
      <c r="B664" s="3" t="str">
        <f>=HYPERLINK("https://www.regulations.gov/comment/EPA-HQ-OA-2018-0259-11400")</f>
      </c>
      <c r="C664" s="2" t="inlineStr">
        <is>
          <t>In order to ensure that these comments are in the docket, since they have not been posted, the Clean Air Board of Central Pennsylvania is re-submitting its comments and concerns raised by EPA&amp;#39;s Supplemental Notice of Proposed Rulemaking on &amp;quot;Strengthening Transparency in Regulatory Science.&amp;quot;. The Docket Number is EPA-HQ-OA-2018-0259. The RIN is 2080-AA14.
Re: Supplemental Notice of Proposed Rulemaking (SNPRM), Docket No. EPA- HQ-OA- 2018-0259. Federal Register/ Vol. 85, No. 53/ Wednesday March 18, 2020 Proposed Rules on “Strengthening Transparency in Regulatory Science” 40 CFR Part 30 To Administrator Wheeler of the EPA; The Clean Air Board of Central Pennsylvania is writing to express our opposition to, and concerns with, the proposed rule set forth in the Supplemental Notice of Proposed Rulemaking ( SNPRM or Supplemental Notice) , Docket No. EPA- HQ-OA- 2018-0259 on “Strengthening Transparency in Science”. We have several concerns: 1. This rule will work to create barriers to the use of highly respected and valuable epidemiological studies. 2. This rule would inappropriately expand the ...</t>
        </is>
      </c>
      <c r="D664" s="2" t="inlineStr">
        <is>
          <t/>
        </is>
      </c>
      <c r="E664" s="2" t="inlineStr">
        <is>
          <t/>
        </is>
      </c>
    </row>
    <row r="665">
      <c r="A665" s="2" t="inlineStr">
        <is>
          <t>EPA-HQ-OA-2018-0259-7497</t>
        </is>
      </c>
      <c r="B665" s="3" t="str">
        <f>=HYPERLINK("https://www.regulations.gov/comment/EPA-HQ-OA-2018-0259-7497")</f>
      </c>
      <c r="C665" s="2" t="inlineStr">
        <is>
          <t>It is time that environmental extremists show their work BEFORE they slap American businesses with ridiculous regulations.They have used shady science to advance their radical leftist agenda. AND THEY DONT CARE!Its up to you to stop them. Lets hold the EPA accountable thus, I am submitting a formal complaint. Make them to show their work. They need to stop using secret science. Regards, Auke Hart</t>
        </is>
      </c>
      <c r="D665" s="2" t="inlineStr">
        <is>
          <t/>
        </is>
      </c>
      <c r="E665" s="2" t="inlineStr">
        <is>
          <t/>
        </is>
      </c>
    </row>
    <row r="666">
      <c r="A666" s="2" t="inlineStr">
        <is>
          <t>EPA-HQ-OA-2018-0259-1445</t>
        </is>
      </c>
      <c r="B666" s="3" t="str">
        <f>=HYPERLINK("https://www.regulations.gov/comment/EPA-HQ-OA-2018-0259-1445")</f>
      </c>
      <c r="C666" s="2" t="inlineStr">
        <is>
          <t>I am strongly against the implementation of the &amp;#39;Strengthening and Transparency in Regulatory Science&amp;#39; act.In short:If enacted, it will not allow the EPA to use the best available science to inform decisions and policies by excluding certain data sets that should not be made publicly available, such as personal health information (Ecology Ctr., Inc. v. U.S. ForestServ., 10th circuit).One example is an upcoming review on soot standards in air quality. If this new rule is enacted, the EPA would be handcuffed in the data it could use; it would disqualify much of the peer-reviewed science on the matter. Connections between elevated soot levels in the air and cardiovascular disease and premature deat...</t>
        </is>
      </c>
      <c r="D666" s="2" t="inlineStr">
        <is>
          <t/>
        </is>
      </c>
      <c r="E666" s="2" t="inlineStr">
        <is>
          <t/>
        </is>
      </c>
    </row>
    <row r="667">
      <c r="A667" s="2" t="inlineStr">
        <is>
          <t>EPA-HQ-OA-2018-0259-4877</t>
        </is>
      </c>
      <c r="B667" s="3" t="str">
        <f>=HYPERLINK("https://www.regulations.gov/comment/EPA-HQ-OA-2018-0259-4877")</f>
      </c>
      <c r="C667" s="2" t="inlineStr">
        <is>
          <t>These comments are submitted on behalf of SPARC (the Scholarly Publishing and Academic Resources Coalition)
July 18, 2018 Acting Administrator Andrew Wheeler Environmental Protection Agency 1200 Pennsylvania Avenue NW Washington, DC 20460 Re: Comments on proposed rule “Strengthening Transparency in Regulatory Science,” Docket ID No. EPA-HQ-OA-2018-0259-0025 Dear Acting Administrator Wheeler, The below comments have been prepared on behalf of SPARC, the Scholarly Publishing and Academic Resources Coalition, which represents academic and research libraries at more than 230 colleges and universities across the country. The proposed regulation published in the Federal Register on April 30, 2018, Docket ID No. EPA- HQ-OA-2018-0259-0025, will significantly and negatively affect how scientific research can be used by the Environmental Protection Agen...</t>
        </is>
      </c>
      <c r="D667" s="2" t="inlineStr">
        <is>
          <t/>
        </is>
      </c>
      <c r="E667" s="2" t="inlineStr">
        <is>
          <t/>
        </is>
      </c>
    </row>
    <row r="668">
      <c r="A668" s="2" t="inlineStr">
        <is>
          <t>EPA-HQ-OA-2018-0259-13689</t>
        </is>
      </c>
      <c r="B668" s="3" t="str">
        <f>=HYPERLINK("https://www.regulations.gov/comment/EPA-HQ-OA-2018-0259-13689")</f>
      </c>
      <c r="C668" s="2" t="inlineStr">
        <is>
          <t>Dear Administrator Andrew Wheeler,I am writing to register my forceful opposition to the attempt by the Environmental Protection Agency (EPA) to restrict the science that is used in its decision-making processes through this supplemental action.In issuing this rule the EPA, instead of making science more transparent, is closing off scientific studies and investigations from playing a role in decision-making. Since long before the EPA existed, scientists have used peer review as a means of checking on and validating their science. The EPA, with limited scientific leadership, now believes it can discard a well tested methodology because it does not produce science that fits with its world view. This is the ultimate in h...</t>
        </is>
      </c>
      <c r="D668" s="2" t="inlineStr">
        <is>
          <t/>
        </is>
      </c>
      <c r="E668" s="2" t="inlineStr">
        <is>
          <t/>
        </is>
      </c>
    </row>
    <row r="669">
      <c r="A669" s="2" t="inlineStr">
        <is>
          <t>EPA-HQ-OA-2018-0259-5465</t>
        </is>
      </c>
      <c r="B669" s="3" t="str">
        <f>=HYPERLINK("https://www.regulations.gov/comment/EPA-HQ-OA-2018-0259-5465")</f>
      </c>
      <c r="C669" s="2" t="inlineStr">
        <is>
          <t>What is the justification for implementation and where is the cost-benefit analysis on how this rule change will impact the EPA&amp;#39;s ability to protect citizens from environmental hazards? As written, this proposal would prevent the EPA from using many kinds of scientific studies vital to its decision-making just because some of the data may not be publicly available. This proposal seems like a misguided attempt to provide more transparency but instead curtails the ability of the EPA to utilize the full breadth of scientific understanding to protect Americans. As a graduate student getting my PhD in a science field and a citizen who believes in using the best available science in decision-making, I cannot in good conscious support this ...</t>
        </is>
      </c>
      <c r="D669" s="2" t="inlineStr">
        <is>
          <t/>
        </is>
      </c>
      <c r="E669" s="2" t="inlineStr">
        <is>
          <t/>
        </is>
      </c>
    </row>
    <row r="670">
      <c r="A670" s="2" t="inlineStr">
        <is>
          <t>EPA-HQ-OA-2018-0259-6696</t>
        </is>
      </c>
      <c r="B670" s="3" t="str">
        <f>=HYPERLINK("https://www.regulations.gov/comment/EPA-HQ-OA-2018-0259-6696")</f>
      </c>
      <c r="C670" s="2" t="inlineStr">
        <is>
          <t>I am writing to oppose the proposal titled Strengthening Transparency in Regulatory Science.This rule fundamentally misrepresents how science works. Scientific studies already undergo intense scrutiny and peer review from experts in the field. Decision makers do not need to see raw data that went into studies in order to trust scientific evidence. They can look at the methods, design, and results in order to assess the quality of the science. By severely limiting the research that the EPA can draw on, the evidence for new environmental regulations will be thin at best. Without taking into account all peer-reviewed studies, the EPA&amp;#39;s mission to protect public health and the environment will be paralyzed. ...</t>
        </is>
      </c>
      <c r="D670" s="2" t="inlineStr">
        <is>
          <t/>
        </is>
      </c>
      <c r="E670" s="2" t="inlineStr">
        <is>
          <t/>
        </is>
      </c>
    </row>
    <row r="671">
      <c r="A671" s="2" t="inlineStr">
        <is>
          <t>EPA-HQ-OA-2018-0259-15921</t>
        </is>
      </c>
      <c r="B671" s="3" t="str">
        <f>=HYPERLINK("https://www.regulations.gov/comment/EPA-HQ-OA-2018-0259-15921")</f>
      </c>
      <c r="C671" s="2" t="inlineStr">
        <is>
          <t>Dear Administrator Andrew Wheeler,The EPA should not move forward on new rulemaking as it would undermine science-based decisionmaking at the agency, and limit its ability to protect public health and the environment.I oppose the Environmental Protection Agency&amp;#39;s (EPA) proposal to restrict the science that is used in its decisionmaking processes.In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t>
        </is>
      </c>
      <c r="D671" s="2" t="inlineStr">
        <is>
          <t/>
        </is>
      </c>
      <c r="E671" s="2" t="inlineStr">
        <is>
          <t/>
        </is>
      </c>
    </row>
    <row r="672">
      <c r="A672" s="2" t="inlineStr">
        <is>
          <t>EPA-HQ-OA-2018-0259-10499</t>
        </is>
      </c>
      <c r="B672" s="3" t="str">
        <f>=HYPERLINK("https://www.regulations.gov/comment/EPA-HQ-OA-2018-0259-10499")</f>
      </c>
      <c r="C672" s="2" t="inlineStr">
        <is>
          <t>Stop the EPA from using secret science to justify their regulations.  Force the EPA to show their work!</t>
        </is>
      </c>
      <c r="D672" s="2" t="inlineStr">
        <is>
          <t/>
        </is>
      </c>
      <c r="E672" s="2" t="inlineStr">
        <is>
          <t/>
        </is>
      </c>
    </row>
    <row r="673">
      <c r="A673" s="2" t="inlineStr">
        <is>
          <t>EPA-HQ-OA-2018-0259-21729</t>
        </is>
      </c>
      <c r="B673" s="3" t="str">
        <f>=HYPERLINK("https://www.regulations.gov/comment/EPA-HQ-OA-2018-0259-21729")</f>
      </c>
      <c r="C673" s="2" t="inlineStr">
        <is>
          <t>Response to: Strengthening Transparency in Regulatory Science Proposed RuleDocket ID No. EPA-HQ-OA-2018-0259As someone who faces the daily challenges of living with Parkinson&amp;#39;s Disease,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t>
        </is>
      </c>
      <c r="D673" s="2" t="inlineStr">
        <is>
          <t/>
        </is>
      </c>
      <c r="E673" s="2" t="inlineStr">
        <is>
          <t/>
        </is>
      </c>
    </row>
    <row r="674">
      <c r="A674" s="2" t="inlineStr">
        <is>
          <t>EPA-HQ-OA-2018-0259-13762</t>
        </is>
      </c>
      <c r="B674" s="3" t="str">
        <f>=HYPERLINK("https://www.regulations.gov/comment/EPA-HQ-OA-2018-0259-13762")</f>
      </c>
      <c r="C674"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 For example, the EPA is currently reviewing the registration of an herbicide called paraquat. Through peer-reviewed and validated research, paraquat is very strongly...</t>
        </is>
      </c>
      <c r="D674" s="2" t="inlineStr">
        <is>
          <t/>
        </is>
      </c>
      <c r="E674" s="2" t="inlineStr">
        <is>
          <t/>
        </is>
      </c>
    </row>
    <row r="675">
      <c r="A675" s="2" t="inlineStr">
        <is>
          <t>EPA-HQ-OA-2018-0259-14073</t>
        </is>
      </c>
      <c r="B675" s="3" t="str">
        <f>=HYPERLINK("https://www.regulations.gov/comment/EPA-HQ-OA-2018-0259-14073")</f>
      </c>
      <c r="C67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75" s="2" t="inlineStr">
        <is>
          <t/>
        </is>
      </c>
      <c r="E675" s="2" t="inlineStr">
        <is>
          <t/>
        </is>
      </c>
    </row>
    <row r="676">
      <c r="A676" s="2" t="inlineStr">
        <is>
          <t>EPA-HQ-OA-2018-0259-11061</t>
        </is>
      </c>
      <c r="B676" s="3" t="str">
        <f>=HYPERLINK("https://www.regulations.gov/comment/EPA-HQ-OA-2018-0259-11061")</f>
      </c>
      <c r="C676" s="2" t="inlineStr">
        <is>
          <t>I have spent most of my life enhancing and protecting the environment by planting trees, helping establish and maintain natural areas as parks, and so forth. However, when the EPA creates rulings and regulations out of whole cloth without revealing any scientific justification, I must object. These regulations have a severe impact on businesses, employment and the economy at large, so it is not unreasonable for the EPA to be required to divulge the hard science (not speculation) behind its proposals. After all, science requires observation, hypotheses, and the testing of those hypotheses in order to verify them. By that definition, very little of what is assumed in environmental &amp;quot;science&amp;quot; these days qualifies as true science.</t>
        </is>
      </c>
      <c r="D676" s="2" t="inlineStr">
        <is>
          <t/>
        </is>
      </c>
      <c r="E676" s="2" t="inlineStr">
        <is>
          <t/>
        </is>
      </c>
    </row>
    <row r="677">
      <c r="A677" s="2" t="inlineStr">
        <is>
          <t>EPA-HQ-OA-2018-0259-11080</t>
        </is>
      </c>
      <c r="B677" s="3" t="str">
        <f>=HYPERLINK("https://www.regulations.gov/comment/EPA-HQ-OA-2018-0259-11080")</f>
      </c>
      <c r="C677" s="2" t="inlineStr">
        <is>
          <t>We must keep fighting to protect Americas workers and their families. What is wrong with total transparency by the EPA, to justify any new regulation before its enacted??  We.have to force the EPA to show their work and stop using bogus science.  If the EPA is really convinced their actions are correct, then show us your research to prove you are making the right decision.  If you arent willing to justify all of your work, then apparently you dont have what you say you have.  Just remember, what you are speaks so loudly, that I cant hear what you are saying.</t>
        </is>
      </c>
      <c r="D677" s="2" t="inlineStr">
        <is>
          <t/>
        </is>
      </c>
      <c r="E677" s="2" t="inlineStr">
        <is>
          <t/>
        </is>
      </c>
    </row>
    <row r="678">
      <c r="A678" s="2" t="inlineStr">
        <is>
          <t>EPA-HQ-OA-2018-0259-5112</t>
        </is>
      </c>
      <c r="B678" s="3" t="str">
        <f>=HYPERLINK("https://www.regulations.gov/comment/EPA-HQ-OA-2018-0259-5112")</f>
      </c>
      <c r="C678" s="2" t="inlineStr">
        <is>
          <t>Comments on EPA Proposed Rule Strengthening Transparency in Regulatory Science Abigail Omojola, Breast Cancer Prevention Partners My name is Abigail Omojola and I am here on behalf of Breast Cancer Prevention Partners to speak in strong opposition to the proposed rule and to urge the EPA to withdraw it immediately. Breast Cancer Prevention Partners is a national organization committed to preventing breast cancer by eliminating exposures to chemicals and radiation that have been linked to an increased risk of the disease. We take great care and pride in ensuring that all of our public education, programs and policy advocacy are based on a strong foundation of peer-reviewed science. Contrary to its stated intent, the proposed rule under co...</t>
        </is>
      </c>
      <c r="D678" s="2" t="inlineStr">
        <is>
          <t/>
        </is>
      </c>
      <c r="E678" s="2" t="inlineStr">
        <is>
          <t/>
        </is>
      </c>
    </row>
    <row r="679">
      <c r="A679" s="2" t="inlineStr">
        <is>
          <t>EPA-HQ-OA-2018-0259-6244</t>
        </is>
      </c>
      <c r="B679" s="3" t="str">
        <f>=HYPERLINK("https://www.regulations.gov/comment/EPA-HQ-OA-2018-0259-6244")</f>
      </c>
      <c r="C679" s="2" t="inlineStr">
        <is>
          <t>It is fundamental to scientific progress that all scientific results and/or procedures receive scrutiny in the field and that all experimental data and results be published.  To be considered valid, experimental results must be reproducible.  End secret science now. Regards, Bob Eifrig</t>
        </is>
      </c>
      <c r="D679" s="2" t="inlineStr">
        <is>
          <t/>
        </is>
      </c>
      <c r="E679" s="2" t="inlineStr">
        <is>
          <t/>
        </is>
      </c>
    </row>
    <row r="680">
      <c r="A680" s="2" t="inlineStr">
        <is>
          <t>EPA-HQ-OA-2018-0259-6653</t>
        </is>
      </c>
      <c r="B680" s="3" t="str">
        <f>=HYPERLINK("https://www.regulations.gov/comment/EPA-HQ-OA-2018-0259-6653")</f>
      </c>
      <c r="C680" s="2" t="inlineStr">
        <is>
          <t>I have been amused at times with the stance of the EPA, and also at times i stand concerned with some of the regulations imposed by this EPA. Job killing regulations that NEVER make sense. Now that i know you are reluctant to prove scientifically, the need for certain imposing regulations to back your stance, i am no longer amused, but downright angry! You are now under petition to show the provable science to support your positiond BEFORE they are imposed again!! We are also petitioning the President and Congress to withhold funding, and eventually doing away with your bureaucratic dept. altogether! From now on, NO regulations without absolute proof of need! Cease and desist immediately! Regards, DAVID GREENE</t>
        </is>
      </c>
      <c r="D680" s="2" t="inlineStr">
        <is>
          <t/>
        </is>
      </c>
      <c r="E680" s="2" t="inlineStr">
        <is>
          <t/>
        </is>
      </c>
    </row>
    <row r="681">
      <c r="A681" s="2" t="inlineStr">
        <is>
          <t>EPA-HQ-OA-2018-0259-1283</t>
        </is>
      </c>
      <c r="B681" s="3" t="str">
        <f>=HYPERLINK("https://www.regulations.gov/comment/EPA-HQ-OA-2018-0259-1283")</f>
      </c>
      <c r="C681" s="2" t="inlineStr">
        <is>
          <t>As an EPA attorney I think this rule is nonsense and a partisan attack on science.  EPA&amp;#39;s mission is to use the best available science to make innovative rules that protect human health and the environment.  This proposed rulemaking is an attempt to limit the science utilized to implement the statutes that protect human health and the environment to science that can be manipulated by partisans to protect corporate profit.  This rule walks away from the mission of the agency and from the commands of Congress and jeopardizes my children&amp;#39;s health, engages in unnecessary risk and threatens to exacerbate climate change.  The future costs to taxpayers this rules imposes cannot be calculated when science is ignored or manipulated and as...</t>
        </is>
      </c>
      <c r="D681" s="2" t="inlineStr">
        <is>
          <t/>
        </is>
      </c>
      <c r="E681" s="2" t="inlineStr">
        <is>
          <t/>
        </is>
      </c>
    </row>
    <row r="682">
      <c r="A682" s="2" t="inlineStr">
        <is>
          <t>EPA-HQ-OA-2018-0259-17687</t>
        </is>
      </c>
      <c r="B682" s="3" t="str">
        <f>=HYPERLINK("https://www.regulations.gov/comment/EPA-HQ-OA-2018-0259-17687")</f>
      </c>
      <c r="C682" s="2" t="inlineStr">
        <is>
          <t>My name is Tom Schwegler, and I live in Weatherby Lake, Missouri. I am writing to you as a supporter of Earth Justice, the Union of Concerned Scientists, the Environmental Defense Fund, the Natural Resources Defense Council, the Sierra Club and other political action organizations.As someone who believes that our air, water and food should be protected,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t>
        </is>
      </c>
      <c r="D682" s="2" t="inlineStr">
        <is>
          <t/>
        </is>
      </c>
      <c r="E682" s="2" t="inlineStr">
        <is>
          <t/>
        </is>
      </c>
    </row>
    <row r="683">
      <c r="A683" s="2" t="inlineStr">
        <is>
          <t>EPA-HQ-OA-2018-0259-9338</t>
        </is>
      </c>
      <c r="B683" s="3" t="str">
        <f>=HYPERLINK("https://www.regulations.gov/comment/EPA-HQ-OA-2018-0259-9338")</f>
      </c>
      <c r="C683" s="2" t="inlineStr">
        <is>
          <t>The Environmental Law &amp;amp; Policy Center  in the attached letter respectfully requests that EPA recognize that the country is in a national emergency as it confronts the Novel Corona Virus (COVID-19) and leave open the comment period on the Strengthening Transparency in Regulatory Science supplemental proposal (Docket ID No. EPA-HQ-OA-2018-0259) by at least 60 days or at least 30 days beyond when the federal government lifts the national emergency concerning the Novel Coronavirus Disease. EPA must also hold appropriate public hearings.
March 19, 2020 Submitted electronically to docket and osp_staff@epa.gov Administrator Andrew Wheeler U.S. Environmental Protection Agency 1200 Pennsylvania Avenue NW Washington, DC 20460 Attn: Docket ID No. EPA-HQ-OA-2018-0259 Re: Request for an Extension on Comment Period and Appropriate Public Hearings for EPA’s Strengthening Transparency in Regulatory Science supplemental proposal published March 18, 2020 Dear Administrator Wheeler, The Environmental Law &amp; Policy Center respectfully requests that the U.S. Environmental Protection Agency (EPA) recognize that because the country is in a national emergency as it confronts the Novel Corona Virus (COVID-19), it is important, necessary and appropriate to leave open the comment period on the...</t>
        </is>
      </c>
      <c r="D683" s="2" t="inlineStr">
        <is>
          <t/>
        </is>
      </c>
      <c r="E683" s="2" t="inlineStr">
        <is>
          <t/>
        </is>
      </c>
    </row>
    <row r="684">
      <c r="A684" s="2" t="inlineStr">
        <is>
          <t>EPA-HQ-OA-2018-0259-11978</t>
        </is>
      </c>
      <c r="B684" s="3" t="str">
        <f>=HYPERLINK("https://www.regulations.gov/comment/EPA-HQ-OA-2018-0259-11978")</f>
      </c>
      <c r="C684" s="2" t="inlineStr">
        <is>
          <t>Please end Agencies like the EPA enforcing burdensome regulations on the American people and businesses without any oversight!  Who are these unelected individuals enforcing laws based on false science!  Enough already!!!!</t>
        </is>
      </c>
      <c r="D684" s="2" t="inlineStr">
        <is>
          <t/>
        </is>
      </c>
      <c r="E684" s="2" t="inlineStr">
        <is>
          <t/>
        </is>
      </c>
    </row>
    <row r="685">
      <c r="A685" s="2" t="inlineStr">
        <is>
          <t>EPA-HQ-OA-2018-0259-14807</t>
        </is>
      </c>
      <c r="B685" s="3" t="str">
        <f>=HYPERLINK("https://www.regulations.gov/comment/EPA-HQ-OA-2018-0259-14807")</f>
      </c>
      <c r="C685"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685" s="2" t="inlineStr">
        <is>
          <t/>
        </is>
      </c>
      <c r="E685" s="2" t="inlineStr">
        <is>
          <t/>
        </is>
      </c>
    </row>
    <row r="686">
      <c r="A686" s="2" t="inlineStr">
        <is>
          <t>EPA-HQ-OA-2018-0259-8109</t>
        </is>
      </c>
      <c r="B686" s="3" t="str">
        <f>=HYPERLINK("https://www.regulations.gov/comment/EPA-HQ-OA-2018-0259-8109")</f>
      </c>
      <c r="C686" s="2" t="inlineStr">
        <is>
          <t>To: Andrew Wheeler, acting administrator, Environmental Protection AgencyI am writing to express my objection to and concern about the Environmental Protection Agency&amp;#39;s (EPA) &amp;quot;Strengthening Transparency in Regulatory Science&amp;quot; proposal (Docket ID No. EPA-HQ-OA-2018-0259). I believe that science plays a pivotal role in ensuring our health and safety, preserving our environment, and informing evidence-based policy. This new proposal would undermine the EPA&amp;#39;s mission of preserving public health and the environment.For the EPA to utilize the best available science to shape public health and environmental safeguards, the agency needs to have the ability to use the best research and information. W...</t>
        </is>
      </c>
      <c r="D686" s="2" t="inlineStr">
        <is>
          <t/>
        </is>
      </c>
      <c r="E686" s="2" t="inlineStr">
        <is>
          <t/>
        </is>
      </c>
    </row>
    <row r="687">
      <c r="A687" s="2" t="inlineStr">
        <is>
          <t>EPA-HQ-OA-2018-0259-12434</t>
        </is>
      </c>
      <c r="B687" s="3" t="str">
        <f>=HYPERLINK("https://www.regulations.gov/comment/EPA-HQ-OA-2018-0259-12434")</f>
      </c>
      <c r="C687" s="2" t="inlineStr">
        <is>
          <t>See attached file for the comments from Save the Sound.Respectfully submitted,Kat Fiedler, Esq.Save the Sound
May 18, 2020 Cheryl A. Hawkins Office of Science Advisor, Policy, and Engagement Environmental Protection Agency 1200 Pennsylvania Avenue NW Washington, DC 20460 RE: Docket ID No. EPA-HQ-OA-2018-0259 Dear Cheryl A. Hawkins, On behalf of Save the Sound, we submit the following comments in opposition to the Environmental Protection Agency’s (EPA or the “Agency”) proposed rulemaking, “Strengthening Transparency in Regulatory Science,” 85 Fed. Reg. 15,396 (Mar. 18, 2020) (the “Proposal”). Save the Sound is a nonprofit organization representing over 4,200 member households and 10,000 activists in Connecticut and New York. Our mission is to protect and improve the land, air, and water of the Long Island Sound region. We use legal and scientifi...</t>
        </is>
      </c>
      <c r="D687" s="2" t="inlineStr">
        <is>
          <t/>
        </is>
      </c>
      <c r="E687" s="2" t="inlineStr">
        <is>
          <t/>
        </is>
      </c>
    </row>
    <row r="688">
      <c r="A688" s="2" t="inlineStr">
        <is>
          <t>EPA-HQ-OA-2018-0259-6376</t>
        </is>
      </c>
      <c r="B688" s="3" t="str">
        <f>=HYPERLINK("https://www.regulations.gov/comment/EPA-HQ-OA-2018-0259-6376")</f>
      </c>
      <c r="C688" s="2" t="inlineStr">
        <is>
          <t>August 16, 2018 Electronically Submitted via www.regulations.gov Docket ID No. EPA-HQ-OA-2018-0259-0001 Mr. Tom Sinks Office of the Science Advisor U.S. Environmental Protection Agency 1200 Pennsylvania Ave NW Washington DC 20460 staff_osa@epa.gov The Honorable Andrew Wheeler Acting Administrator U.S. Environmental Protection Agency 1200 Pennsylvania Avenue, NW Washington, DC 20460 Comments of the Industrial Minerals Association – North America Re: EPA Notice of Proposed Rulemaking titled "Strengthening Transparency in Regulatory Science," Docket No. EPA-HQ-OA-2018-0259, 83 Fed. Reg. 18768 (April 30, 2018) To Whom It May Concern: I. Introduction The Industrial Minerals Association – North America (“IMA-NA” or “the Association”) writes to...</t>
        </is>
      </c>
      <c r="D688" s="2" t="inlineStr">
        <is>
          <t/>
        </is>
      </c>
      <c r="E688" s="2" t="inlineStr">
        <is>
          <t/>
        </is>
      </c>
    </row>
    <row r="689">
      <c r="A689" s="2" t="inlineStr">
        <is>
          <t>EPA-HQ-OA-2018-0259-14446</t>
        </is>
      </c>
      <c r="B689" s="3" t="str">
        <f>=HYPERLINK("https://www.regulations.gov/comment/EPA-HQ-OA-2018-0259-14446")</f>
      </c>
      <c r="C689"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689" s="2" t="inlineStr">
        <is>
          <t/>
        </is>
      </c>
      <c r="E689" s="2" t="inlineStr">
        <is>
          <t/>
        </is>
      </c>
    </row>
    <row r="690">
      <c r="A690" s="2" t="inlineStr">
        <is>
          <t>EPA-HQ-OA-2018-0259-14156</t>
        </is>
      </c>
      <c r="B690" s="3" t="str">
        <f>=HYPERLINK("https://www.regulations.gov/comment/EPA-HQ-OA-2018-0259-14156")</f>
      </c>
      <c r="C690"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690" s="2" t="inlineStr">
        <is>
          <t/>
        </is>
      </c>
      <c r="E690" s="2" t="inlineStr">
        <is>
          <t/>
        </is>
      </c>
    </row>
    <row r="691">
      <c r="A691" s="2" t="inlineStr">
        <is>
          <t>EPA-HQ-OA-2018-0259-9132</t>
        </is>
      </c>
      <c r="B691" s="3" t="str">
        <f>=HYPERLINK("https://www.regulations.gov/comment/EPA-HQ-OA-2018-0259-9132")</f>
      </c>
      <c r="C691" s="2" t="inlineStr">
        <is>
          <t>Real, meaningful science requires total transparency and rigorous scientific debate and verification of the findings.  End the corruption of secret, unverifiable science now! Regards, Grace Tanner</t>
        </is>
      </c>
      <c r="D691" s="2" t="inlineStr">
        <is>
          <t/>
        </is>
      </c>
      <c r="E691" s="2" t="inlineStr">
        <is>
          <t/>
        </is>
      </c>
    </row>
    <row r="692">
      <c r="A692" s="2" t="inlineStr">
        <is>
          <t>EPA-HQ-OA-2018-0259-5204</t>
        </is>
      </c>
      <c r="B692" s="3" t="str">
        <f>=HYPERLINK("https://www.regulations.gov/comment/EPA-HQ-OA-2018-0259-5204")</f>
      </c>
      <c r="C692" s="2" t="inlineStr">
        <is>
          <t>I submit this comment as a concerned citizen to call on you to withdraw the proposal to censor science. EPA already relies on transparent science to make its decisions. The proposal will not improve this process.The science that has led to the many medical advances we enjoy has been conducted the same way as the science of environment and human health. The standard of keeping personal information from these studies confidential is long standing and universally agreed upon. To throw out studies conducted this way is to throw out the kinds of studies that save lives every day. For example, if you take an aspirin every day, scientific research conducted this way is saving your life. Transparency in such studies refers to...</t>
        </is>
      </c>
      <c r="D692" s="2" t="inlineStr">
        <is>
          <t/>
        </is>
      </c>
      <c r="E692" s="2" t="inlineStr">
        <is>
          <t/>
        </is>
      </c>
    </row>
    <row r="693">
      <c r="A693" s="2" t="inlineStr">
        <is>
          <t>EPA-HQ-OA-2018-0259-14131</t>
        </is>
      </c>
      <c r="B693" s="3" t="str">
        <f>=HYPERLINK("https://www.regulations.gov/comment/EPA-HQ-OA-2018-0259-14131")</f>
      </c>
      <c r="C693"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93" s="2" t="inlineStr">
        <is>
          <t/>
        </is>
      </c>
      <c r="E693" s="2" t="inlineStr">
        <is>
          <t/>
        </is>
      </c>
    </row>
    <row r="694">
      <c r="A694" s="2" t="inlineStr">
        <is>
          <t>EPA-HQ-OA-2018-0259-3086</t>
        </is>
      </c>
      <c r="B694" s="3" t="str">
        <f>=HYPERLINK("https://www.regulations.gov/comment/EPA-HQ-OA-2018-0259-3086")</f>
      </c>
      <c r="C694" s="2" t="inlineStr">
        <is>
          <t>From: Environmental Defense Fund  To: Pruitt, Scott Date: 5/27/2018 5:00:08 PM Subject: Walk back your latest dangerous attack on strong science ----------------------------------------------------------------- May 27, 2018 Administrator E. Scott Pruitt Dear Administrator Pruitt, Most Americans are not as uninformed as you think and hope. Americans want an EPA that knows enough to use the best and latest science to protect U. S. inhabitants, including its wildlife. We understand your latest attack on strong science. It's clear by now that either you don't believe in superior science, or you just don't mind destroying the well-being of the U.S. population and its habitats, as long as you get your salary. Your latest pr...</t>
        </is>
      </c>
      <c r="D694" s="2" t="inlineStr">
        <is>
          <t/>
        </is>
      </c>
      <c r="E694" s="2" t="inlineStr">
        <is>
          <t/>
        </is>
      </c>
    </row>
    <row r="695">
      <c r="A695" s="2" t="inlineStr">
        <is>
          <t>EPA-HQ-OA-2018-0259-14103</t>
        </is>
      </c>
      <c r="B695" s="3" t="str">
        <f>=HYPERLINK("https://www.regulations.gov/comment/EPA-HQ-OA-2018-0259-14103")</f>
      </c>
      <c r="C69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695" s="2" t="inlineStr">
        <is>
          <t/>
        </is>
      </c>
      <c r="E695" s="2" t="inlineStr">
        <is>
          <t/>
        </is>
      </c>
    </row>
    <row r="696">
      <c r="A696" s="2" t="inlineStr">
        <is>
          <t>EPA-HQ-OA-2018-0259-17520</t>
        </is>
      </c>
      <c r="B696" s="3" t="str">
        <f>=HYPERLINK("https://www.regulations.gov/comment/EPA-HQ-OA-2018-0259-17520")</f>
      </c>
      <c r="C696"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limit the evidence that can be used to safeguard public health by requiring raw, deidentified data from public health, epidemiology, and medical studies to be made publicly available. This would result in both legal and ethical violations of privacy s...</t>
        </is>
      </c>
      <c r="D696" s="2" t="inlineStr">
        <is>
          <t/>
        </is>
      </c>
      <c r="E696" s="2" t="inlineStr">
        <is>
          <t/>
        </is>
      </c>
    </row>
    <row r="697">
      <c r="A697" s="2" t="inlineStr">
        <is>
          <t>EPA-HQ-OA-2018-0259-11758</t>
        </is>
      </c>
      <c r="B697" s="3" t="str">
        <f>=HYPERLINK("https://www.regulations.gov/comment/EPA-HQ-OA-2018-0259-11758")</f>
      </c>
      <c r="C697" s="2" t="inlineStr">
        <is>
          <t>With the transformation of the nation&amp;#39;s worldview from Christian/Western Civilization through Secular Humanism and now to cultural Marxism the nature of science has transformed to conform to each of these worldview paradigms.  With the transformation to Secular Humanism scientism became an easy belief system that corrupted the search for truth.    With the transformation to cultural Marxism truth has become relative and science is now politically driven and even more corrupt.  As cultural Marxism has become the prevailing worldview certain controversial aspects of science have taken on a new paradigm to conform to the Politically Correct narrative and agenda while a more militant form of the logical fallacies  and scientism...</t>
        </is>
      </c>
      <c r="D697" s="2" t="inlineStr">
        <is>
          <t/>
        </is>
      </c>
      <c r="E697" s="2" t="inlineStr">
        <is>
          <t/>
        </is>
      </c>
    </row>
    <row r="698">
      <c r="A698" s="2" t="inlineStr">
        <is>
          <t>EPA-HQ-OA-2018-0259-13364</t>
        </is>
      </c>
      <c r="B698" s="3" t="str">
        <f>=HYPERLINK("https://www.regulations.gov/comment/EPA-HQ-OA-2018-0259-13364")</f>
      </c>
      <c r="C698" s="2" t="inlineStr">
        <is>
          <t>As someone concerned about breast cancer and the health risks posed by involuntary environmental exposure to chemicals linked to cancer, I am writing to oppose the proposed Strengthening Transparency in Regulatory Science Rule.We know for certain that when the Fox is in charge of the henhouse, were going to be missing some chickens. Contrary to its name, the rule will prioritize industry-funded science, undermine transparency, and harm public health by inhibiting regulators from making sound, evidence-based decisions based on the best available science. I strongly protest the covert attempt to suppress evidence and cover up for industries who endanger the public. The proposed rule would severely limit the evidence tha...</t>
        </is>
      </c>
      <c r="D698" s="2" t="inlineStr">
        <is>
          <t/>
        </is>
      </c>
      <c r="E698" s="2" t="inlineStr">
        <is>
          <t/>
        </is>
      </c>
    </row>
    <row r="699">
      <c r="A699" s="2" t="inlineStr">
        <is>
          <t>EPA-HQ-OA-2018-0259-6578</t>
        </is>
      </c>
      <c r="B699" s="3" t="str">
        <f>=HYPERLINK("https://www.regulations.gov/comment/EPA-HQ-OA-2018-0259-6578")</f>
      </c>
      <c r="C699" s="2" t="inlineStr">
        <is>
          <t>The EPA could be shutdown and dismantled; it is really not needed. I no longer serves a  purpose. In the 1970&amp;#39;s people wanted an agency of the federal government to level charges against companies that were polluting. OK, we now have the laws, but we now have too many laws and regulations, and these seriously hurt, put a drag on small businesses and the economy, not just for what is fair, but far beyond what is fair. It is an over burdensome agency. AND WHAT ABOUT THE SECRET SCIENCE? Why did one EPA head under Bill Clinton, know so little science that she couldn&amp;#39;t perform basic arithmetic? This is a problem. And what about the phony &amp;#39;global warming&amp;#39; press and hyped danger signs and scaring grad school kids? This is entire...</t>
        </is>
      </c>
      <c r="D699" s="2" t="inlineStr">
        <is>
          <t/>
        </is>
      </c>
      <c r="E699" s="2" t="inlineStr">
        <is>
          <t/>
        </is>
      </c>
    </row>
    <row r="700">
      <c r="A700" s="2" t="inlineStr">
        <is>
          <t>EPA-HQ-OA-2018-0259-13709</t>
        </is>
      </c>
      <c r="B700" s="3" t="str">
        <f>=HYPERLINK("https://www.regulations.gov/comment/EPA-HQ-OA-2018-0259-13709")</f>
      </c>
      <c r="C700" s="2" t="inlineStr">
        <is>
          <t>Attn: Docket No. EPA-HQ-OA-2018-0259Dear EPA,Science has never been more important to our health and the environment than it is now.To protect public health and the environment, the EPA must freely be able to utilize the best available scientific studies, including those based on confidential data. In fact, even EPA&amp;#39;s own Science Advisory Board has recently criticized the proposal, pointing out that it could decrease efficiency and reduce scientific integrity.The EPA&amp;#39;s proposed &amp;quot;Secret Science&amp;quot; rule, as revised in March 2020, has been uniformly condemned by scientists and public health officials because it ...</t>
        </is>
      </c>
      <c r="D700" s="2" t="inlineStr">
        <is>
          <t/>
        </is>
      </c>
      <c r="E700" s="2" t="inlineStr">
        <is>
          <t/>
        </is>
      </c>
    </row>
    <row r="701">
      <c r="A701" s="2" t="inlineStr">
        <is>
          <t>EPA-HQ-OA-2018-0259-19356</t>
        </is>
      </c>
      <c r="B701" s="3" t="str">
        <f>=HYPERLINK("https://www.regulations.gov/comment/EPA-HQ-OA-2018-0259-19356")</f>
      </c>
      <c r="C701" s="2" t="inlineStr">
        <is>
          <t>My name is Mark Grassman, and I live in Evansville, Indiana. Our air, water, and food should be protected.  I oppose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be significantly undermined.The EPA was created to protect our health and we...</t>
        </is>
      </c>
      <c r="D701" s="2" t="inlineStr">
        <is>
          <t/>
        </is>
      </c>
      <c r="E701" s="2" t="inlineStr">
        <is>
          <t/>
        </is>
      </c>
    </row>
    <row r="702">
      <c r="A702" s="2" t="inlineStr">
        <is>
          <t>EPA-HQ-OA-2018-0259-1405</t>
        </is>
      </c>
      <c r="B702" s="3" t="str">
        <f>=HYPERLINK("https://www.regulations.gov/comment/EPA-HQ-OA-2018-0259-1405")</f>
      </c>
      <c r="C702" s="2" t="inlineStr">
        <is>
          <t>This rule will weaken the EPA&amp;#39;s ability to protect public health. Some of the most important public health research will be lost and unavailable for use in policy making if this rule passes. This rule ignores the fact that scientific research often takes years to reach conclusions and even longer before this research can impact policy. This is even more true for research on environmental factors where health impacts of an environmental factor is not immediately seen. Several scientific studies on substances such as lead and asbestos took a long time to conduct, and they have informed policies that have become some of the greatest public health achievements of American History. If scientists are unwilling to break the confidentiality ...</t>
        </is>
      </c>
      <c r="D702" s="2" t="inlineStr">
        <is>
          <t/>
        </is>
      </c>
      <c r="E702" s="2" t="inlineStr">
        <is>
          <t/>
        </is>
      </c>
    </row>
    <row r="703">
      <c r="A703" s="2" t="inlineStr">
        <is>
          <t>EPA-HQ-OA-2018-0259-10536</t>
        </is>
      </c>
      <c r="B703" s="3" t="str">
        <f>=HYPERLINK("https://www.regulations.gov/comment/EPA-HQ-OA-2018-0259-10536")</f>
      </c>
      <c r="C703"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 I am outraged by this move. More than ever, we need to listen to what science is telling us about our health; and we must use peer reviewed scientific research in policy decision-making. We must strengthen our ability to protect our air, water, and health from pollution and climate disruption. Environmental  protection is imperative to the quality of our human lives right now and to th...</t>
        </is>
      </c>
      <c r="D703" s="2" t="inlineStr">
        <is>
          <t/>
        </is>
      </c>
      <c r="E703" s="2" t="inlineStr">
        <is>
          <t/>
        </is>
      </c>
    </row>
    <row r="704">
      <c r="A704" s="2" t="inlineStr">
        <is>
          <t>EPA-HQ-OA-2018-0259-17549</t>
        </is>
      </c>
      <c r="B704" s="3" t="str">
        <f>=HYPERLINK("https://www.regulations.gov/comment/EPA-HQ-OA-2018-0259-17549")</f>
      </c>
      <c r="C704" s="2" t="inlineStr">
        <is>
          <t>Make the EPA Show their Work. END Secret Science NOW!For years, Obama-loving bureaucrats at the EPA refused to show their work and justify the burdensome job-killing regulations they forced on Americas small business owners.Instead they haphazardly regulated everything that moved and everything that didnt, destroying countless good-paying American jobs.Help stop this regulatory insanity of the EPA. Tell them to show their work. Tell them to stop using secret science.</t>
        </is>
      </c>
      <c r="D704" s="2" t="inlineStr">
        <is>
          <t/>
        </is>
      </c>
      <c r="E704" s="2" t="inlineStr">
        <is>
          <t/>
        </is>
      </c>
    </row>
    <row r="705">
      <c r="A705" s="2" t="inlineStr">
        <is>
          <t>EPA-HQ-OA-2018-0259-14526</t>
        </is>
      </c>
      <c r="B705" s="3" t="str">
        <f>=HYPERLINK("https://www.regulations.gov/comment/EPA-HQ-OA-2018-0259-14526")</f>
      </c>
      <c r="C70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05" s="2" t="inlineStr">
        <is>
          <t/>
        </is>
      </c>
      <c r="E705" s="2" t="inlineStr">
        <is>
          <t/>
        </is>
      </c>
    </row>
    <row r="706">
      <c r="A706" s="2" t="inlineStr">
        <is>
          <t>EPA-HQ-OA-2018-0259-5912</t>
        </is>
      </c>
      <c r="B706" s="3" t="str">
        <f>=HYPERLINK("https://www.regulations.gov/comment/EPA-HQ-OA-2018-0259-5912")</f>
      </c>
      <c r="C706" s="2" t="inlineStr">
        <is>
          <t>PLEASE show your work, no using hidden science.  Americans have the right, since they pay you, to know what you are doing and methodology used. Regards, Cathy Witthoeft</t>
        </is>
      </c>
      <c r="D706" s="2" t="inlineStr">
        <is>
          <t/>
        </is>
      </c>
      <c r="E706" s="2" t="inlineStr">
        <is>
          <t/>
        </is>
      </c>
    </row>
    <row r="707">
      <c r="A707" s="2" t="inlineStr">
        <is>
          <t>EPA-HQ-OA-2018-0259-12540</t>
        </is>
      </c>
      <c r="B707" s="3" t="str">
        <f>=HYPERLINK("https://www.regulations.gov/comment/EPA-HQ-OA-2018-0259-12540")</f>
      </c>
      <c r="C707" s="2" t="inlineStr">
        <is>
          <t>Thank you for the opportunity to provide comments on Strengthening Transparency in Regulatory Science Supplemental Notice of Proposed Rulemaking. Decisions about our health and environment should be based on the best available science and therefore I strongly urge EPA to abandon this proposed rule. Comments are attached. Wendy Heiger-Bernays, PhD; Clinical Professor of Environmental Health, Boston University School of Public Health
Boston University School of Public Health Department of Environmental Health 715 Albany Street Boston, Massachusetts 02118-2526 T 617-638-4620 F 617 638-4857 May 18, 2020 Administrator Andrew Wheeler Environmental Protection Agency 1200 Pennsylvania Avenue NW Washington, DC 20460 Re: Comments on Strengthening Transparency in Regulatory Science Supplemental Notice of Proposed Rulemaking Docket ID No. EPA-HQ-OA-2018-0259 Dear Administrator Wheeler, Thank you for the opportunity to comment on the supplemental notice of proposed rulemaking for Docket ID No. EPA-HQ-OA-2018-0259 (“Strengthening Transparency in Regulatory Science Proposed Rulemaking”). As a professor of environmental health at the Boston University School of Public Health, I ha...</t>
        </is>
      </c>
      <c r="D707" s="2" t="inlineStr">
        <is>
          <t/>
        </is>
      </c>
      <c r="E707" s="2" t="inlineStr">
        <is>
          <t/>
        </is>
      </c>
    </row>
    <row r="708">
      <c r="A708" s="2" t="inlineStr">
        <is>
          <t>EPA-HQ-OA-2018-0259-4859</t>
        </is>
      </c>
      <c r="B708" s="3" t="str">
        <f>=HYPERLINK("https://www.regulations.gov/comment/EPA-HQ-OA-2018-0259-4859")</f>
      </c>
      <c r="C708"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health.The sole purpose of the EPA is to PROTECT the ENVIRONMENT! You must have unbiased, reproducible science to fulfill that duty. I know it&amp;#39;s hard for you people, but do th...</t>
        </is>
      </c>
      <c r="D708" s="2" t="inlineStr">
        <is>
          <t/>
        </is>
      </c>
      <c r="E708" s="2" t="inlineStr">
        <is>
          <t/>
        </is>
      </c>
    </row>
    <row r="709">
      <c r="A709" s="2" t="inlineStr">
        <is>
          <t>EPA-HQ-OA-2018-0259-3136</t>
        </is>
      </c>
      <c r="B709" s="3" t="str">
        <f>=HYPERLINK("https://www.regulations.gov/comment/EPA-HQ-OA-2018-0259-3136")</f>
      </c>
      <c r="C709" s="2" t="inlineStr">
        <is>
          <t>From: Karen Harris  To: Docket OEI Date: 6/14/2018 4:48:18 PM Subject: [DMARC Fail] Re: Strengthening Transparency in Regulatory Science Proposed Rule: EPA-HQ-OA- 2018-0259 ------------------------------------------------------------------------------------------------------------- Karen Harris 4239 64th Dr. E Sarasota, FL 34243 June 14, 2018 Dear Environmental Protection Agency, As a member of the Parkinson's disease community, I am very concerned about the impact the proposed rule (EPA-HQ-OA-2018-0259) will have on scientifically based determinations at the EPA. If enacted in its current form, this proposal would limit the science that can be used in EPA decision-making by putting unnecessary restrictions on the kinds ...</t>
        </is>
      </c>
      <c r="D709" s="2" t="inlineStr">
        <is>
          <t/>
        </is>
      </c>
      <c r="E709" s="2" t="inlineStr">
        <is>
          <t/>
        </is>
      </c>
    </row>
    <row r="710">
      <c r="A710" s="2" t="inlineStr">
        <is>
          <t>EPA-HQ-OA-2018-0259-17660</t>
        </is>
      </c>
      <c r="B710" s="3" t="str">
        <f>=HYPERLINK("https://www.regulations.gov/comment/EPA-HQ-OA-2018-0259-17660")</f>
      </c>
      <c r="C710" s="2" t="inlineStr">
        <is>
          <t>Protection Agency,I am writing to oppose the U.S. Environmental Protection Agency&amp;#39;s (EPA) proposed &amp;quot;Transparency in Regulatory Science&amp;quot; rule.  This proposed rule would not provide the public with greater &amp;quot;confidence in and understanding of&amp;quot; EPA&amp;#39;s regulatory decisions, as stated in your justification. Rather, it would deeply undermine the ability of the EPA to use all the best available science in its regulatory decisions, which, in turn, will undermine public health.   Human epidemiological studies play a critical role in understanding the connection between chemicals and numerous health harms, including breast cancer risk. A core aspect of these studies is the need to c...</t>
        </is>
      </c>
      <c r="D710" s="2" t="inlineStr">
        <is>
          <t/>
        </is>
      </c>
      <c r="E710" s="2" t="inlineStr">
        <is>
          <t/>
        </is>
      </c>
    </row>
    <row r="711">
      <c r="A711" s="2" t="inlineStr">
        <is>
          <t>EPA-HQ-OA-2018-0259-12505</t>
        </is>
      </c>
      <c r="B711" s="3" t="str">
        <f>=HYPERLINK("https://www.regulations.gov/comment/EPA-HQ-OA-2018-0259-12505")</f>
      </c>
      <c r="C711"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immediately.A motto we ...</t>
        </is>
      </c>
      <c r="D711" s="2" t="inlineStr">
        <is>
          <t/>
        </is>
      </c>
      <c r="E711" s="2" t="inlineStr">
        <is>
          <t/>
        </is>
      </c>
    </row>
    <row r="712">
      <c r="A712" s="2" t="inlineStr">
        <is>
          <t>EPA-HQ-OA-2018-0259-11175</t>
        </is>
      </c>
      <c r="B712" s="3" t="str">
        <f>=HYPERLINK("https://www.regulations.gov/comment/EPA-HQ-OA-2018-0259-11175")</f>
      </c>
      <c r="C712" s="2" t="inlineStr">
        <is>
          <t>Attn: Docket No. EPA-HQ-OA-2018-0259Dear Environmental Protection Agency,I&amp;#39;m writing with my concerns about the proposed rule entitled &amp;quot;Strengthening Transparency in Regulatory Science&amp;quot; published on April 30, 2018, and the supplemental notice of proposed rulemaking issued on March 3, 2020.   I am asking that this proposed rule be withdrawn.  The mission of the EPA, to protect public health and the environment from all forms of pollution, supports my faith-based principles of respect for the interdependent web of existence and working to protect all people and the environment.  To accomplish this mission, the EPA must obtain the best available science and base regulatory policies on the scientif...</t>
        </is>
      </c>
      <c r="D712" s="2" t="inlineStr">
        <is>
          <t/>
        </is>
      </c>
      <c r="E712" s="2" t="inlineStr">
        <is>
          <t/>
        </is>
      </c>
    </row>
    <row r="713">
      <c r="A713" s="2" t="inlineStr">
        <is>
          <t>EPA-HQ-OA-2018-0259-1745</t>
        </is>
      </c>
      <c r="B713" s="3" t="str">
        <f>=HYPERLINK("https://www.regulations.gov/comment/EPA-HQ-OA-2018-0259-1745")</f>
      </c>
      <c r="C713" s="2" t="inlineStr">
        <is>
          <t>Stop the deceptive secret science.  Transparency allows for accountibiliy and integrity in the underlying science.  I believe that President Reagan&amp;#39;s approach of &amp;quot;Trust but Verify&amp;quot; is very appropriate here.</t>
        </is>
      </c>
      <c r="D713" s="2" t="inlineStr">
        <is>
          <t/>
        </is>
      </c>
      <c r="E713" s="2" t="inlineStr">
        <is>
          <t/>
        </is>
      </c>
    </row>
    <row r="714">
      <c r="A714" s="2" t="inlineStr">
        <is>
          <t>EPA-HQ-OA-2018-0259-8004</t>
        </is>
      </c>
      <c r="B714" s="3" t="str">
        <f>=HYPERLINK("https://www.regulations.gov/comment/EPA-HQ-OA-2018-0259-8004")</f>
      </c>
      <c r="C714" s="2" t="inlineStr">
        <is>
          <t>From: Environmental Defense Fund  To: Pruitt, Scott Date: 7/4/2018 10:41:50 PM Subject: Walk back your latest dangerous attack on strong science ----------------------------------------------------------------- Jul 4, 2018 Administrator E. Scott Pruitt Dear Administrator Pruitt, The EPA is a Republican legacy. It was conceptualized, and brought into being by real Republicans, who cared about making sure our environment supported quality life into future generations yet unthought of. Quality life through a clean environment makes for a booming economy. I'm gravely concerned about your recent proposal to restrict EPA's ability to use life-saving science. Science is what Republicans used to prove the urgent need for a fu...</t>
        </is>
      </c>
      <c r="D714" s="2" t="inlineStr">
        <is>
          <t/>
        </is>
      </c>
      <c r="E714" s="2" t="inlineStr">
        <is>
          <t/>
        </is>
      </c>
    </row>
    <row r="715">
      <c r="A715" s="2" t="inlineStr">
        <is>
          <t>EPA-HQ-OA-2018-0259-15566</t>
        </is>
      </c>
      <c r="B715" s="3" t="str">
        <f>=HYPERLINK("https://www.regulations.gov/comment/EPA-HQ-OA-2018-0259-15566")</f>
      </c>
      <c r="C715" s="2" t="inlineStr">
        <is>
          <t>Air pollution harms our health. Research is linking poor health outcomes from COVID-19 to increased exposure to fine particle pollution. EPA should be acting to further protect public health not undermine its ability to do its job. EPAs Supplemental Transparency Proposal continues the effort to limit which scientific studies EPA will use in major regulatory decisions. The Federal Housekeeping Statute alone or with bedrock environmental laws like the Clean Air Act gives EPA the authority to pick and choose the science it will use in protecting public health. EPA should continue to use long recognized public health studies to best protect the public from contaminants to the air, water, and land and limit human exposure to harmful chemicals...</t>
        </is>
      </c>
      <c r="D715" s="2" t="inlineStr">
        <is>
          <t/>
        </is>
      </c>
      <c r="E715" s="2" t="inlineStr">
        <is>
          <t/>
        </is>
      </c>
    </row>
    <row r="716">
      <c r="A716" s="2" t="inlineStr">
        <is>
          <t>EPA-HQ-OA-2018-0259-4644</t>
        </is>
      </c>
      <c r="B716" s="3" t="str">
        <f>=HYPERLINK("https://www.regulations.gov/comment/EPA-HQ-OA-2018-0259-4644")</f>
      </c>
      <c r="C716" s="2" t="inlineStr">
        <is>
          <t>Im writing to speak out AGAINST regulations to impose transparency in EPA science. In this case, &amp;quot;transparency&amp;quot; is a barrier to valid data usage and scientific study.Peer-reviewed studies assessing the impact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 If personal health data must be made public to validate these studies, we can start by making the personal health data of everyone in the administration available to the public.I urge you to abandon this reckless plan, f...</t>
        </is>
      </c>
      <c r="D716" s="2" t="inlineStr">
        <is>
          <t/>
        </is>
      </c>
      <c r="E716" s="2" t="inlineStr">
        <is>
          <t/>
        </is>
      </c>
    </row>
    <row r="717">
      <c r="A717" s="2" t="inlineStr">
        <is>
          <t>EPA-HQ-OA-2018-0259-4390</t>
        </is>
      </c>
      <c r="B717" s="3" t="str">
        <f>=HYPERLINK("https://www.regulations.gov/comment/EPA-HQ-OA-2018-0259-4390")</f>
      </c>
      <c r="C717" s="2" t="inlineStr">
        <is>
          <t>From: Joseph Tremonti (sejanus@hotmail.com) Sent You a Personal Message  To: Docket OEI Date: 6/16/2018 12:37:59 AM Subject: Re: Docket No. EPA-HQ-OA-2018-0259 ------------------------------------------------------------------------------------------------- Dear Docket Email-EOPCEQ, I strongly oppose this proposed rule. The EPA's mission is to protect the environment and public health, not aid corporations in externalizing costs. Smog, particulate matter, and heavy metals do tremendous damage. But with this proposed rule, many of the studies targeting pollution and toxins impact on human health will be disregarded, this is unjust and frankly un-American. The US government should use the best science available-studie...</t>
        </is>
      </c>
      <c r="D717" s="2" t="inlineStr">
        <is>
          <t/>
        </is>
      </c>
      <c r="E717" s="2" t="inlineStr">
        <is>
          <t/>
        </is>
      </c>
    </row>
    <row r="718">
      <c r="A718" s="2" t="inlineStr">
        <is>
          <t>EPA-HQ-OA-2018-0259-11873</t>
        </is>
      </c>
      <c r="B718" s="3" t="str">
        <f>=HYPERLINK("https://www.regulations.gov/comment/EPA-HQ-OA-2018-0259-11873")</f>
      </c>
      <c r="C718" s="2" t="inlineStr">
        <is>
          <t xml:space="preserve">What is science without transparency.  It isn&amp;#39;t science!  It is manipulation to further someone or some organizations agenda.  If the idea (&amp;quot;Science&amp;quot;)  can not stand the light of transparency it&amp;#39;s motive must be questioned.    </t>
        </is>
      </c>
      <c r="D718" s="2" t="inlineStr">
        <is>
          <t/>
        </is>
      </c>
      <c r="E718" s="2" t="inlineStr">
        <is>
          <t/>
        </is>
      </c>
    </row>
    <row r="719">
      <c r="A719" s="2" t="inlineStr">
        <is>
          <t>EPA-HQ-OA-2018-0259-6906</t>
        </is>
      </c>
      <c r="B719" s="3" t="str">
        <f>=HYPERLINK("https://www.regulations.gov/comment/EPA-HQ-OA-2018-0259-6906")</f>
      </c>
      <c r="C719" s="2" t="inlineStr">
        <is>
          <t>Please see the attached PDF for comments from the American Coatings Association.  Please let me know if you have any questions.Thank You.Raleigh Davis
August 16, 2018 Andrew Wheeler, Acting Administrator Office of the Administrator Environmental Protection Agency 1200 Pennsylvania Ave., N.W. Washington, DC 20460 Submitted via eRulemaking Portal: www.regulations.gov Re: Strengthening Transparency in Regulatory Science Docket No. EPA-HQ-OA-2018-0259 Dear Mr. Wheeler, The American Coatings Association (“ACA”)1 appreciates the opportunity to submit comment about EPA’s proposed rule Strengthening Transparency in Regulatory Science. Building on existing policies, with this proposal, EPA makes a commendable effort to promote science-based regulation and transparency in decision-making. ACA appreciates the opportunity to work with EPA towards those goals. ACA’s membership represents 90% of the...</t>
        </is>
      </c>
      <c r="D719" s="2" t="inlineStr">
        <is>
          <t/>
        </is>
      </c>
      <c r="E719" s="2" t="inlineStr">
        <is>
          <t/>
        </is>
      </c>
    </row>
    <row r="720">
      <c r="A720" s="2" t="inlineStr">
        <is>
          <t>EPA-HQ-OA-2018-0259-16130</t>
        </is>
      </c>
      <c r="B720" s="3" t="str">
        <f>=HYPERLINK("https://www.regulations.gov/comment/EPA-HQ-OA-2018-0259-16130")</f>
      </c>
      <c r="C720" s="2" t="inlineStr">
        <is>
          <t>EPA Science Rule Written Public Comment5-18-20My name is Lisa DeVille.  I am enrolled member of the Mandan, Hidatsa, and Arikara Nation.  I and my family are lifelong residents of Mandaree, ND on Fort Berthold.  I am writing to oppose the EPA Science Rule.  I live with oil and gas where I witness its environmental and health impacts every day.   I live the white mans&amp;#39; way every day.  Let me tell you a little about who I am as indigenous person and why science is important to the indigenous people.  We Indigenous people are unique and different than any other race.  Our beliefs, culture, and tradi...</t>
        </is>
      </c>
      <c r="D720" s="2" t="inlineStr">
        <is>
          <t/>
        </is>
      </c>
      <c r="E720" s="2" t="inlineStr">
        <is>
          <t/>
        </is>
      </c>
    </row>
    <row r="721">
      <c r="A721" s="2" t="inlineStr">
        <is>
          <t>EPA-HQ-OA-2018-0259-15959</t>
        </is>
      </c>
      <c r="B721" s="3" t="str">
        <f>=HYPERLINK("https://www.regulations.gov/comment/EPA-HQ-OA-2018-0259-15959")</f>
      </c>
      <c r="C721" s="2" t="inlineStr">
        <is>
          <t>Dear Administrator Andrew Wheeler,I am very, very  strongly opposed to your  Agency&amp;#39;s (EPA) proposal to limit input of scientifically based reason/information in its decision-making processes. The idea is not tenable if the agency is to have credibility.  It should be exceedingly clear that Health is key to the EPA&amp;#39;s purpose and to accurately support good health, good best-of-available science Must be a major input to all decision making. Americans know the difference between politics, business interests, and real science. In issuing this proposed rule, the EPA claims that it would be making science more transparent. But it instead would put researchers in the difficult position of choosing between protecting ...</t>
        </is>
      </c>
      <c r="D721" s="2" t="inlineStr">
        <is>
          <t/>
        </is>
      </c>
      <c r="E721" s="2" t="inlineStr">
        <is>
          <t/>
        </is>
      </c>
    </row>
    <row r="722">
      <c r="A722" s="2" t="inlineStr">
        <is>
          <t>EPA-HQ-OA-2018-0259-14558</t>
        </is>
      </c>
      <c r="B722" s="3" t="str">
        <f>=HYPERLINK("https://www.regulations.gov/comment/EPA-HQ-OA-2018-0259-14558")</f>
      </c>
      <c r="C722" s="2" t="inlineStr">
        <is>
          <t>The comment period deadline for this supplemental proposed rule is May18, 2020. The supplement was introduced on March 18, 2020, 5 days after the President declared a public health emergency due to the COVID-19 outbreak. It was highly inappropriate to introduce this supplement to a 2018 proposed rule change (that has been uniformly criticized by the medical and public health community over the last two years) at the beginning of a pandemic when this community is unable to comment because of the demands of the pandemic.The comment period should be extended to 30 days after the official national emergency ends.The proposed rule maintains that it would improve transparency in regulation at the EPA. In fact it would do the opp...</t>
        </is>
      </c>
      <c r="D722" s="2" t="inlineStr">
        <is>
          <t/>
        </is>
      </c>
      <c r="E722" s="2" t="inlineStr">
        <is>
          <t/>
        </is>
      </c>
    </row>
    <row r="723">
      <c r="A723" s="2" t="inlineStr">
        <is>
          <t>EPA-HQ-OA-2018-0259-15413</t>
        </is>
      </c>
      <c r="B723" s="3" t="str">
        <f>=HYPERLINK("https://www.regulations.gov/comment/EPA-HQ-OA-2018-0259-15413")</f>
      </c>
      <c r="C723" s="2" t="inlineStr">
        <is>
          <t>As an environmental professional, I am very glad to see the EPA taking steps to make their rulemaking processes more open.  The scientific method demands that researchers&amp;#39; work be fully transparent.  Data must be made available for examination.  Theories must be open to challenge.  Disproven theories must be altered or set aside.  Barriers must be removed that would prevent valid conclusions from rising to the top.EPA has tremendous regulatory power that can have profound influence on the economy and the individual liberty upon which our great country was founded.  Any environmental science that the government thinks should be &amp;quot;secret&amp;quot; isn&amp;#39;t science at all.  Assumptions, data and methods must be open to challe...</t>
        </is>
      </c>
      <c r="D723" s="2" t="inlineStr">
        <is>
          <t/>
        </is>
      </c>
      <c r="E723" s="2" t="inlineStr">
        <is>
          <t/>
        </is>
      </c>
    </row>
    <row r="724">
      <c r="A724" s="2" t="inlineStr">
        <is>
          <t>EPA-HQ-OA-2018-0259-11046</t>
        </is>
      </c>
      <c r="B724" s="3" t="str">
        <f>=HYPERLINK("https://www.regulations.gov/comment/EPA-HQ-OA-2018-0259-11046")</f>
      </c>
      <c r="C724" s="2" t="inlineStr">
        <is>
          <t>End all secret science NOW, secrets lead to corruption.  Science needs to be transparent for the world to see</t>
        </is>
      </c>
      <c r="D724" s="2" t="inlineStr">
        <is>
          <t/>
        </is>
      </c>
      <c r="E724" s="2" t="inlineStr">
        <is>
          <t/>
        </is>
      </c>
    </row>
    <row r="725">
      <c r="A725" s="2" t="inlineStr">
        <is>
          <t>EPA-HQ-OA-2018-0259-12467</t>
        </is>
      </c>
      <c r="B725" s="3" t="str">
        <f>=HYPERLINK("https://www.regulations.gov/comment/EPA-HQ-OA-2018-0259-12467")</f>
      </c>
      <c r="C725" s="2" t="inlineStr">
        <is>
          <t>Attached please find the comments from the National Association of Home Builders.Tamra Spielvogel, Senior Program Manager, Environmental PolicyNational Association of Home Builders
May 18, 2020 Andrew Wheeler, Administrator U.S. Environmental Protection Agency ATTN: Docket ID No. EPA-HQ-OA-2018-0259 1200 Pennsylvania Avenue, NW Washington, DC 20460 (Submitted electronically via website https://www.regulations.gov) Re: Strengthening Transparency in Regulatory Science (Docket ID No. EPA–HQ–OA–2018–0259) Dear Administrator Wheeler: On March 18, 2020, the U.S. Environmental Protection Agency (EPA or Agency) published a supplemental notice of proposed rulemaking (SNPR) to the Strengthening Transparency in Regulatory Science proposed rule published on April 30, 2018.1, 2 The National Association of Home Builders (NAHB) appreciates the opportunity to respond to EPA’s proposed efforts to clarify certain terminology and asp...</t>
        </is>
      </c>
      <c r="D725" s="2" t="inlineStr">
        <is>
          <t/>
        </is>
      </c>
      <c r="E725" s="2" t="inlineStr">
        <is>
          <t/>
        </is>
      </c>
    </row>
    <row r="726">
      <c r="A726" s="2" t="inlineStr">
        <is>
          <t>EPA-HQ-OA-2018-0259-10154</t>
        </is>
      </c>
      <c r="B726" s="3" t="str">
        <f>=HYPERLINK("https://www.regulations.gov/comment/EPA-HQ-OA-2018-0259-10154")</f>
      </c>
      <c r="C726" s="2" t="inlineStr">
        <is>
          <t>It is unclear to me the purpose of this ruling and what problem it is trying to fix.  Published governmental science is already extensively peer-reviewed, general data underlying analyses provided either within papers or through supplemental data, or the data are generally available (except for personal data) to other scientists who are conducting either similar or complementary studies.  It makes little to no sense to me to demote governmental scientific research whose data is not fully available to the public in EPA decision making as I would think that much of the data conducted in health studies, which should be critical to EPA decision making, contains much personal information that can&amp;#39;t be available to the public. What does ma...</t>
        </is>
      </c>
      <c r="D726" s="2" t="inlineStr">
        <is>
          <t/>
        </is>
      </c>
      <c r="E726" s="2" t="inlineStr">
        <is>
          <t/>
        </is>
      </c>
    </row>
    <row r="727">
      <c r="A727" s="2" t="inlineStr">
        <is>
          <t>EPA-HQ-OA-2018-0259-2469</t>
        </is>
      </c>
      <c r="B727" s="3" t="str">
        <f>=HYPERLINK("https://www.regulations.gov/comment/EPA-HQ-OA-2018-0259-2469")</f>
      </c>
      <c r="C727" s="2" t="inlineStr">
        <is>
          <t>There is no need to change the parameters regarding which scientific data the EPA uses. The agency in fact needs all possible individual health assessments to determine safety issues regarding the potential effects of emissions or other chemical exposures. All studies such as these fully ensure personal confidentiality. To do otherwise undermines the mission of the EPA. Therefore, I am writing to speak out AGAINST your regulations to impose transparency in EPA science. Regards, Nancy Morimoto</t>
        </is>
      </c>
      <c r="D727" s="2" t="inlineStr">
        <is>
          <t/>
        </is>
      </c>
      <c r="E727" s="2" t="inlineStr">
        <is>
          <t/>
        </is>
      </c>
    </row>
    <row r="728">
      <c r="A728" s="2" t="inlineStr">
        <is>
          <t>EPA-HQ-OA-2018-0259-5819</t>
        </is>
      </c>
      <c r="B728" s="3" t="str">
        <f>=HYPERLINK("https://www.regulations.gov/comment/EPA-HQ-OA-2018-0259-5819")</f>
      </c>
      <c r="C728" s="2" t="inlineStr">
        <is>
          <t>Please end useless EPA regulations and hold all accountable by showing the real science behind your choices. Be honest and transparent. Stop pretending you know more. Regards, Merri Zohar</t>
        </is>
      </c>
      <c r="D728" s="2" t="inlineStr">
        <is>
          <t/>
        </is>
      </c>
      <c r="E728" s="2" t="inlineStr">
        <is>
          <t/>
        </is>
      </c>
    </row>
    <row r="729">
      <c r="A729" s="2" t="inlineStr">
        <is>
          <t>EPA-HQ-OA-2018-0259-9598</t>
        </is>
      </c>
      <c r="B729" s="3" t="str">
        <f>=HYPERLINK("https://www.regulations.gov/comment/EPA-HQ-OA-2018-0259-9598")</f>
      </c>
      <c r="C729" s="2" t="inlineStr">
        <is>
          <t xml:space="preserve">The EPA &amp;quot;transparency rule&amp;quot; will devalue science and harm human health for generations to come. Under this rule groundbreaking studies would be inadmissible as scientific evidence due to the need to protect the privacy of study participants. Future studies tracking the most important outcomes, human health metrics, would similarly be inadmissible. This is unacceptable. The EPA should be using the most recent and relevant scientific information to inform its decisions, not discounting studies that lobbyists find unconducive to their interests. As a young person, and as a young scientist, this proposal makes me fear for the health of myself and of my future children. </t>
        </is>
      </c>
      <c r="D729" s="2" t="inlineStr">
        <is>
          <t/>
        </is>
      </c>
      <c r="E729" s="2" t="inlineStr">
        <is>
          <t/>
        </is>
      </c>
    </row>
    <row r="730">
      <c r="A730" s="2" t="inlineStr">
        <is>
          <t>EPA-HQ-OA-2018-0259-1973</t>
        </is>
      </c>
      <c r="B730" s="3" t="str">
        <f>=HYPERLINK("https://www.regulations.gov/comment/EPA-HQ-OA-2018-0259-1973")</f>
      </c>
      <c r="C730" s="2" t="inlineStr">
        <is>
          <t>Please find the attached comments made on behalf of the International Society of Environmental Epidemiology
Secretariat Infinity Conference Group (Contact: Doreen Albertson) 1035 Sterling Road Herndon, VA 20170 Beate Ritz., M.D., Ph.D., President 703.925.0178 (Voice) 703.925.9453 (Fax) Manolis Kogevinas, M.D., Ph.D., Past President secretariat@iseepi.org (E-Mail) Sara Adar, Sc.D, Secretary-Treasurer www.iseepi.org (website) Comments of the International Society for Environmental Epidemiology on EPA’s proposed rule on Strengthening Transparency in Regulatory Science (EPA-HQ-OA- 2018-0259-0001) The International Society for Environmental Epidemiology (ISEE) is the society that represents researchers who study environmental causes of ill health, including ambient air pollutants subject to the National Ambient Air Quality Standards (NAAQS) promulg...</t>
        </is>
      </c>
      <c r="D730" s="2" t="inlineStr">
        <is>
          <t/>
        </is>
      </c>
      <c r="E730" s="2" t="inlineStr">
        <is>
          <t/>
        </is>
      </c>
    </row>
    <row r="731">
      <c r="A731" s="2" t="inlineStr">
        <is>
          <t>EPA-HQ-OA-2018-0259-2458</t>
        </is>
      </c>
      <c r="B731" s="3" t="str">
        <f>=HYPERLINK("https://www.regulations.gov/comment/EPA-HQ-OA-2018-0259-2458")</f>
      </c>
      <c r="C731" s="2" t="inlineStr">
        <is>
          <t>US Environmental Protection Agency is seeking comments on transparency of scientific procedure and data used to craft environmental regulations.Way too many regulations are based on secret data not available for peer review and comments.  Reminds me of the Obamacare quote &amp;quot;You have to pass this before you can see what&amp;#39;s in it&amp;quot;.Creating environmental regulations from secret data turns legitimate science into religion and creates some spectacularly bad outcomes.  Science is always open to examination and discussion.  Religion is authoritarian and fixed.  YOU WILL BELIEVE what the religion teaches and DARE NOT QUESTION the origin!The issue of transparency should never have come up if science were ...</t>
        </is>
      </c>
      <c r="D731" s="2" t="inlineStr">
        <is>
          <t/>
        </is>
      </c>
      <c r="E731" s="2" t="inlineStr">
        <is>
          <t/>
        </is>
      </c>
    </row>
    <row r="732">
      <c r="A732" s="2" t="inlineStr">
        <is>
          <t>EPA-HQ-OA-2018-0259-22394</t>
        </is>
      </c>
      <c r="B732" s="3" t="str">
        <f>=HYPERLINK("https://www.regulations.gov/comment/EPA-HQ-OA-2018-0259-22394")</f>
      </c>
      <c r="C732" s="2" t="inlineStr">
        <is>
          <t>Protection Agency,I am writing to oppose the U.S. Environmental Protection Agency&amp;#39;s (EPA) proposed &amp;quot;Transparency in Regulatory Science&amp;quot; rule.  This proposed rule would not provide the public with greater &amp;quot;confidence in and understanding of&amp;quot; EPA&amp;#39;s regulatory decisions, as stated in your justification. Rather, it would deeply undermine the ability of the EPA to use all the best available science in its regulatory decisions, which, in turn, will undermine public health.   Human epidemiological studies play a critical role in understanding the connection between chemicals and numerous health harms, including breast cancer risk. A core aspect of these studies is the need to c...</t>
        </is>
      </c>
      <c r="D732" s="2" t="inlineStr">
        <is>
          <t/>
        </is>
      </c>
      <c r="E732" s="2" t="inlineStr">
        <is>
          <t/>
        </is>
      </c>
    </row>
    <row r="733">
      <c r="A733" s="2" t="inlineStr">
        <is>
          <t>EPA-HQ-OA-2018-0259-17573</t>
        </is>
      </c>
      <c r="B733" s="3" t="str">
        <f>=HYPERLINK("https://www.regulations.gov/comment/EPA-HQ-OA-2018-0259-17573")</f>
      </c>
      <c r="C733" s="2" t="inlineStr">
        <is>
          <t>As someone extremely concerned about breast cancer and the health impacts of involuntary environmental exposure to carcinogens I am writing to oppose the proposed, and deceptively named,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t>
        </is>
      </c>
      <c r="D733" s="2" t="inlineStr">
        <is>
          <t/>
        </is>
      </c>
      <c r="E733" s="2" t="inlineStr">
        <is>
          <t/>
        </is>
      </c>
    </row>
    <row r="734">
      <c r="A734" s="2" t="inlineStr">
        <is>
          <t>EPA-HQ-OA-2018-0259-2060</t>
        </is>
      </c>
      <c r="B734" s="3" t="str">
        <f>=HYPERLINK("https://www.regulations.gov/comment/EPA-HQ-OA-2018-0259-2060")</f>
      </c>
      <c r="C734" s="2" t="inlineStr">
        <is>
          <t>I oppose your proposed rule to place limits on the use of science at the EPA.Our country deserves to have air that is clean for all, water that is safe for all, and food that is free of toxic chemicals. It should use all of the best science available to accomplish these goals. Regards, James Knox</t>
        </is>
      </c>
      <c r="D734" s="2" t="inlineStr">
        <is>
          <t/>
        </is>
      </c>
      <c r="E734" s="2" t="inlineStr">
        <is>
          <t/>
        </is>
      </c>
    </row>
    <row r="735">
      <c r="A735" s="2" t="inlineStr">
        <is>
          <t>EPA-HQ-OA-2018-0259-14128</t>
        </is>
      </c>
      <c r="B735" s="3" t="str">
        <f>=HYPERLINK("https://www.regulations.gov/comment/EPA-HQ-OA-2018-0259-14128")</f>
      </c>
      <c r="C735"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35" s="2" t="inlineStr">
        <is>
          <t/>
        </is>
      </c>
      <c r="E735" s="2" t="inlineStr">
        <is>
          <t/>
        </is>
      </c>
    </row>
    <row r="736">
      <c r="A736" s="2" t="inlineStr">
        <is>
          <t>EPA-HQ-OA-2018-0259-17901</t>
        </is>
      </c>
      <c r="B736" s="3" t="str">
        <f>=HYPERLINK("https://www.regulations.gov/comment/EPA-HQ-OA-2018-0259-17901")</f>
      </c>
      <c r="C736" s="2" t="inlineStr">
        <is>
          <t>I wholeheartedly agree that you should apply this rulemaking to both influential scientific information and significant regulatory decisions; Clarify that the rule does apply to data, models and other evidence employed in support of pivotal science, pivotal regulatory science, influential scientific information and significant regulatory decisions; and Clarify that the EPA Administrator has the authority to grant exemptions under certain circumstances.</t>
        </is>
      </c>
      <c r="D736" s="2" t="inlineStr">
        <is>
          <t/>
        </is>
      </c>
      <c r="E736" s="2" t="inlineStr">
        <is>
          <t/>
        </is>
      </c>
    </row>
    <row r="737">
      <c r="A737" s="2" t="inlineStr">
        <is>
          <t>EPA-HQ-OA-2018-0259-15548</t>
        </is>
      </c>
      <c r="B737" s="3" t="str">
        <f>=HYPERLINK("https://www.regulations.gov/comment/EPA-HQ-OA-2018-0259-15548")</f>
      </c>
      <c r="C737" s="2" t="inlineStr">
        <is>
          <t>As someone concerned about breast cancer and the health risks posed by involuntary environmental exposure to chemicals linked to cancer, I am writing to oppose the proposed Strengthening Transparency in Regulatory Science Rule.The Clean Air Act MUST be upheld!   To weaken public health protections ESPECIALLY DURING A PANDEMIC is extremely dangerous AND UNNECESSARY!Contrary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t>
        </is>
      </c>
      <c r="D737" s="2" t="inlineStr">
        <is>
          <t/>
        </is>
      </c>
      <c r="E737" s="2" t="inlineStr">
        <is>
          <t/>
        </is>
      </c>
    </row>
    <row r="738">
      <c r="A738" s="2" t="inlineStr">
        <is>
          <t>EPA-HQ-OA-2018-0259-17511</t>
        </is>
      </c>
      <c r="B738" s="3" t="str">
        <f>=HYPERLINK("https://www.regulations.gov/comment/EPA-HQ-OA-2018-0259-17511")</f>
      </c>
      <c r="C738" s="2" t="inlineStr">
        <is>
          <t>Environmental protection is health protection.  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t>
        </is>
      </c>
      <c r="D738" s="2" t="inlineStr">
        <is>
          <t/>
        </is>
      </c>
      <c r="E738" s="2" t="inlineStr">
        <is>
          <t/>
        </is>
      </c>
    </row>
    <row r="739">
      <c r="A739" s="2" t="inlineStr">
        <is>
          <t>EPA-HQ-OA-2018-0259-12144</t>
        </is>
      </c>
      <c r="B739" s="3" t="str">
        <f>=HYPERLINK("https://www.regulations.gov/comment/EPA-HQ-OA-2018-0259-12144")</f>
      </c>
      <c r="C739" s="2" t="inlineStr">
        <is>
          <t>Please do not limit the EPA&amp;#39;s ability to do their job in regulating chemicals that impact public health.The proposed rule: Docket ID No. EPA-HQ-OA-2018-0259 must not be allowed to take effect.  Please care about public health!</t>
        </is>
      </c>
      <c r="D739" s="2" t="inlineStr">
        <is>
          <t/>
        </is>
      </c>
      <c r="E739" s="2" t="inlineStr">
        <is>
          <t/>
        </is>
      </c>
    </row>
    <row r="740">
      <c r="A740" s="2" t="inlineStr">
        <is>
          <t>EPA-HQ-OA-2018-0259-7102</t>
        </is>
      </c>
      <c r="B740" s="3" t="str">
        <f>=HYPERLINK("https://www.regulations.gov/comment/EPA-HQ-OA-2018-0259-7102")</f>
      </c>
      <c r="C740" s="2" t="inlineStr">
        <is>
          <t>From: Environmental Defense Fund  To: Pruitt, Scott Date: 7/3/2018 2:09:02 PM Subject: Walk back your latest dangerous attack on strong science ----------------------------------------------------------------- Jul 3,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740" s="2" t="inlineStr">
        <is>
          <t/>
        </is>
      </c>
      <c r="E740" s="2" t="inlineStr">
        <is>
          <t/>
        </is>
      </c>
    </row>
    <row r="741">
      <c r="A741" s="2" t="inlineStr">
        <is>
          <t>EPA-HQ-OA-2018-0259-1319</t>
        </is>
      </c>
      <c r="B741" s="3" t="str">
        <f>=HYPERLINK("https://www.regulations.gov/comment/EPA-HQ-OA-2018-0259-1319")</f>
      </c>
      <c r="C741" s="2" t="inlineStr">
        <is>
          <t>This rule will do nothing but get in the way of scientific advancement and limit the data available for improvements to public health, safety, and regulations. Study participants take part in data collection processes based on the fact that they will be anonymous; by only taking into account information that is transparent and available publicly you are limiting the availability of essential data necessary for progress.This is a step backward.</t>
        </is>
      </c>
      <c r="D741" s="2" t="inlineStr">
        <is>
          <t/>
        </is>
      </c>
      <c r="E741" s="2" t="inlineStr">
        <is>
          <t/>
        </is>
      </c>
    </row>
    <row r="742">
      <c r="A742" s="2" t="inlineStr">
        <is>
          <t>EPA-HQ-OA-2018-0259-21966</t>
        </is>
      </c>
      <c r="B742" s="3" t="str">
        <f>=HYPERLINK("https://www.regulations.gov/comment/EPA-HQ-OA-2018-0259-21966")</f>
      </c>
      <c r="C742" s="2" t="inlineStr">
        <is>
          <t>My name is Monica DuClaud, and I live in San Francisco, California. No one has the right to poison the air, water, and food should we all depend on. I am writing to express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air, water, and food are safe will b...</t>
        </is>
      </c>
      <c r="D742" s="2" t="inlineStr">
        <is>
          <t/>
        </is>
      </c>
      <c r="E742" s="2" t="inlineStr">
        <is>
          <t/>
        </is>
      </c>
    </row>
    <row r="743">
      <c r="A743" s="2" t="inlineStr">
        <is>
          <t>EPA-HQ-OA-2018-0259-13719</t>
        </is>
      </c>
      <c r="B743" s="3" t="str">
        <f>=HYPERLINK("https://www.regulations.gov/comment/EPA-HQ-OA-2018-0259-13719")</f>
      </c>
      <c r="C743" s="2" t="inlineStr">
        <is>
          <t>As a member of the Parkinson&amp;#39;s disease community working as a nurse in Clinical Research,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associated with an increased risk of Parkinson&amp;#39;s disease. Much of the research ...</t>
        </is>
      </c>
      <c r="D743" s="2" t="inlineStr">
        <is>
          <t/>
        </is>
      </c>
      <c r="E743" s="2" t="inlineStr">
        <is>
          <t/>
        </is>
      </c>
    </row>
    <row r="744">
      <c r="A744" s="2" t="inlineStr">
        <is>
          <t>EPA-HQ-OA-2018-0259-14087</t>
        </is>
      </c>
      <c r="B744" s="3" t="str">
        <f>=HYPERLINK("https://www.regulations.gov/comment/EPA-HQ-OA-2018-0259-14087")</f>
      </c>
      <c r="C744"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44" s="2" t="inlineStr">
        <is>
          <t/>
        </is>
      </c>
      <c r="E744" s="2" t="inlineStr">
        <is>
          <t/>
        </is>
      </c>
    </row>
    <row r="745">
      <c r="A745" s="2" t="inlineStr">
        <is>
          <t>EPA-HQ-OA-2018-0259-2523</t>
        </is>
      </c>
      <c r="B745" s="3" t="str">
        <f>=HYPERLINK("https://www.regulations.gov/comment/EPA-HQ-OA-2018-0259-2523")</f>
      </c>
      <c r="C745" s="2" t="inlineStr">
        <is>
          <t>I realkr depend on the science the Environmental Protection Agency uses to protect my health and the health of my family and community. Science supports limits on air pollution, pesticides in food and more.  I live with a chronic health condition and eating clean food free of pesticides is critical to the quality of my life and whether I live or die.  The same is true with the water I drink and the air I breathe... My liver and kidneys cannot process toxins.Your proposed rule, which would place unprecedented limits on the use of science at the EPA, would prevent the agency from using the best science. The EPA should not create a false conflict between violating the privacy of the people who participate in research studies and p...</t>
        </is>
      </c>
      <c r="D745" s="2" t="inlineStr">
        <is>
          <t/>
        </is>
      </c>
      <c r="E745" s="2" t="inlineStr">
        <is>
          <t/>
        </is>
      </c>
    </row>
    <row r="746">
      <c r="A746" s="2" t="inlineStr">
        <is>
          <t>EPA-HQ-OA-2018-0259-4596</t>
        </is>
      </c>
      <c r="B746" s="3" t="str">
        <f>=HYPERLINK("https://www.regulations.gov/comment/EPA-HQ-OA-2018-0259-4596")</f>
      </c>
      <c r="C746" s="2" t="inlineStr">
        <is>
          <t>Attached Letter to Oppose the EPA Proposed Rule on Strengthening Transparency in Regulatory Science from Environmental Health Professionals and Organizations. See full letter attached.
July 16, 2018 Letter to Oppose the EPA Proposed Rule on Strengthening Transparency in Regulatory Science from Environmental Health Professionals and Organizations RIN: 2080-AA14 Submitted electronically to Docket ID: EPA-HQ-OA-2018-0259-0001 Dear EPA Administrator, We are environmental health professionals and organizations with expertise and interest in protecting children and their families from exposures to toxic chemicals that could lead to neurodevelopmental harm. We strongly support EPA’s mission to protect human health and the environment, including by setting exposure limits and clean-up standards for environmental pollutants. This letter is to voice our opposition to the EPA Proposed Rule, Strengthening Transparency in Regulator...</t>
        </is>
      </c>
      <c r="D746" s="2" t="inlineStr">
        <is>
          <t/>
        </is>
      </c>
      <c r="E746" s="2" t="inlineStr">
        <is>
          <t/>
        </is>
      </c>
    </row>
    <row r="747">
      <c r="A747" s="2" t="inlineStr">
        <is>
          <t>EPA-HQ-OA-2018-0259-15488</t>
        </is>
      </c>
      <c r="B747" s="3" t="str">
        <f>=HYPERLINK("https://www.regulations.gov/comment/EPA-HQ-OA-2018-0259-15488")</f>
      </c>
      <c r="C747" s="2" t="inlineStr">
        <is>
          <t>The Honorable Andrew Wheeler Environmental Protection Agency 1200 Pennsylvania Avenue NW Washington, DC 20460 Attention: EPA-HQ-OA-2018-0259-9322Proposed Rulemaking for Strengthening Transparency in Regulatory Science  Dear Administrator Wheeler: As a business leader, I ask that you withdraw your proposed rulemaking for &amp;quot;Strengthening Transparency in Regulatory Science&amp;quot; and seek input on future environmental policy changes from the rapidly growing responsible and sustainable business community. Not only will this proposed rule be detrimental to the development of environmental and public health regulations, but it will also hurt businesses across all sectors by in...</t>
        </is>
      </c>
      <c r="D747" s="2" t="inlineStr">
        <is>
          <t/>
        </is>
      </c>
      <c r="E747" s="2" t="inlineStr">
        <is>
          <t/>
        </is>
      </c>
    </row>
    <row r="748">
      <c r="A748" s="2" t="inlineStr">
        <is>
          <t>EPA-HQ-OA-2018-0259-16358</t>
        </is>
      </c>
      <c r="B748" s="3" t="str">
        <f>=HYPERLINK("https://www.regulations.gov/comment/EPA-HQ-OA-2018-0259-16358")</f>
      </c>
      <c r="C748" s="2" t="inlineStr">
        <is>
          <t>My name is Cherie Faircloth and I live in Rabun Gap, Georgia 30568. I am a constituent of Doug Collins and Sonny Perdue.  I am also the founding member of the Rabun Gap Chapter of the Blue Ridge Environmental Defense League, fighting against toxic sites that were former textile, carpet and plastics manufacturers in the foothills of the Northeast Georgia Blue Ridge Mountains. The money left...but 25 years later the toxins remain.  The Rabun Apparel site remains a Hazardous waste site on the Georgia EPD&amp;#39; s Hazardous Site Inventory. As someone with a Master&amp;#39;s Degree in Public Health who believes that our air, water, and food should be protected, I am writing to voice my strong opposition to the Trump administrations latest...</t>
        </is>
      </c>
      <c r="D748" s="2" t="inlineStr">
        <is>
          <t/>
        </is>
      </c>
      <c r="E748" s="2" t="inlineStr">
        <is>
          <t/>
        </is>
      </c>
    </row>
    <row r="749">
      <c r="A749" s="2" t="inlineStr">
        <is>
          <t>EPA-HQ-OA-2018-0259-14120</t>
        </is>
      </c>
      <c r="B749" s="3" t="str">
        <f>=HYPERLINK("https://www.regulations.gov/comment/EPA-HQ-OA-2018-0259-14120")</f>
      </c>
      <c r="C749"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49" s="2" t="inlineStr">
        <is>
          <t/>
        </is>
      </c>
      <c r="E749" s="2" t="inlineStr">
        <is>
          <t/>
        </is>
      </c>
    </row>
    <row r="750">
      <c r="A750" s="2" t="inlineStr">
        <is>
          <t>EPA-HQ-OA-2018-0259-2410</t>
        </is>
      </c>
      <c r="B750" s="3" t="str">
        <f>=HYPERLINK("https://www.regulations.gov/comment/EPA-HQ-OA-2018-0259-2410")</f>
      </c>
      <c r="C750" s="2" t="inlineStr">
        <is>
          <t xml:space="preserve">Peer reviewed science for policy making. The most important transparency is to make the peer reviewed science available through publications. The idea that if the raw data are not in public hands it can&amp;#39;t be used is short sighted and certainly handicap the use of science and hampers transparency. This is not a rule that allows the best available science to be used. The citizens need science to be used and not just industry collected information as we have seen what selective data does on the hazards of smoking. I write as a scientist concern about open and transparent goverment. </t>
        </is>
      </c>
      <c r="D750" s="2" t="inlineStr">
        <is>
          <t/>
        </is>
      </c>
      <c r="E750" s="2" t="inlineStr">
        <is>
          <t/>
        </is>
      </c>
    </row>
    <row r="751">
      <c r="A751" s="2" t="inlineStr">
        <is>
          <t>EPA-HQ-OA-2018-0259-5814</t>
        </is>
      </c>
      <c r="B751" s="3" t="str">
        <f>=HYPERLINK("https://www.regulations.gov/comment/EPA-HQ-OA-2018-0259-5814")</f>
      </c>
      <c r="C751" s="2" t="inlineStr">
        <is>
          <t>I think it is very unfair to everyone that the &amp;quot;work&amp;quot; the EPA does in promulgating regulations is not transparent.It appears that there may be a lot of personal vendettas in how regulations are adopted.Many times there is no proven science to back up their supposed &amp;quot;findings&amp;quot;.Coming to a consensus is not science. Science should be able to be proven repeatedly and be a &amp;quot;no fail&amp;quot; process.  Computer modeling is not science. Regards, Marvin Miller</t>
        </is>
      </c>
      <c r="D751" s="2" t="inlineStr">
        <is>
          <t/>
        </is>
      </c>
      <c r="E751" s="2" t="inlineStr">
        <is>
          <t/>
        </is>
      </c>
    </row>
    <row r="752">
      <c r="A752" s="2" t="inlineStr">
        <is>
          <t>EPA-HQ-OA-2018-0259-13663</t>
        </is>
      </c>
      <c r="B752" s="3" t="str">
        <f>=HYPERLINK("https://www.regulations.gov/comment/EPA-HQ-OA-2018-0259-13663")</f>
      </c>
      <c r="C752" s="2" t="inlineStr">
        <is>
          <t>Response to: Strengthening Transparency in Regulatory Science Proposed RuleDocket ID No. EPA-HQ-OA-2018-0259As a member of the Parkinson&amp;#39;s disease community, I am very concerned about the impact the proposed rule will have on scientifically based determinations at the EPA. If enacted in its current form, this proposal would limit the science that can be used in EPA decision-making by putting unnecessary restrictions on the kinds of studies that the EPA can consider. This will affect everything from air pollution standards to chemical regulations.For example, the EPA is currently reviewing the registration of an herbicide called paraquat. Through peer-reviewed and validated research, paraquat is very strongly ...</t>
        </is>
      </c>
      <c r="D752" s="2" t="inlineStr">
        <is>
          <t/>
        </is>
      </c>
      <c r="E752" s="2" t="inlineStr">
        <is>
          <t/>
        </is>
      </c>
    </row>
    <row r="753">
      <c r="A753" s="2" t="inlineStr">
        <is>
          <t>EPA-HQ-OA-2018-0259-12560</t>
        </is>
      </c>
      <c r="B753" s="3" t="str">
        <f>=HYPERLINK("https://www.regulations.gov/comment/EPA-HQ-OA-2018-0259-12560")</f>
      </c>
      <c r="C753" s="2" t="inlineStr">
        <is>
          <t>Dear Administrator Andrew Wheeler,I&amp;#39;m writing because I believe that the Environmental Protection Agency&amp;#39;s (EPA) proposal to restrict the science that is used in its decisionmaking processes is contrary to the mission of the EPA.I agree with the opinion of  the Union of Concerned Scientists that issuing this proposed rule would excessively burden EPA staff with reanalyzing data from each study used to support a rulemaking, which is not only pointless, as peer review already is a check on the work of researchers, but resource intensive and time consuming.I agree too, that the EPA&amp;#39;s proposed rule has three fundamental flaws that render it unfeasible. First, the agency provides insufficien...</t>
        </is>
      </c>
      <c r="D753" s="2" t="inlineStr">
        <is>
          <t/>
        </is>
      </c>
      <c r="E753" s="2" t="inlineStr">
        <is>
          <t/>
        </is>
      </c>
    </row>
    <row r="754">
      <c r="A754" s="2" t="inlineStr">
        <is>
          <t>EPA-HQ-OA-2018-0259-17616</t>
        </is>
      </c>
      <c r="B754" s="3" t="str">
        <f>=HYPERLINK("https://www.regulations.gov/comment/EPA-HQ-OA-2018-0259-17616")</f>
      </c>
      <c r="C754" s="2" t="inlineStr">
        <is>
          <t>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privacy standards. The result would be that most scientific studies related to the health impacts of environmental exposures, which rely ...</t>
        </is>
      </c>
      <c r="D754" s="2" t="inlineStr">
        <is>
          <t/>
        </is>
      </c>
      <c r="E754" s="2" t="inlineStr">
        <is>
          <t/>
        </is>
      </c>
    </row>
    <row r="755">
      <c r="A755" s="2" t="inlineStr">
        <is>
          <t>EPA-HQ-OA-2018-0259-6780</t>
        </is>
      </c>
      <c r="B755" s="3" t="str">
        <f>=HYPERLINK("https://www.regulations.gov/comment/EPA-HQ-OA-2018-0259-6780")</f>
      </c>
      <c r="C755" s="2" t="inlineStr">
        <is>
          <t>As concerned citizens and outdoor enthusiasts, we strongly oppose this proposal that is falsely touted as providing transparency in the federal rulemaking process.The proposal is vague on why this change is needed and yet it would abandon decades of important health research and peer reviewed science because of privacy protections. Important studies that show the impact of pollutants on human health should not be left unconsidered because confidential personal health data are not made publicly available. Yet this proposal would allow just that.    Personal health data must be kept confidential by law and studies assessing the effects of pollution exposure on humans are among the best science available to the EPA. EPA ...</t>
        </is>
      </c>
      <c r="D755" s="2" t="inlineStr">
        <is>
          <t/>
        </is>
      </c>
      <c r="E755" s="2" t="inlineStr">
        <is>
          <t/>
        </is>
      </c>
    </row>
    <row r="756">
      <c r="A756" s="2" t="inlineStr">
        <is>
          <t>EPA-HQ-OA-2018-0259-5474</t>
        </is>
      </c>
      <c r="B756" s="3" t="str">
        <f>=HYPERLINK("https://www.regulations.gov/comment/EPA-HQ-OA-2018-0259-5474")</f>
      </c>
      <c r="C756" s="2" t="inlineStr">
        <is>
          <t>Please stop this madnesss of secret science. Publish your work for American citizens! Regards, Debe Varnell</t>
        </is>
      </c>
      <c r="D756" s="2" t="inlineStr">
        <is>
          <t/>
        </is>
      </c>
      <c r="E756" s="2" t="inlineStr">
        <is>
          <t/>
        </is>
      </c>
    </row>
    <row r="757">
      <c r="A757" s="2" t="inlineStr">
        <is>
          <t>EPA-HQ-OA-2018-0259-14931</t>
        </is>
      </c>
      <c r="B757" s="3" t="str">
        <f>=HYPERLINK("https://www.regulations.gov/comment/EPA-HQ-OA-2018-0259-14931")</f>
      </c>
      <c r="C757" s="2" t="inlineStr">
        <is>
          <t>Im writing in strong opposition to EPA actions that deny, suppress or censure scientific analysis of the health effects of pollutants and toxic chemicals.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757" s="2" t="inlineStr">
        <is>
          <t/>
        </is>
      </c>
      <c r="E757" s="2" t="inlineStr">
        <is>
          <t/>
        </is>
      </c>
    </row>
    <row r="758">
      <c r="A758" s="2" t="inlineStr">
        <is>
          <t>EPA-HQ-OA-2018-0259-6187</t>
        </is>
      </c>
      <c r="B758" s="3" t="str">
        <f>=HYPERLINK("https://www.regulations.gov/comment/EPA-HQ-OA-2018-0259-6187")</f>
      </c>
      <c r="C758" s="2" t="inlineStr">
        <is>
          <t>August 16, 2018 Acting Administrator Andrew Wheeler U.S. Environmental Protection Agency 1200 Pennsylvania Avenue, NW Washington, D.C. 20460 Re: Comments on EPA Proposed Rule “Strengthening Transparency in Regulatory Science” (Docket No. EPA-HQ-OA-2018-0259) Dear. Mr. Wheeler: The American Association for Justice (AAJ) hereby submits comments in response to the proposal of the Environmental Protection Agency regarding new standards for regulatory science. AAJ, with members in the United States, Canada, and abroad, is the world’s largest trial bar. It was established in 1946 to safeguard victims’ rights, strengthen the civil justice system, promote injury prevention, and foster the disclosure of information critical to public health and s...</t>
        </is>
      </c>
      <c r="D758" s="2" t="inlineStr">
        <is>
          <t/>
        </is>
      </c>
      <c r="E758" s="2" t="inlineStr">
        <is>
          <t/>
        </is>
      </c>
    </row>
    <row r="759">
      <c r="A759" s="2" t="inlineStr">
        <is>
          <t>EPA-HQ-OA-2018-0259-17293</t>
        </is>
      </c>
      <c r="B759" s="3" t="str">
        <f>=HYPERLINK("https://www.regulations.gov/comment/EPA-HQ-OA-2018-0259-17293")</f>
      </c>
      <c r="C759" s="2" t="inlineStr">
        <is>
          <t>Simply put, ending secretive science is basic common sense. It is an essential step in ensuring that evidence-based science supports policies and regulations that protect public health and welfare, while safeguarding our freedoms and prosperity, and preserving public support for and confidence in government agencies and regulations. Indeed, without transparency at every step in the process, abuses, fraud, and unnecessarily expensive and burdensome regulations are inevitable.I agree with the Environmental Protection Agency&amp;#39;s proposal to:Apply this rulemaking to both influential scientific information and significant regulatory decisions;Clarify that the rule does apply to data, models and other evidence employed in supp...</t>
        </is>
      </c>
      <c r="D759" s="2" t="inlineStr">
        <is>
          <t/>
        </is>
      </c>
      <c r="E759" s="2" t="inlineStr">
        <is>
          <t/>
        </is>
      </c>
    </row>
    <row r="760">
      <c r="A760" s="2" t="inlineStr">
        <is>
          <t>EPA-HQ-OA-2018-0259-5967</t>
        </is>
      </c>
      <c r="B760" s="3" t="str">
        <f>=HYPERLINK("https://www.regulations.gov/comment/EPA-HQ-OA-2018-0259-5967")</f>
      </c>
      <c r="C760" s="2" t="inlineStr">
        <is>
          <t>The poor science backing EPA decisions must be vetted by peer review and more public comment prior to regulations. Regards, joseph ogrodnick</t>
        </is>
      </c>
      <c r="D760" s="2" t="inlineStr">
        <is>
          <t/>
        </is>
      </c>
      <c r="E760" s="2" t="inlineStr">
        <is>
          <t/>
        </is>
      </c>
    </row>
    <row r="761">
      <c r="A761" s="2" t="inlineStr">
        <is>
          <t>EPA-HQ-OA-2018-0259-14477</t>
        </is>
      </c>
      <c r="B761" s="3" t="str">
        <f>=HYPERLINK("https://www.regulations.gov/comment/EPA-HQ-OA-2018-0259-14477")</f>
      </c>
      <c r="C761"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761" s="2" t="inlineStr">
        <is>
          <t/>
        </is>
      </c>
      <c r="E761" s="2" t="inlineStr">
        <is>
          <t/>
        </is>
      </c>
    </row>
    <row r="762">
      <c r="A762" s="2" t="inlineStr">
        <is>
          <t>EPA-HQ-OA-2018-0259-5998</t>
        </is>
      </c>
      <c r="B762" s="3" t="str">
        <f>=HYPERLINK("https://www.regulations.gov/comment/EPA-HQ-OA-2018-0259-5998")</f>
      </c>
      <c r="C762" s="2" t="inlineStr">
        <is>
          <t>In this necessary time of HIPPA protections for patient privacy, I call on the EPA to oppose the needless and harmful new rule that would in effect censor science and exclude important studies from consideration in evaluating the evidence for harm from potential pollutants on health. As a physician I recognize, as do your own scientists, the importance of protecting patient privacy in health data. The EPA already uses transparent science to evaluate the health effects of potentially harmful pollutants. The government must continue to protect patient privacy and must oppose this rule that would exclude significant scientific studies that cannot de-identify confidential patient information sufficiently to protect the enrolled patients priv...</t>
        </is>
      </c>
      <c r="D762" s="2" t="inlineStr">
        <is>
          <t/>
        </is>
      </c>
      <c r="E762" s="2" t="inlineStr">
        <is>
          <t/>
        </is>
      </c>
    </row>
    <row r="763">
      <c r="A763" s="2" t="inlineStr">
        <is>
          <t>EPA-HQ-OA-2018-0259-6718</t>
        </is>
      </c>
      <c r="B763" s="3" t="str">
        <f>=HYPERLINK("https://www.regulations.gov/comment/EPA-HQ-OA-2018-0259-6718")</f>
      </c>
      <c r="C763" s="2" t="inlineStr">
        <is>
          <t>I STRONGLY OPPOSE EPAs proposed rule, &amp;quot;Strengthening Transparency in Regulatory Science.&amp;quot;The title is CYNICALLY DECEPTIVE!!!Of course the EPA should be more transparent about regulating pollution.But THE DECEPTION is that EPA is trying to REDUCE PROTECTIONS of the public and environment because -- under Trump and his CORRUPT CRONIES -- the EPA really wants to protect industry profits.  Trump&amp;#39;s CORRUPT EPA is attacking the very science on which its regulations are based.Trump is a COMPULSIVE LIAR.  He and his CORRUPT APPOINTEES are DENYING honest science in order to make greedy corporations even more rich.EPA has been FAILING TO PROTECT US from radiation.  We need STRONGER PROTECTIONS than ...</t>
        </is>
      </c>
      <c r="D763" s="2" t="inlineStr">
        <is>
          <t/>
        </is>
      </c>
      <c r="E763" s="2" t="inlineStr">
        <is>
          <t/>
        </is>
      </c>
    </row>
    <row r="764">
      <c r="A764" s="2" t="inlineStr">
        <is>
          <t>EPA-HQ-OA-2018-0259-10916</t>
        </is>
      </c>
      <c r="B764" s="3" t="str">
        <f>=HYPERLINK("https://www.regulations.gov/comment/EPA-HQ-OA-2018-0259-10916")</f>
      </c>
      <c r="C764" s="2" t="inlineStr">
        <is>
          <t>We need more science, not less in EPApolicies. If ever that were clearer, it isnow at the height of the worst pandemicin one hundred years and where the highestrate of deaths are in polluted cities.Thank you,Susan Plumsusan.plum@skadden.com</t>
        </is>
      </c>
      <c r="D764" s="2" t="inlineStr">
        <is>
          <t/>
        </is>
      </c>
      <c r="E764" s="2" t="inlineStr">
        <is>
          <t/>
        </is>
      </c>
    </row>
    <row r="765">
      <c r="A765" s="2" t="inlineStr">
        <is>
          <t>EPA-HQ-OA-2018-0259-13577</t>
        </is>
      </c>
      <c r="B765" s="3" t="str">
        <f>=HYPERLINK("https://www.regulations.gov/comment/EPA-HQ-OA-2018-0259-13577")</f>
      </c>
      <c r="C765" s="2" t="inlineStr">
        <is>
          <t>My name is Diana Stahl, and I live in Keeseville, New York. If you undermine the health of just about every worker in the country, just how do you think the country will continue?As someone who uderstands that our air, water, and food should be protected, I am writing to voice my adamant opposition to the Trump administrations latest attack on science, public health, and our nations environmental laws.Under the administrations bogus new proposalwhich has been misleadingly described as strengthening transparency in regulatory sciencethe U.S. Environmental Protection Agency can claim it no longer needs to rely on important scientific research when establishing safeguards to protect communities across the country. If the...</t>
        </is>
      </c>
      <c r="D765" s="2" t="inlineStr">
        <is>
          <t/>
        </is>
      </c>
      <c r="E765" s="2" t="inlineStr">
        <is>
          <t/>
        </is>
      </c>
    </row>
    <row r="766">
      <c r="A766" s="2" t="inlineStr">
        <is>
          <t>EPA-HQ-OA-2018-0259-9740</t>
        </is>
      </c>
      <c r="B766" s="3" t="str">
        <f>=HYPERLINK("https://www.regulations.gov/comment/EPA-HQ-OA-2018-0259-9740")</f>
      </c>
      <c r="C766" s="2" t="inlineStr">
        <is>
          <t>I am a physician-scientist at Fox Chase Cancer Center in Philadelphia and I live and vote in Burlington County NJ.  I am writing to express my strong disapproval of the proposed &amp;quot;Transparency Rule&amp;quot;.  If implemented, this policy would fundamentally change the way science is used to inform regulations and policies that aim to protect public health and the environment, as well as the information it shares with the publiccornerstones of the EPAs mission. This move risks eliminating wide swaths of science that can be used to inform EPA actions and policies. Lets call this rule what it is: a deliberate attempt to exclude scientific evidence from the policymaking process. It puts the EPAs mission and our public health at risk. The cur...</t>
        </is>
      </c>
      <c r="D766" s="2" t="inlineStr">
        <is>
          <t/>
        </is>
      </c>
      <c r="E766" s="2" t="inlineStr">
        <is>
          <t/>
        </is>
      </c>
    </row>
    <row r="767">
      <c r="A767" s="2" t="inlineStr">
        <is>
          <t>EPA-HQ-OA-2018-0259-10523</t>
        </is>
      </c>
      <c r="B767" s="3" t="str">
        <f>=HYPERLINK("https://www.regulations.gov/comment/EPA-HQ-OA-2018-0259-10523")</f>
      </c>
      <c r="C767" s="2" t="inlineStr">
        <is>
          <t>Decisions about our health and environment should be based on the best available science. The deceptively titled &amp;quot;Strengthening Transparency in Regulatory Science&amp;quot; proposal does the opposite by keeping highly respected and peer-reviewed scientific studies from informing government decisions on public health and environmental protection.The EPA is proposing to favor profits for large corporations at the expense of public health. One would think that they would recognize that putting profits over people is one reason why our country is doing so poorly in containing COVID-19. I oppose the Environmental Protection Agency&amp;#39;s anti-science proposal and am calling for it to be withdrawn.</t>
        </is>
      </c>
      <c r="D767" s="2" t="inlineStr">
        <is>
          <t/>
        </is>
      </c>
      <c r="E767" s="2" t="inlineStr">
        <is>
          <t/>
        </is>
      </c>
    </row>
    <row r="768">
      <c r="A768" s="2" t="inlineStr">
        <is>
          <t>EPA-HQ-OA-2018-0259-10017</t>
        </is>
      </c>
      <c r="B768" s="3" t="str">
        <f>=HYPERLINK("https://www.regulations.gov/comment/EPA-HQ-OA-2018-0259-10017")</f>
      </c>
      <c r="C768" s="2" t="inlineStr">
        <is>
          <t>Dear Administrator Andrew Wheeler,Your effort to ignore the role of science in decision-making is idiotic.The EPA must not move forward with this rulemaking as it would undermine science-based decisionmaking at the agency, and limit its ability to protect public health and the environment.Sincerely,David FinkelChicago, IL 60640</t>
        </is>
      </c>
      <c r="D768" s="2" t="inlineStr">
        <is>
          <t/>
        </is>
      </c>
      <c r="E768" s="2" t="inlineStr">
        <is>
          <t/>
        </is>
      </c>
    </row>
    <row r="769">
      <c r="A769" s="2" t="inlineStr">
        <is>
          <t>EPA-HQ-OA-2018-0259-5182</t>
        </is>
      </c>
      <c r="B769" s="3" t="str">
        <f>=HYPERLINK("https://www.regulations.gov/comment/EPA-HQ-OA-2018-0259-5182")</f>
      </c>
      <c r="C769" s="2" t="inlineStr">
        <is>
          <t>The Association of State Wetland Managers, Inc. “Dedicated to the Protection and Restoration of the Nation’s Wetlands” Executive Director August 3, 2018 Jeanne Christie 32 Tandberg Trail, Suite 2A Windham ME 04062 U.S. Environmental Protection Agency (207) 892-3399 EPA Docket Center EPA-HQ-OA-2018-0259 Executive Director Emeritus Jon A. Kusler, Esq. Mail Code 28221T 1434 Helderberg Trail 1200 Pennsylvania Avenue NW Berne, NY 12023-9746 Washington DC 20460 (518) 872-1804 Chairman Submitted via www.regulations.gov: Kenneth Murin Docket ID No. EPA-HQ-OA-2018-0259 PA Dept. of Environmental Protection Re: Strengthening Transparency in Regulatory Science RCSOB 400 Market Street P.O. Box 8460 Mechanicsburg, PA 17105 To Whom It May Concern: (717...</t>
        </is>
      </c>
      <c r="D769" s="2" t="inlineStr">
        <is>
          <t/>
        </is>
      </c>
      <c r="E769" s="2" t="inlineStr">
        <is>
          <t/>
        </is>
      </c>
    </row>
    <row r="770">
      <c r="A770" s="2" t="inlineStr">
        <is>
          <t>EPA-HQ-OA-2018-0259-10115</t>
        </is>
      </c>
      <c r="B770" s="3" t="str">
        <f>=HYPERLINK("https://www.regulations.gov/comment/EPA-HQ-OA-2018-0259-10115")</f>
      </c>
      <c r="C770" s="2" t="inlineStr">
        <is>
          <t>Dear Administrator Andrew Wheeler,I am writing to express my dismay at your unjustified proposed rule change that would restrict valuable science used in your assessment and decision-making processes. The proposed rule will result in a less healthy environment for the populace in the United States.  No wonder the life expectancy in the U.S. is experiencing an unusual decline recently.  Follow the Hippocratic oath- Do No Harm!How I yearn for the good old days when EPA tried to strengthen environmental and public health laws such as the Clean Air Act and the Safe Drinking Water Act.  Let your scientists protect the public using the best available science, as &amp;quot;certified&amp;quot; by the peer review process and highly re...</t>
        </is>
      </c>
      <c r="D770" s="2" t="inlineStr">
        <is>
          <t/>
        </is>
      </c>
      <c r="E770" s="2" t="inlineStr">
        <is>
          <t/>
        </is>
      </c>
    </row>
    <row r="771">
      <c r="A771" s="2" t="inlineStr">
        <is>
          <t>EPA-HQ-OA-2018-0259-18983</t>
        </is>
      </c>
      <c r="B771" s="3" t="str">
        <f>=HYPERLINK("https://www.regulations.gov/comment/EPA-HQ-OA-2018-0259-18983")</f>
      </c>
      <c r="C771" s="2" t="inlineStr">
        <is>
          <t>My name is Judy Books, and I live in Basking Ridge, New Jersey. As someone who is greatly concerned about the health of our natural environment and what contaminates our air, water, and land,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including that obtained by doctors and other healthcare professionals, when establishing the safeguards that protect communities across the cou...</t>
        </is>
      </c>
      <c r="D771" s="2" t="inlineStr">
        <is>
          <t/>
        </is>
      </c>
      <c r="E771" s="2" t="inlineStr">
        <is>
          <t/>
        </is>
      </c>
    </row>
    <row r="772">
      <c r="A772" s="2" t="inlineStr">
        <is>
          <t>EPA-HQ-OA-2018-0259-21576</t>
        </is>
      </c>
      <c r="B772" s="3" t="str">
        <f>=HYPERLINK("https://www.regulations.gov/comment/EPA-HQ-OA-2018-0259-21576")</f>
      </c>
      <c r="C772" s="2" t="inlineStr">
        <is>
          <t>My name is Carla Cicchi, and I live in Placerville, California. The EPA must listen to science as that is the only way they can make informed decisions on protections for all levels of life and this planet.Polluters only want money - they have zero interest in this planet and its inhabitants.As a living being, our air, water, food, and our animal life should be protected from filthy oil/gas/fracking and any other polluting fuels.I am vehemently opposed to the Trump administrations latest attack on science, public health, and our nations environmental laws.Under the administrations new proposalwhich has been misleadingly marketed as a means of strengthening transparency in regulatory sciencethe U.S. Envi...</t>
        </is>
      </c>
      <c r="D772" s="2" t="inlineStr">
        <is>
          <t/>
        </is>
      </c>
      <c r="E772" s="2" t="inlineStr">
        <is>
          <t/>
        </is>
      </c>
    </row>
    <row r="773">
      <c r="A773" s="2" t="inlineStr">
        <is>
          <t>EPA-HQ-OA-2018-0259-14574</t>
        </is>
      </c>
      <c r="B773" s="3" t="str">
        <f>=HYPERLINK("https://www.regulations.gov/comment/EPA-HQ-OA-2018-0259-14574")</f>
      </c>
      <c r="C773" s="2" t="inlineStr">
        <is>
          <t>Im writing to speak out AGAINST your proposed regulations to assault the EPAs use of science in the middle of a global public health crisis. Peer-reviewed studies assessing the effects of pollution exposure on humans, based on actual personal health data  which by law must be kept confidential  are among the best science available to the Agency. The misguided proposal would direct EPA to ignore this data unless that confidential personal health data were made publicly available.This is both unnecessary and impractical. I urge you to abandon this reckless plan, for the sake of our childrens health.</t>
        </is>
      </c>
      <c r="D773" s="2" t="inlineStr">
        <is>
          <t/>
        </is>
      </c>
      <c r="E773" s="2" t="inlineStr">
        <is>
          <t/>
        </is>
      </c>
    </row>
    <row r="774">
      <c r="A774" s="2" t="inlineStr">
        <is>
          <t>EPA-HQ-OA-2018-0259-11004</t>
        </is>
      </c>
      <c r="B774" s="3" t="str">
        <f>=HYPERLINK("https://www.regulations.gov/comment/EPA-HQ-OA-2018-0259-11004")</f>
      </c>
      <c r="C774" s="2" t="inlineStr">
        <is>
          <t>... concerned about breast cancer and the risks posed by exposure to chemicals linked to cancer, I am writing to oppose the proposed Strengthening Transparency in Regulatory Science Rule.Contrary, the rule will prioritize industry-funded science, undermine transparency, and harm health by inhibiting regulators from making  evidence-based decisions based on available science. The  rule would limit evidence that can be used to safeguard public health by requiring raw, deidentified data from public health, epidemiology, and medical studies to be made publicly available. This would result in both legal and ethical violations of privacy standards. The result would be that most scientific studies related to the health impac...</t>
        </is>
      </c>
      <c r="D774" s="2" t="inlineStr">
        <is>
          <t/>
        </is>
      </c>
      <c r="E774" s="2" t="inlineStr">
        <is>
          <t/>
        </is>
      </c>
    </row>
    <row r="775">
      <c r="A775" s="2" t="inlineStr">
        <is>
          <t>EPA-HQ-OA-2018-0259-5072</t>
        </is>
      </c>
      <c r="B775" s="3" t="str">
        <f>=HYPERLINK("https://www.regulations.gov/comment/EPA-HQ-OA-2018-0259-5072")</f>
      </c>
      <c r="C775" s="2" t="inlineStr">
        <is>
          <t>I am AGAINST your regulations to impose transparency in EPA science. What is true is true, and our best hope of being able to continue to live on this planet is to pay attention to facts and continue to learn more by refining our knowledge with peer reviewed research.Peer-reviewed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 &lt;...</t>
        </is>
      </c>
      <c r="D775" s="2" t="inlineStr">
        <is>
          <t/>
        </is>
      </c>
      <c r="E775" s="2" t="inlineStr">
        <is>
          <t/>
        </is>
      </c>
    </row>
    <row r="776">
      <c r="A776" s="2" t="inlineStr">
        <is>
          <t>EPA-HQ-OA-2018-0259-1737</t>
        </is>
      </c>
      <c r="B776" s="3" t="str">
        <f>=HYPERLINK("https://www.regulations.gov/comment/EPA-HQ-OA-2018-0259-1737")</f>
      </c>
      <c r="C776" s="2" t="inlineStr">
        <is>
          <t>Dear Mr. Pruitt, Please approve the Strengthening Transparency in Regulatory Science.Id number: EPA-HQ-OA-2018-0259-0001. It&amp;#39;s time to crack down on fraudulent science, whereas phony scientists are paid for fraudulent data. Thank you, Jim Ortiz</t>
        </is>
      </c>
      <c r="D776" s="2" t="inlineStr">
        <is>
          <t/>
        </is>
      </c>
      <c r="E776" s="2" t="inlineStr">
        <is>
          <t/>
        </is>
      </c>
    </row>
    <row r="777">
      <c r="A777" s="2" t="inlineStr">
        <is>
          <t>EPA-HQ-OA-2018-0259-17406</t>
        </is>
      </c>
      <c r="B777" s="3" t="str">
        <f>=HYPERLINK("https://www.regulations.gov/comment/EPA-HQ-OA-2018-0259-17406")</f>
      </c>
      <c r="C777" s="2" t="inlineStr">
        <is>
          <t>Dear Administrator Andrew Wheeler,I strongly oppose the Environmental Protection Agency&amp;#39;s (EPA) proposal to restrict the science used to make its decisions.In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consuming. The EPA&amp;#39;s proposed rule has thr...</t>
        </is>
      </c>
      <c r="D777" s="2" t="inlineStr">
        <is>
          <t/>
        </is>
      </c>
      <c r="E777" s="2" t="inlineStr">
        <is>
          <t/>
        </is>
      </c>
    </row>
    <row r="778">
      <c r="A778" s="2" t="inlineStr">
        <is>
          <t>EPA-HQ-OA-2018-0259-8705</t>
        </is>
      </c>
      <c r="B778" s="3" t="str">
        <f>=HYPERLINK("https://www.regulations.gov/comment/EPA-HQ-OA-2018-0259-8705")</f>
      </c>
      <c r="C778" s="2" t="inlineStr">
        <is>
          <t>PLEASE ENTER YOUR COMMENT HERE The EPA  has gone along with false science long enough and need to make all of their documents and rules known to the American people Regards, Philip Morken</t>
        </is>
      </c>
      <c r="D778" s="2" t="inlineStr">
        <is>
          <t/>
        </is>
      </c>
      <c r="E778" s="2" t="inlineStr">
        <is>
          <t/>
        </is>
      </c>
    </row>
    <row r="779">
      <c r="A779" s="2" t="inlineStr">
        <is>
          <t>EPA-HQ-OA-2018-0259-10745</t>
        </is>
      </c>
      <c r="B779" s="3" t="str">
        <f>=HYPERLINK("https://www.regulations.gov/comment/EPA-HQ-OA-2018-0259-10745")</f>
      </c>
      <c r="C779" s="2" t="inlineStr">
        <is>
          <t>Dear EPA,I am submitting these comments on behalf of Friends of the Earth and our more than 5,200 members who wished comment on  the proposed &amp;quot;Strengthening Transparency in Regulatory Science&amp;quot; Rule. Sincerely,Jason DavidsonFood and Agriculture CampaignerFriends of the Earth 
Stop rejecting science Dear Administrator Wheeler, I am extremely concerned by EPA's new proposed rule that would require the disclosure of all raw data for studies that are essential to our most important environmental laws and regulations. Any attempt to force the disclosure of private medical data will only make it easier for polluters to poison people and the planet. The EPA has taken a series of actions since 2017 that undermine science and harm the health of our children. For instance, in March 2017, the EPA reversed a decision to ban the neurotoxic pesticide chlorpyrifos , even after EPA's own scientists found that children were exposed to it at 70 to 140 times safe levels through food and drink alone. Then, in 2018, EPA announced...</t>
        </is>
      </c>
      <c r="D779" s="2" t="inlineStr">
        <is>
          <t/>
        </is>
      </c>
      <c r="E779" s="2" t="inlineStr">
        <is>
          <t/>
        </is>
      </c>
    </row>
    <row r="780">
      <c r="A780" s="2" t="inlineStr">
        <is>
          <t>EPA-HQ-OA-2018-0259-22388</t>
        </is>
      </c>
      <c r="B780" s="3" t="str">
        <f>=HYPERLINK("https://www.regulations.gov/comment/EPA-HQ-OA-2018-0259-22388")</f>
      </c>
      <c r="C780" s="2" t="inlineStr">
        <is>
          <t>As someone concerned about breast cancer and the health risks posed by involuntary environmental exposure to chemicals linked to cancer, I am writing to oppose the proposed Strengthening Transparency in Regulatory Science Rule.The name is a sham.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80" s="2" t="inlineStr">
        <is>
          <t/>
        </is>
      </c>
      <c r="E780" s="2" t="inlineStr">
        <is>
          <t/>
        </is>
      </c>
    </row>
    <row r="781">
      <c r="A781" s="2" t="inlineStr">
        <is>
          <t>EPA-HQ-OA-2018-0259-6182</t>
        </is>
      </c>
      <c r="B781" s="3" t="str">
        <f>=HYPERLINK("https://www.regulations.gov/comment/EPA-HQ-OA-2018-0259-6182")</f>
      </c>
      <c r="C781" s="2" t="inlineStr">
        <is>
          <t>Spire comments for Docket ID No. EPA-HQ-OA-2018-0259On August 13, Spire Inc. (Spire) submitted comments in support of EPAHQOA20180107; an Advance Notice of Proposed Rulemaking (ANPRM) titled Improving Consistency and Transparency of Cost Considerations in Rulemaking. As of noon today (CST) those comments have not been posted at regulations.gov. Those comments are equally germane to this docket.  For these reasons and in conjunction with this cover letter, Spire is hereby resubmitting those comments for the official record.To reiterate, in essence, Spire supports EPAs efforts to make its regulations consistently more transparent, timely and objective by balancing both costs and benefits in accordance with OMB economic ...
COMMENTS OF SPIRE INC. Before the UNITED STATES ENVIRONMENTAL PROTECTION AGENCY WASHINGTON, D.C. Per: Docket EPA–HQ–OA–2018–0107 Advance Notice of Proposed Rulemaking (ANPRM) Improving Consistency and Transparency of Cost Considerations in Rulemaking August 13th, 2018 Introduction and Overview Spire Inc. (Spire) is a holding company (previously named the Laclede Group) that currently includes natural gas local distribution companies serving 1.7 million customers across Missouri, Alabama and Mississippi. Spire has occasionally filed comments with the United States Environmental Protection Agency (EPA) in the past. Those comments generally address the unforeseen consequences of depriving consumer choice regarding natural gas at the point o...</t>
        </is>
      </c>
      <c r="D781" s="2" t="inlineStr">
        <is>
          <t/>
        </is>
      </c>
      <c r="E781" s="2" t="inlineStr">
        <is>
          <t/>
        </is>
      </c>
    </row>
    <row r="782">
      <c r="A782" s="2" t="inlineStr">
        <is>
          <t>EPA-HQ-OA-2018-0259-19487</t>
        </is>
      </c>
      <c r="B782" s="3" t="str">
        <f>=HYPERLINK("https://www.regulations.gov/comment/EPA-HQ-OA-2018-0259-19487")</f>
      </c>
      <c r="C782" s="2" t="inlineStr">
        <is>
          <t>Dear Administrator Andrew Wheeler,THIS WHOLE WORLD SHOULD BE BASED ON SCIENCE, AND EDUCATION FROM IT!!WHAT ELSE IS THERE TO STUDY AS IMPORTANT TO OUR VERY EXSISTENCE!!!In issuing this proposed rule, the EPA claims that it would be making science more transparent. But it instead would put researchers in the difficult position of choosing between protecting privacy and security versus allowing their work to be used in EPA decision-making. It would excessively burden EPA staff with reanalyzing data from each study used to support a rulemaking which is not only pointless as peer review already is a check on the work of researchers, but it would be resource intensive and time consumi...</t>
        </is>
      </c>
      <c r="D782" s="2" t="inlineStr">
        <is>
          <t/>
        </is>
      </c>
      <c r="E782" s="2" t="inlineStr">
        <is>
          <t/>
        </is>
      </c>
    </row>
    <row r="783">
      <c r="A783" s="2" t="inlineStr">
        <is>
          <t>EPA-HQ-OA-2018-0259-13369</t>
        </is>
      </c>
      <c r="B783" s="3" t="str">
        <f>=HYPERLINK("https://www.regulations.gov/comment/EPA-HQ-OA-2018-0259-13369")</f>
      </c>
      <c r="C783" s="2" t="inlineStr">
        <is>
          <t>EPA must show honest work, end green silly science economy killing thinking.We pollute less than the rest of the world.Charge China for polluting the world with their killer virus since Nov 2019, that&amp;#39;s the real problem.</t>
        </is>
      </c>
      <c r="D783" s="2" t="inlineStr">
        <is>
          <t/>
        </is>
      </c>
      <c r="E783" s="2" t="inlineStr">
        <is>
          <t/>
        </is>
      </c>
    </row>
    <row r="784">
      <c r="A784" s="2" t="inlineStr">
        <is>
          <t>EPA-HQ-OA-2018-0259-13138</t>
        </is>
      </c>
      <c r="B784" s="3" t="str">
        <f>=HYPERLINK("https://www.regulations.gov/comment/EPA-HQ-OA-2018-0259-13138")</f>
      </c>
      <c r="C784" s="2" t="inlineStr">
        <is>
          <t>March 23, 2020Submitted electronically to docket and osp_staff@epa.govAdministrator Andrew WheelerU.S. Environmental Protection Agency1200 Pennsylvania Avenue NWWashington, DC 20460Attn: Docket ID No. EPA-HQ-OA-2018-0259Re: Request for Pause on Comment Period for EPA&amp;#39;s Strengthening Transparency in Regulatory Science supplemental proposal published March 18, 2020Dear Administrator Wheeler,I respectfully request, due to the pandemic and emerging health crisis in the United States and the recent executive order declaring a state of national emergency on March 13, 2020, a formal pause on this public comment period regarding the Strengthening Transparency in Regulatory...</t>
        </is>
      </c>
      <c r="D784" s="2" t="inlineStr">
        <is>
          <t/>
        </is>
      </c>
      <c r="E784" s="2" t="inlineStr">
        <is>
          <t/>
        </is>
      </c>
    </row>
    <row r="785">
      <c r="A785" s="2" t="inlineStr">
        <is>
          <t>EPA-HQ-OA-2018-0259-16492</t>
        </is>
      </c>
      <c r="B785" s="3" t="str">
        <f>=HYPERLINK("https://www.regulations.gov/comment/EPA-HQ-OA-2018-0259-16492")</f>
      </c>
      <c r="C785" s="2" t="inlineStr">
        <is>
          <t>I am commenting against the proposed &amp;quot;Strengthening Transparency in Regulatory Science&amp;quot;, docket number EPA-HQ-OA-2018-0259. The comment period deadline for this supplemental proposed rule is today, May18, 2020. The supplement was introduced on March 18, 2020, 5 days after the President declared a public health emergency due to the COVID-19 outbreak. It was highly inappropriate to introduce this supplement to a 2018 proposed rule change (that has been uniformly criticized by the medical and public health community over the last two years) at the beginning of a pandemic when this community is unable to comment because of the demands of the pandemic. The comment period should be extended to 30 days after the official nat...</t>
        </is>
      </c>
      <c r="D785" s="2" t="inlineStr">
        <is>
          <t/>
        </is>
      </c>
      <c r="E785" s="2" t="inlineStr">
        <is>
          <t/>
        </is>
      </c>
    </row>
    <row r="786">
      <c r="A786" s="2" t="inlineStr">
        <is>
          <t>EPA-HQ-OA-2018-0259-4341</t>
        </is>
      </c>
      <c r="B786" s="3" t="str">
        <f>=HYPERLINK("https://www.regulations.gov/comment/EPA-HQ-OA-2018-0259-4341")</f>
      </c>
      <c r="C786" s="2" t="inlineStr">
        <is>
          <t>From: Jerry Boster  To: Docket OEI Date: 5/23/2018 4:46:28 PM Subject: [DMARC Fail] Re: Strengthening Transparency in Regulatory Science Proposed Rule: EPA-HQ-OA- 2018-0259 ------------------------------------------------------------------------------------------------------------- Jerry Boster P.O. Box 5395 Kaneohe, HI 96744 May 23, 2018 Dear Environmental Protection Agency, Aloha, I was diagnosed with Parkinson's in late 2013. As I have worked with my neurologists over the last five years to identify the root cause of my Parkinson's, we have looked at three areas with known Parkinson's linkages - heredity, traumatic brain injury (TBI), and chemical exposure. We have discarded heredity and TBI since I don't have anyth...</t>
        </is>
      </c>
      <c r="D786" s="2" t="inlineStr">
        <is>
          <t/>
        </is>
      </c>
      <c r="E786" s="2" t="inlineStr">
        <is>
          <t/>
        </is>
      </c>
    </row>
    <row r="787">
      <c r="A787" s="2" t="inlineStr">
        <is>
          <t>EPA-HQ-OA-2018-0259-9441</t>
        </is>
      </c>
      <c r="B787" s="3" t="str">
        <f>=HYPERLINK("https://www.regulations.gov/comment/EPA-HQ-OA-2018-0259-9441")</f>
      </c>
      <c r="C787" s="2" t="inlineStr">
        <is>
          <t>The &amp;quot;transparency&amp;quot;  rule has been tried before and killed because it is a very bad idea. Now, in the current epidemiological situation, when science is out only hope of  saving people from a new and dangerous virus, conservatives are still trying to pull this off. Neither the EPA nor the federal government get to pick what facts they want, the facts agree with their preconceived conclusions. Science is what made America great and I, along with many others, will not allow you to send us backwards in time. This rule is not about being transparent. it is about excluding valuable and valid science that presents our current understand of what is true. That it interferes with some conservative thoughts or ideas is irrelevant. The EPA...</t>
        </is>
      </c>
      <c r="D787" s="2" t="inlineStr">
        <is>
          <t/>
        </is>
      </c>
      <c r="E787" s="2" t="inlineStr">
        <is>
          <t/>
        </is>
      </c>
    </row>
    <row r="788">
      <c r="A788" s="2" t="inlineStr">
        <is>
          <t>EPA-HQ-OA-2018-0259-17468</t>
        </is>
      </c>
      <c r="B788" s="3" t="str">
        <f>=HYPERLINK("https://www.regulations.gov/comment/EPA-HQ-OA-2018-0259-17468")</f>
      </c>
      <c r="C788" s="2" t="inlineStr">
        <is>
          <t>The Honorable Andrew Wheeler Environmental Protection Agency 1200 Pennsylvania Avenue NW Washington, DC 20460 Attention: EPA-HQ-OA-2018-0259-9322Proposed Rulemaking for Strengthening Transparency in Regulatory Science  Dear Administrator Wheeler: As a business leader, I ask that you withdraw your proposed rulemaking for &amp;quot;Strengthening Transparency in Regulatory Science&amp;quot; and seek input on future environmental policy changes from the rapidly growing responsible and sustainable business community. Not only will this proposed rule be detrimental to the development of environmental and public health regulations, but it will also hurt businesses across all sectors by in...</t>
        </is>
      </c>
      <c r="D788" s="2" t="inlineStr">
        <is>
          <t/>
        </is>
      </c>
      <c r="E788" s="2" t="inlineStr">
        <is>
          <t/>
        </is>
      </c>
    </row>
    <row r="789">
      <c r="A789" s="2" t="inlineStr">
        <is>
          <t>EPA-HQ-OA-2018-0259-1757</t>
        </is>
      </c>
      <c r="B789" s="3" t="str">
        <f>=HYPERLINK("https://www.regulations.gov/comment/EPA-HQ-OA-2018-0259-1757")</f>
      </c>
      <c r="C789" s="2" t="inlineStr">
        <is>
          <t>The Scientific method is based on the ability to duplicate an experiment or the process results.  To base regulations on data that is not open to scrutiny  is against the very idea of true science. Therefore the rule to discontinue the use of secret science in proposing regulations and rules by the EPA is a long overdue and welcome change.  The HVAC industry, which I am a part of, has long been controlled and regulated by this kind of science.   True innovations will be allowed to florish under the open science  process.</t>
        </is>
      </c>
      <c r="D789" s="2" t="inlineStr">
        <is>
          <t/>
        </is>
      </c>
      <c r="E789" s="2" t="inlineStr">
        <is>
          <t/>
        </is>
      </c>
    </row>
    <row r="790">
      <c r="A790" s="2" t="inlineStr">
        <is>
          <t>EPA-HQ-OA-2018-0259-14104</t>
        </is>
      </c>
      <c r="B790" s="3" t="str">
        <f>=HYPERLINK("https://www.regulations.gov/comment/EPA-HQ-OA-2018-0259-14104")</f>
      </c>
      <c r="C790" s="2" t="inlineStr">
        <is>
          <t>As someone concerned about breast cancer and the health risks posed by involuntary environmental exposure to chemicals linked to cancer, I am writing to oppose the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health, epidemiology, and medical studies to be made publicly available. This would result in both legal and ethical violations of ...</t>
        </is>
      </c>
      <c r="D790" s="2" t="inlineStr">
        <is>
          <t/>
        </is>
      </c>
      <c r="E790" s="2" t="inlineStr">
        <is>
          <t/>
        </is>
      </c>
    </row>
    <row r="791">
      <c r="A791" s="2" t="inlineStr">
        <is>
          <t>EPA-HQ-OA-2018-0259-5282</t>
        </is>
      </c>
      <c r="B791" s="3" t="str">
        <f>=HYPERLINK("https://www.regulations.gov/comment/EPA-HQ-OA-2018-0259-5282")</f>
      </c>
      <c r="C791" s="2" t="inlineStr">
        <is>
          <t>I am opposed to this proposal because it will hamstring the Agencysuse of scientific information, which can only harm EPAs work quality and public credibility. Theproposed rule prohibits the Agency from setting regulations that are supported, in part orwhole, by data that is not publicly available for re-analysis or that cannot be replicated. Sincethe proposed rule is retroactive, it could lead to the dismantling of many important existing EPAregulations.Moreover, its claims of increasing transparency are disingenuous because the Proposal mayallow EPA to consider significant amounts of information submitted by industry to the agency,even though the information will be protected as Confidential...</t>
        </is>
      </c>
      <c r="D791" s="2" t="inlineStr">
        <is>
          <t/>
        </is>
      </c>
      <c r="E791" s="2" t="inlineStr">
        <is>
          <t/>
        </is>
      </c>
    </row>
    <row r="792">
      <c r="A792" s="2" t="inlineStr">
        <is>
          <t>EPA-HQ-OA-2018-0259-1588</t>
        </is>
      </c>
      <c r="B792" s="3" t="str">
        <f>=HYPERLINK("https://www.regulations.gov/comment/EPA-HQ-OA-2018-0259-1588")</f>
      </c>
      <c r="C792" s="2" t="inlineStr">
        <is>
          <t>. No more secret science at EPA!http://www.cfact.org/2018/04/26/no-more-secret-science-at-epa/&amp;quot;The new rule would ban EPA from relying on any research that doesn&amp;#39;t make its underlying data available for other researchers and the general public to review. It does, however, safeguard individual privacy for such issues as medical confidentiality. The rule will take effect prospectively, ushering in a future of transparency and accountability for the agency charged with the crucial task of protecting our environment.&amp;quot;</t>
        </is>
      </c>
      <c r="D792" s="2" t="inlineStr">
        <is>
          <t/>
        </is>
      </c>
      <c r="E792" s="2" t="inlineStr">
        <is>
          <t/>
        </is>
      </c>
    </row>
    <row r="793">
      <c r="A793" s="2" t="inlineStr">
        <is>
          <t>EPA-HQ-OA-2018-0259-8384</t>
        </is>
      </c>
      <c r="B793" s="3" t="str">
        <f>=HYPERLINK("https://www.regulations.gov/comment/EPA-HQ-OA-2018-0259-8384")</f>
      </c>
      <c r="C793" s="2" t="inlineStr">
        <is>
          <t>Even someone with High School science can do a better job than you people. Bought &amp;amp;amp; Paid for opinion is not science. Your credibility is gone. Get back to some honest science or fold up your tents &amp;amp;amp; go home. You are only doing damage as is. case in point; the current wildfires!! Regards, Shellie Rusinko</t>
        </is>
      </c>
      <c r="D793" s="2" t="inlineStr">
        <is>
          <t/>
        </is>
      </c>
      <c r="E793" s="2" t="inlineStr">
        <is>
          <t/>
        </is>
      </c>
    </row>
    <row r="794">
      <c r="A794" s="2" t="inlineStr">
        <is>
          <t>EPA-HQ-OA-2018-0259-11841</t>
        </is>
      </c>
      <c r="B794" s="3" t="str">
        <f>=HYPERLINK("https://www.regulations.gov/comment/EPA-HQ-OA-2018-0259-11841")</f>
      </c>
      <c r="C794" s="2" t="inlineStr">
        <is>
          <t>My name is Jean Farris, and I live in Orlando, Florida. As someone who TOTALLY believes that our air, water, and food should be PERMANENTLY protected, I am writing to voice my strong opposition to the IGNORANT, NEGLIGENT, POLITICALLY-MOTIVATED Trump administrations latest HEINOUS attack on CRITICALLY NECESSARY science, public health, and our nations IMPERATIVE environmental laws.Under the OUTRAGEOUSLY UNQUALIFIED administrations new HORRIFICALLY GOD-AWFUL proposal which has, OF COURSE,  been, YET AGAIN,  misleadingly marketed as a means of strengthening transparency in regulatory sciencethe U.S. Environmental Protection Agency could be, UNCONSCIONABLY, precluded from ACTUALLY relying on CRUCIALLY important scientific ...</t>
        </is>
      </c>
      <c r="D794" s="2" t="inlineStr">
        <is>
          <t/>
        </is>
      </c>
      <c r="E794" s="2" t="inlineStr">
        <is>
          <t/>
        </is>
      </c>
    </row>
    <row r="795">
      <c r="A795" s="2" t="inlineStr">
        <is>
          <t>EPA-HQ-OA-2018-0259-5231</t>
        </is>
      </c>
      <c r="B795" s="3" t="str">
        <f>=HYPERLINK("https://www.regulations.gov/comment/EPA-HQ-OA-2018-0259-5231")</f>
      </c>
      <c r="C795" s="2" t="inlineStr">
        <is>
          <t>Stop using secret science. Show your work. Use real science, not politics! Regards, Gary Almstrom</t>
        </is>
      </c>
      <c r="D795" s="2" t="inlineStr">
        <is>
          <t/>
        </is>
      </c>
      <c r="E795" s="2" t="inlineStr">
        <is>
          <t/>
        </is>
      </c>
    </row>
    <row r="796">
      <c r="A796" s="2" t="inlineStr">
        <is>
          <t>EPA-HQ-OA-2018-0259-14152</t>
        </is>
      </c>
      <c r="B796" s="3" t="str">
        <f>=HYPERLINK("https://www.regulations.gov/comment/EPA-HQ-OA-2018-0259-14152")</f>
      </c>
      <c r="C796"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796" s="2" t="inlineStr">
        <is>
          <t/>
        </is>
      </c>
      <c r="E796" s="2" t="inlineStr">
        <is>
          <t/>
        </is>
      </c>
    </row>
    <row r="797">
      <c r="A797" s="2" t="inlineStr">
        <is>
          <t>EPA-HQ-OA-2018-0259-14142</t>
        </is>
      </c>
      <c r="B797" s="3" t="str">
        <f>=HYPERLINK("https://www.regulations.gov/comment/EPA-HQ-OA-2018-0259-14142")</f>
      </c>
      <c r="C797" s="2" t="inlineStr">
        <is>
          <t>Dear Administrator Wheeler, I oppose your misleadingly titled &amp;quot;Strengthening Transparency in Regulatory Science&amp;quot; supplemental proposal because it would censor EPA from using the best available science to inform its policymaking.Our health depends on protective regulations to keep us safe from toxic chemical exposures and from air and water pollution. EPA should not limit consideration of quality, well-established scientific studies to inform its decisions on protecting public health and the environment.If finalized this dangerous proposal would have detrimental impacts on the health  of vulnerable communities across the country. I urge you to withdraw this proposal immediately.Thank you f...</t>
        </is>
      </c>
      <c r="D797" s="2" t="inlineStr">
        <is>
          <t/>
        </is>
      </c>
      <c r="E797" s="2" t="inlineStr">
        <is>
          <t/>
        </is>
      </c>
    </row>
    <row r="798">
      <c r="A798" s="2" t="inlineStr">
        <is>
          <t>EPA-HQ-OA-2018-0259-2234</t>
        </is>
      </c>
      <c r="B798" s="3" t="str">
        <f>=HYPERLINK("https://www.regulations.gov/comment/EPA-HQ-OA-2018-0259-2234")</f>
      </c>
      <c r="C798" s="2" t="inlineStr">
        <is>
          <t>Dear Mr. Secretary,I am writing in a personal capacity as a scientist who has been an advocate for the open availability of data associated with the scientific publications. I was a founding Director of the Dryad Digital Repository, have served as a member of the National Science Foundation&amp;#39;s Advisory Committee on Cyberinfrastructure and have participated in many stakeholder workshops on open science over the years, including the National Academy of Science&amp;#39;s Open Science Roundtable.  The availability of data (and/or software) associated with a publication does not guarantee the validity of the findings reported in that publication. Nor does the lack of availability necessarily indicate that such studies are u...</t>
        </is>
      </c>
      <c r="D798" s="2" t="inlineStr">
        <is>
          <t/>
        </is>
      </c>
      <c r="E798" s="2" t="inlineStr">
        <is>
          <t/>
        </is>
      </c>
    </row>
    <row r="799">
      <c r="A799" s="2" t="inlineStr">
        <is>
          <t>EPA-HQ-OA-2018-0259-9170</t>
        </is>
      </c>
      <c r="B799" s="3" t="str">
        <f>=HYPERLINK("https://www.regulations.gov/comment/EPA-HQ-OA-2018-0259-9170")</f>
      </c>
      <c r="C799" s="2" t="inlineStr">
        <is>
          <t>As a concerned citizen and outdoor enthusiast, I strongly oppose this proposal that is falsely touted as providing transparency in the federal rulemaking process. Both science and transparency matter in an active democracy. Privacy also matters. All three have been working well together in the mechanism that has been in place. True science that is peer reviewed is an essential measuring tool for the health and well being (and economy) of the state where I live as well as our country. For example, it helps us understand why there is increased asthma in Maine, a state that is the tailpipe of the nation for pollution. The proposal being brought forth is vague on why this change is needed and yet it would abandon decades ...</t>
        </is>
      </c>
      <c r="D799" s="2" t="inlineStr">
        <is>
          <t/>
        </is>
      </c>
      <c r="E799" s="2" t="inlineStr">
        <is>
          <t/>
        </is>
      </c>
    </row>
    <row r="800">
      <c r="A800" s="2" t="inlineStr">
        <is>
          <t>EPA-HQ-OA-2018-0259-8191</t>
        </is>
      </c>
      <c r="B800" s="3" t="str">
        <f>=HYPERLINK("https://www.regulations.gov/comment/EPA-HQ-OA-2018-0259-8191")</f>
      </c>
      <c r="C800" s="2" t="inlineStr">
        <is>
          <t xml:space="preserve">I urge you to adopt this proposal and require the transparency that all agencies, academic institutions and individual researchers should embrace as fundamental to both good science and good policy. </t>
        </is>
      </c>
      <c r="D800" s="2" t="inlineStr">
        <is>
          <t/>
        </is>
      </c>
      <c r="E800" s="2" t="inlineStr">
        <is>
          <t/>
        </is>
      </c>
    </row>
    <row r="801">
      <c r="A801" s="2" t="inlineStr">
        <is>
          <t>EPA-HQ-OA-2018-0259-1375</t>
        </is>
      </c>
      <c r="B801" s="3" t="str">
        <f>=HYPERLINK("https://www.regulations.gov/comment/EPA-HQ-OA-2018-0259-1375")</f>
      </c>
      <c r="C801" s="2" t="inlineStr">
        <is>
          <t>As an environmental scientist, I appreciate the importance of data transparency, but this proposed regulation is a thinly veiled attempt to exclude the most impactful and important public health studies in history. Public health research requires the collection of personal data from study participants in order to understand their lifestyle and environmental exposures. This data is must be extensive and detailed to capture the many possible variables impacting health outcomes, precisely so that the actual cause of the observed health impact can be assessed while accounting for confounding variables. The personal data is often so extensive that even if the participants were anonymized, it would still be possible to determine from the infor...</t>
        </is>
      </c>
      <c r="D801" s="2" t="inlineStr">
        <is>
          <t/>
        </is>
      </c>
      <c r="E801" s="2" t="inlineStr">
        <is>
          <t/>
        </is>
      </c>
    </row>
    <row r="802">
      <c r="A802" s="2" t="inlineStr">
        <is>
          <t>EPA-HQ-OA-2018-0259-8321</t>
        </is>
      </c>
      <c r="B802" s="3" t="str">
        <f>=HYPERLINK("https://www.regulations.gov/comment/EPA-HQ-OA-2018-0259-8321")</f>
      </c>
      <c r="C802" s="2" t="inlineStr">
        <is>
          <t>Show your work and Facts to back it up and stop using secret science. Regards, Michele Dearth</t>
        </is>
      </c>
      <c r="D802" s="2" t="inlineStr">
        <is>
          <t/>
        </is>
      </c>
      <c r="E802" s="2" t="inlineStr">
        <is>
          <t/>
        </is>
      </c>
    </row>
    <row r="803">
      <c r="A803" s="2" t="inlineStr">
        <is>
          <t>EPA-HQ-OA-2018-0259-7170</t>
        </is>
      </c>
      <c r="B803" s="3" t="str">
        <f>=HYPERLINK("https://www.regulations.gov/comment/EPA-HQ-OA-2018-0259-7170")</f>
      </c>
      <c r="C803" s="2" t="inlineStr">
        <is>
          <t>From: Environmental Defense Fund  To: Pruitt, Scott Date: 7/3/2018 12:39:52 PM Subject: Walk back your latest dangerous attack on strong science ----------------------------------------------------------------- Jul 3, 2018 Administrator E. Scott Pruitt Dear Administrator Pruitt, I'm writing today gravely concerned about your recent proposal to restrict EPA's ability to use life-saving science. I do not understand why science is ignored and the companies which cause the damage to our health and safety are given exactly what they want to roll back all of the safeguards that the EPA has tried to use to make our environment safe since it was created by Richard Nixon!!! This proposal will undermine EPA's ability to safegua...</t>
        </is>
      </c>
      <c r="D803" s="2" t="inlineStr">
        <is>
          <t/>
        </is>
      </c>
      <c r="E803" s="2" t="inlineStr">
        <is>
          <t/>
        </is>
      </c>
    </row>
    <row r="804">
      <c r="A804" s="2" t="inlineStr">
        <is>
          <t>EPA-HQ-OA-2018-0259-18197</t>
        </is>
      </c>
      <c r="B804" s="3" t="str">
        <f>=HYPERLINK("https://www.regulations.gov/comment/EPA-HQ-OA-2018-0259-18197")</f>
      </c>
      <c r="C804" s="2" t="inlineStr">
        <is>
          <t>My name is Paul Berlinguette, and I live in San Diego, California. As someone who believes that everyone should have safe air, water, and food, we rely on the EPA to protect that right.  I am writing to voice my strong opposition to the Trump administrations latest attack on science, public health, and our nations environmental laws.Under the administrations new proposalwhich has been misleadingly marketed as a means of strengthening transparency in regulatory sciencethe U.S. Environmental Protection Agency could be precluded from relying on important scientific research when establishing the safeguards that protect communities across the country. If the proposed rule is finalized, the EPAs ability to ensure that our ...</t>
        </is>
      </c>
      <c r="D804" s="2" t="inlineStr">
        <is>
          <t/>
        </is>
      </c>
      <c r="E804" s="2" t="inlineStr">
        <is>
          <t/>
        </is>
      </c>
    </row>
    <row r="805">
      <c r="A805" s="2" t="inlineStr">
        <is>
          <t>EPA-HQ-OA-2018-0259-15954</t>
        </is>
      </c>
      <c r="B805" s="3" t="str">
        <f>=HYPERLINK("https://www.regulations.gov/comment/EPA-HQ-OA-2018-0259-15954")</f>
      </c>
      <c r="C805" s="2" t="inlineStr">
        <is>
          <t>Dear Administrator Andrew Wheeler,We are writing to strongly oppose the Environmental Protection Agency&amp;#39;s (EPA) proposal to restrict the science used in its decision making processes.In issuing this proposed rule, the EPA would make science less transparent, put researchers in the difficult position of choosing between protecting privacy and security versus allowing their work to be used in EPA decision making. It would excessively burden EPA staff with reanalyzing data from each study used to support a rulemaking which is pointless as peer review already is a check on the work of researchers not to mention resource intensive and time consuming. The EPA&amp;#39;s proposed rule has three fundamental flaws ren...</t>
        </is>
      </c>
      <c r="D805" s="2" t="inlineStr">
        <is>
          <t/>
        </is>
      </c>
      <c r="E805" s="2" t="inlineStr">
        <is>
          <t/>
        </is>
      </c>
    </row>
    <row r="806">
      <c r="A806" s="2" t="inlineStr">
        <is>
          <t>EPA-HQ-OA-2018-0259-3676</t>
        </is>
      </c>
      <c r="B806" s="3" t="str">
        <f>=HYPERLINK("https://www.regulations.gov/comment/EPA-HQ-OA-2018-0259-3676")</f>
      </c>
      <c r="C806" s="2" t="inlineStr">
        <is>
          <t>Im writing to speak out AGAINST your regulations to impose transparency in EPA science. Peer-reviewed studies assessing the effects of pollution exposure on humans, based on actual personal health data  which by law must be kept confidential  are among the best science available to the Agency. The proposal would allow EPA to ignore this data unless that confidential personal health data were made publicly available.This is both unnecessary and impractical. I urge you to abandon this reckless plan, for the sake of our childrens health.I have a masters and a doctorate in public health and, having done research for more than 40 years, it is unfathomable how you could even suggest mandating revelation of persona...</t>
        </is>
      </c>
      <c r="D806" s="2" t="inlineStr">
        <is>
          <t/>
        </is>
      </c>
      <c r="E806" s="2" t="inlineStr">
        <is>
          <t/>
        </is>
      </c>
    </row>
    <row r="807">
      <c r="A807" s="2" t="inlineStr">
        <is>
          <t>EPA-HQ-OA-2018-0259-2942</t>
        </is>
      </c>
      <c r="B807" s="3" t="str">
        <f>=HYPERLINK("https://www.regulations.gov/comment/EPA-HQ-OA-2018-0259-2942")</f>
      </c>
      <c r="C807" s="2" t="inlineStr">
        <is>
          <t>I must depend on the science the Environmental Protection Agency uses to protect my health and the health of my family and community.   Such science supports clear limits on pollution, pesticides and other toxins.  Sadly, my confidence in an unbiased, objective EPA is now shaken. Placing limits on the use of science at the EPA will surely prevent the agency from using the best, impartial, objective data.  Protecting the publics health will no longer be its purpose and function. A new title will be appropriate, one that will replace the P that is now supposed to indicate PROTECTION.  Perhaps an E for EXPLOITATION would be more accurate. By providing 30 days for public comment you are short-circuiting and thwarting obje...</t>
        </is>
      </c>
      <c r="D807" s="2" t="inlineStr">
        <is>
          <t/>
        </is>
      </c>
      <c r="E807" s="2" t="inlineStr">
        <is>
          <t/>
        </is>
      </c>
    </row>
    <row r="808">
      <c r="A808" s="2" t="inlineStr">
        <is>
          <t>EPA-HQ-OA-2018-0259-8220</t>
        </is>
      </c>
      <c r="B808" s="3" t="str">
        <f>=HYPERLINK("https://www.regulations.gov/comment/EPA-HQ-OA-2018-0259-8220")</f>
      </c>
      <c r="C808" s="2" t="inlineStr">
        <is>
          <t>I worked for the U.S. EPA for nine years in the Superfund program.  One of my responsibilities was overseeing studies that assessed the impact these sites were having on the air that people living close to the site were breathing.  After that period, I worked in the environmental consulting industry before ultimately &amp;quot;retiring&amp;quot; into academia.  As a result of this work I became very well read on various studies that sought to link observed health effects to exposure to various types of pollutants from specific types of sources.  Basically there are only two ways to determine someone&amp;#39;s exposure to a toxin - 1) by direct measurement of the toxin in blood or fat tissue or 2) by exposure modeling.  While the first meth...</t>
        </is>
      </c>
      <c r="D808" s="2" t="inlineStr">
        <is>
          <t/>
        </is>
      </c>
      <c r="E808" s="2" t="inlineStr">
        <is>
          <t/>
        </is>
      </c>
    </row>
    <row r="809">
      <c r="A809" s="2" t="inlineStr">
        <is>
          <t>EPA-HQ-OA-2018-0259-17568</t>
        </is>
      </c>
      <c r="B809" s="3" t="str">
        <f>=HYPERLINK("https://www.regulations.gov/comment/EPA-HQ-OA-2018-0259-17568")</f>
      </c>
      <c r="C809" s="2" t="inlineStr">
        <is>
          <t>As someone concerned about breast cancer and the health risks posed by involuntary environmental exposure to chemicals linked to cancer, and as someone who grew up in the 70s and can recognize a death-promoting cultish agenda when I see one, I am writing to oppose the insane, anti-science, proposed Strengthening Transparency in Regulatory Science Rule.Contrary to its name, the rule will prioritize industry-funded science, undermine transparency, and harm public health by inhibiting regulators from making sound, evidence-based decisions based on the best available science. The proposed rule would severely limit the evidence that can be used to safeguard public health by requiring raw, deidentified data from public heal...</t>
        </is>
      </c>
      <c r="D809" s="2" t="inlineStr">
        <is>
          <t/>
        </is>
      </c>
      <c r="E809" s="2" t="inlineStr">
        <is>
          <t/>
        </is>
      </c>
    </row>
    <row r="810">
      <c r="A810" s="2" t="inlineStr">
        <is>
          <t>EPA-HQ-OA-2018-0259-11788</t>
        </is>
      </c>
      <c r="B810" s="3" t="str">
        <f>=HYPERLINK("https://www.regulations.gov/comment/EPA-HQ-OA-2018-0259-11788")</f>
      </c>
      <c r="C810" s="2" t="inlineStr">
        <is>
          <t>The move to Implement the  proposal that would limit EPA to using only science that is &amp;quot;publicly available in a manner sufficient for independent validation&amp;quot; when making key decisions is the opposite of this stated plan.  Our environment has taken a beating under the Trump administration and I highly object to this plan.</t>
        </is>
      </c>
      <c r="D810" s="2" t="inlineStr">
        <is>
          <t/>
        </is>
      </c>
      <c r="E810" s="2" t="inlineStr">
        <is>
          <t/>
        </is>
      </c>
    </row>
    <row r="811">
      <c r="A811" s="2" t="inlineStr">
        <is>
          <t>EPA-HQ-OA-2018-0259-20787</t>
        </is>
      </c>
      <c r="B811" s="3" t="str">
        <f>=HYPERLINK("https://www.regulations.gov/comment/EPA-HQ-OA-2018-0259-20787")</f>
      </c>
      <c r="C811" s="2" t="inlineStr">
        <is>
          <t>My name is Maurine Canarsky, and I live in Portland, Oregon. Pollution kills.As someone who believes that our air, water, and food must be protected, I am strongly opposed to the Trump administrations latest attack on science, public health, and our nations environmental laws.Under the administrations new proposalwhich has been misleadingly marketed as a means of strengthening transparency in regulatory sciencethe U.S. Environmental Protection Agency will be precluded from relying on important scientific research when establishing the safeguards that protect communities across the country. If the proposed rule is finalized, the EPAs ability to ensure that our air, water, and food are safe will be significantly undermi...</t>
        </is>
      </c>
      <c r="D811" s="2" t="inlineStr">
        <is>
          <t/>
        </is>
      </c>
      <c r="E811" s="2" t="inlineStr">
        <is>
          <t/>
        </is>
      </c>
    </row>
    <row r="812">
      <c r="A812" s="2" t="inlineStr">
        <is>
          <t>EPA-HQ-OA-2018-0259-6186</t>
        </is>
      </c>
      <c r="B812" s="3" t="str">
        <f>=HYPERLINK("https://www.regulations.gov/comment/EPA-HQ-OA-2018-0259-6186")</f>
      </c>
      <c r="C812" s="2" t="inlineStr">
        <is>
          <t>American Society for Investigative Pathology Investigating the Pathogenesis of Disease WILLIAM B. COLEMAN, PHD EXECUTIVE OFFICER 1801 Rockville Pike, Suite 350, Rockville, MD 20852 (USA) Tel: 240-283-9700  Fax: 301-984-4047  Email: asip@asip.org  www.asip.org August 14, 2018 Andrew Wheeler Interim Administrator U.S. Environmental Protection Agency EPA Docket Center, EPA-HQ-OA-2018-0259 Mail Code 28221T 1200 Pennsylvania Ave., NW Washington D.C., 20460 Re: Docket No. EPA-HQ-OA-2018-0259 Comments submitted electronically to the docket at www.regulations.gov Dear Administrator Wheeler: Thank you for the opportunity to provide these written comments on behalf of the American Society for Investigative Pathology (ASIP) to the request for co...</t>
        </is>
      </c>
      <c r="D812" s="2" t="inlineStr">
        <is>
          <t/>
        </is>
      </c>
      <c r="E812" s="2" t="inlineStr">
        <is>
          <t/>
        </is>
      </c>
    </row>
    <row r="813">
      <c r="A813" s="2" t="inlineStr">
        <is>
          <t>EPA-HQ-OA-2018-0259-3090</t>
        </is>
      </c>
      <c r="B813" s="3" t="str">
        <f>=HYPERLINK("https://www.regulations.gov/comment/EPA-HQ-OA-2018-0259-3090")</f>
      </c>
      <c r="C813" s="2" t="inlineStr">
        <is>
          <t>From: Environmental Defense Fund  To: Pruitt, Scott Date: 6/6/2018 6:38:20 PM Subject: Walk back your latest dangerous attack on strong science ----------------------------------------------------------------- Jun 6, 2018 Administrator E. Scott Pruitt Dear Administrator Pruitt, I'm writing today gravely concerned about your recent proposal to restrict EPA's ability to use life-saving science. This proposal doesn't roll back red tape. Instead, it binds the process of legitimate scientific inquiry with it. It will obstruct EPA's ability to use highly reliable scientific information, including data used to determine whether chemicals and pollutants cause cancer, heart disease, and other health problems. This proposal wil...</t>
        </is>
      </c>
      <c r="D813" s="2" t="inlineStr">
        <is>
          <t/>
        </is>
      </c>
      <c r="E813" s="2" t="inlineStr">
        <is>
          <t/>
        </is>
      </c>
    </row>
    <row r="814">
      <c r="A814" s="2" t="inlineStr">
        <is>
          <t>EPA-HQ-OA-2018-0259-7927</t>
        </is>
      </c>
      <c r="B814" s="3" t="str">
        <f>=HYPERLINK("https://www.regulations.gov/comment/EPA-HQ-OA-2018-0259-7927")</f>
      </c>
      <c r="C814" s="2" t="inlineStr">
        <is>
          <t>As one of the 1.3 million supporters of the National Parks Conservation Association, I strongly oppose your new proposal, misleadingly called &amp;quot;Strengthening Transparency in Regulatory Science.&amp;quot;Dont have any confidence in the Trump administration and his henchmen.  They do not make decisions for the public, they do it for the oligarchs/greedy corporations and the extremely wealthy.  This is NOT a democracy which is to govern for the people and by the people.  It is for the Russians, for Putin and for Trump and his Romanov family members.  The EPA is NOW an arm for corporations and the greedy cabinet head.  He works ONLY for Trump and not the citizens of the United States which he put his hand on a bible for when he too...</t>
        </is>
      </c>
      <c r="D814" s="2" t="inlineStr">
        <is>
          <t/>
        </is>
      </c>
      <c r="E814" s="2" t="inlineStr">
        <is>
          <t/>
        </is>
      </c>
    </row>
    <row r="815">
      <c r="A815" t="inlineStr">
        <is>
          <t>EPA-HQ-OA-2018-0259-9660</t>
        </is>
      </c>
      <c r="B815" s="1" t="str">
        <f>=HYPERLINK("https://www.regulations.gov/comment/EPA-HQ-OA-2018-0259-9660")</f>
      </c>
      <c r="C815" t="inlineStr">
        <is>
          <t>I am writing to indicate my concerns about the Supplemental Proposed Rule regarding the initiative Strengthening Transparency in Regulatory Science (Docket ID No. EPA-HQ-OA-2018-0259).The National Academies of Science, Engineering and Medicine describe the problem. I believe the proposed rules require release of personal and medical information about participants in scientific studies that would constitute  an unwarranted invasion of personal privacy, and make it impossible to perform many scientific studies and this will have deleterious effects on a wide swath of health-related research. Protections on medical information under existing law apply to research. Publicly funded grants for research protect confidential data....</t>
        </is>
      </c>
      <c r="D815" t="inlineStr">
        <is>
          <t/>
        </is>
      </c>
      <c r="E815" t="inlineStr">
        <is>
          <t/>
        </is>
      </c>
    </row>
  </sheetData>
  <printOptions gridLines="1" gridLinesSet="1"/>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danhicks</dc:creator>
  <dcterms:created xsi:type="dcterms:W3CDTF">2024-01-16T21:38:35Z</dcterms:created>
  <cp:lastModifiedBy>danhicks</cp:lastModifiedBy>
</cp:coreProperties>
</file>