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tables/table1.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windowHeight="13125" windowWidth="13125" xWindow="0" yWindow="0"/>
  </bookViews>
  <sheets>
    <sheet name="Sheet 1" sheetId="1" state="visible" r:id="rId1"/>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family val="2"/>
      <scheme val="minor"/>
    </font>
    <font>
      <color rgb="FF0000FF"/>
      <name val="Calibri"/>
      <sz val="11"/>
      <u val="single"/>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applyFont="1" borderId="0" fillId="0" fontId="1" numFmtId="0" xfId="0"/>
    <xf borderId="0" fillId="0" fontId="0" numFmtId="0" xfId="0">
      <alignment vertical="top" wrapText="1"/>
    </xf>
    <xf applyFont="1" borderId="0" fillId="0" fontId="1" numFmtId="0" xfId="0">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ables/table1.xml><?xml version="1.0" encoding="utf-8"?>
<table xmlns="http://schemas.openxmlformats.org/spreadsheetml/2006/main" xmlns:mc="http://schemas.openxmlformats.org/markup-compatibility/2006" id="1" name="Table1" displayName="Table1" ref="A1:E816" totalsRowCount="0" totalsRowShown="0">
  <autoFilter ref="A1:E816"/>
  <tableColumns count="5">
    <tableColumn id="1" name="comment_id"/>
    <tableColumn id="2" name="url"/>
    <tableColumn id="3" name="text"/>
    <tableColumn id="4" name="support"/>
    <tableColumn id="5" name="not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E816"/>
  <sheetViews>
    <sheetView showGridLines="1" showRowColHeaders="1" tabSelected="1" workbookViewId="0" zoomScale="180"/>
  </sheetViews>
  <sheetFormatPr baseColWidth="8.43" defaultRowHeight="16" x14ac:dyDescent="0.2"/>
  <cols>
    <col min="1" max="1" bestFit="1" customWidth="1" hidden="false" width="25.711"/>
    <col min="2" max="2" bestFit="1" customWidth="1" hidden="false" width="10.711"/>
    <col min="3" max="3" bestFit="1" customWidth="1" hidden="false" width="70.711"/>
    <col min="4" max="4" bestFit="1" customWidth="1" hidden="false" width="10.711"/>
    <col min="5" max="5" bestFit="1" customWidth="1" hidden="false" width="25.711"/>
  </cols>
  <sheetData>
    <row r="1">
      <c r="A1" s="2" t="inlineStr">
        <is>
          <t>comment_id</t>
        </is>
      </c>
      <c r="B1" s="2" t="inlineStr">
        <is>
          <t>url</t>
        </is>
      </c>
      <c r="C1" s="2" t="inlineStr">
        <is>
          <t>text</t>
        </is>
      </c>
      <c r="D1" s="2" t="inlineStr">
        <is>
          <t>support</t>
        </is>
      </c>
      <c r="E1" s="2" t="inlineStr">
        <is>
          <t>notes</t>
        </is>
      </c>
    </row>
    <row r="2">
      <c r="A2" s="2" t="inlineStr">
        <is>
          <t>EPA-HQ-OA-2018-0259-19303</t>
        </is>
      </c>
      <c r="B2" s="3" t="str">
        <f>=HYPERLINK("https://www.regulations.gov/comment/EPA-HQ-OA-2018-0259-19303")</f>
      </c>
      <c r="C2" s="2" t="inlineStr">
        <is>
          <t>My name is Koldehoff Kathryn, and I live in Sherman, Illinois. As our current situation makes clear, sciencenot industryshould be consulted when making decisions. Business is far too shortsighted.As someone who believes that air, water, and food should be protected,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t>
        </is>
      </c>
      <c r="D2" s="2" t="inlineStr">
        <is>
          <t/>
        </is>
      </c>
      <c r="E2" s="2" t="inlineStr">
        <is>
          <t/>
        </is>
      </c>
    </row>
    <row r="3">
      <c r="A3" s="2" t="inlineStr">
        <is>
          <t>EPA-HQ-OA-2018-0259-0982</t>
        </is>
      </c>
      <c r="B3" s="3" t="str">
        <f>=HYPERLINK("https://www.regulations.gov/comment/EPA-HQ-OA-2018-0259-0982")</f>
      </c>
      <c r="C3" s="2" t="inlineStr">
        <is>
          <t>From: Thomas La Point (tnplapoint@msn.com) Sent You a Personal Message  To: Docket OEI Date: 5/16/2018 6:42:21 PM Subject: Re: Docket No. EPA-HQ-OA-2018-0259 ------------------------------------------------------------------------------------------------ Dear Docket Email-EOPCEQ, As an environmental toxicologist who has frequently advised the EPA, I strongly oppose this proposed rule. The EPA's job is to protect the environment and public health, not polluters' profits, which is what this rule would do. I urge you to reconsider the premise behind this proposed rule and abandon it all together. Sincerely, Thomas La Point 4437 Starflower Dr Fort Collins, CO 80526 tnplapoint@msn.com (970) 233-2331 This message was sent...</t>
        </is>
      </c>
      <c r="D3" s="2" t="inlineStr">
        <is>
          <t/>
        </is>
      </c>
      <c r="E3" s="2" t="inlineStr">
        <is>
          <t/>
        </is>
      </c>
    </row>
    <row r="4">
      <c r="A4" s="2" t="inlineStr">
        <is>
          <t>EPA-HQ-OA-2018-0259-14914</t>
        </is>
      </c>
      <c r="B4" s="3" t="str">
        <f>=HYPERLINK("https://www.regulations.gov/comment/EPA-HQ-OA-2018-0259-14914")</f>
      </c>
      <c r="C4" s="2" t="inlineStr">
        <is>
          <t>While I agree in principle for greater transparency in government, this rule has flaws that directly impacts research on Parkinson&amp;#39;s Disease, which I have.  Much of the research done protects the identity and health information of the participants.  This is necessary to  get large numbers of participants.  Those studies need to be available when reviewing chemicals for their influence on human health.  I am deeply concerned that the EPA recently has made decisions that negatively impact human health, such as air and water protections.  Clean air, water and soils are basic to human health.  The costs of health care in the U.S. and the productivity of workers are at stake.  I have Parkinson&amp;#39;s Disease.  Due to th...</t>
        </is>
      </c>
      <c r="D4" s="2" t="inlineStr">
        <is>
          <t/>
        </is>
      </c>
      <c r="E4" s="2" t="inlineStr">
        <is>
          <t/>
        </is>
      </c>
    </row>
    <row r="5">
      <c r="A5" s="2" t="inlineStr">
        <is>
          <t>EPA-HQ-OA-2018-0259-9163</t>
        </is>
      </c>
      <c r="B5" s="3" t="str">
        <f>=HYPERLINK("https://www.regulations.gov/comment/EPA-HQ-OA-2018-0259-9163")</f>
      </c>
      <c r="C5" s="2" t="inlineStr">
        <is>
          <t>From: Environmental Defense Fund  To: Pruitt, Scott Date: 7/4/2018 7:10:19 AM Subject: Walk back your latest dangerous attack on strong science ----------------------------------------------------------------- Jul 4, 2018 Administrator E. Scott Pruitt Dear Administrator Pruitt, I'm writing today gravely concerned about your recent proposal to restrict EPA's ability to use life-saving science. This proposal doesn't roll back red tape. Instead, it binds the process of legitimate scientific inquiry with it. It will obstruct EPA's ability to use highly reliable scientific information, including data used to determine whether chemicals and pollutants cause cancer, heart disease, and other health problems. This proposal wil...</t>
        </is>
      </c>
      <c r="D5" s="2" t="inlineStr">
        <is>
          <t/>
        </is>
      </c>
      <c r="E5" s="2" t="inlineStr">
        <is>
          <t/>
        </is>
      </c>
    </row>
    <row r="6">
      <c r="A6" s="2" t="inlineStr">
        <is>
          <t>EPA-HQ-OA-2018-0259-11347</t>
        </is>
      </c>
      <c r="B6" s="3" t="str">
        <f>=HYPERLINK("https://www.regulations.gov/comment/EPA-HQ-OA-2018-0259-11347")</f>
      </c>
      <c r="C6" s="2" t="inlineStr">
        <is>
          <t>To Whom It May Concern:The attached comments were provided orally at a virtual public hearing hosted by the Union of Concerned Scientists on Tuesday, April 14, 2020, in regard to EPA&amp;#39;s Proposed Rule: Strengthening Transparency in Regulatory Science. They were provided by Theodore Brown.They were transcribed by Olender Reporting, Inc. To view the comments as delivered, and to access the full transcripts of all three virtual public hearings, please visit https://www.ucsusa.org/virtual-public-hearing-epa-supplemental-rule.
Okay. Thank you for the opportunity to speak today. I spent a long career as a research scientist and as director of the Beckman Institute, a large interdisciplinary research center at the University of Illinois, Urbana-Champaign. And I have also written on science’s role as a source of authority and expertise in society. The all-encompassing supplemental notice, Strengthening Transparency in Regulatory Science, is frightening in its obvious motivations and the dangerous directions in which it takes us. The proposed new rules nod toward the idea that fully public data and analyses should override results that are not fully public, for whatever reason and that we can thus be assured of policy outcomes more closely aligned with the public ...</t>
        </is>
      </c>
      <c r="D6" s="2" t="inlineStr">
        <is>
          <t/>
        </is>
      </c>
      <c r="E6" s="2" t="inlineStr">
        <is>
          <t/>
        </is>
      </c>
    </row>
    <row r="7">
      <c r="A7" s="2" t="inlineStr">
        <is>
          <t>EPA-HQ-OA-2018-0259-11842</t>
        </is>
      </c>
      <c r="B7" s="3" t="str">
        <f>=HYPERLINK("https://www.regulations.gov/comment/EPA-HQ-OA-2018-0259-11842")</f>
      </c>
      <c r="C7" s="2" t="inlineStr">
        <is>
          <t>Dear EPA officials:Please do not adopt the Strengthening Transparency in Regulatory Science proposed rule. Environmental and public health standards created and enforced by the EPA should be based on all of the best available science, data, and models. Now is not the time to play games with critical scientific research used to protect us from pollution and climate change, or to enable arbitrary censorship of specific scientific studies based on a set of weak, vague, and inconsistent criteria. The supplemental proposal significantly expands the scope of the 2018 proposed rule without adequate consideration of the practical human health, equity, policy, and technical implications of such a sweeping, ill-advised plan acr...</t>
        </is>
      </c>
      <c r="D7" s="2" t="inlineStr">
        <is>
          <t/>
        </is>
      </c>
      <c r="E7" s="2" t="inlineStr">
        <is>
          <t/>
        </is>
      </c>
    </row>
    <row r="8">
      <c r="A8" s="2" t="inlineStr">
        <is>
          <t>EPA-HQ-OA-2018-0259-9033</t>
        </is>
      </c>
      <c r="B8" s="3" t="str">
        <f>=HYPERLINK("https://www.regulations.gov/comment/EPA-HQ-OA-2018-0259-9033")</f>
      </c>
      <c r="C8" s="2" t="inlineStr">
        <is>
          <t>I am the Majesty Precinct Captain in LD1, CD8 in Anthem, AZ.I am writing to express my objection to and concern about the Environmental Protection Agency&amp;#39;s (EPA) &amp;quot;Strengthening Transparency in Regulatory Science&amp;quot; proposal (Docket ID No. EPA-HQ-OA-2018-0259). I believe that science plays a pivotal role in ensuring our health and safety, preserving our environment, and informing evidence-based policy. This new proposal would undermine the EPA&amp;#39;s mission of preserving public health and the environment.For the EPA to utilize the best available science to shape public health and environmental safeguards, the agency needs to have the ability to use the best research and information. While this proposed rule...</t>
        </is>
      </c>
      <c r="D8" s="2" t="inlineStr">
        <is>
          <t/>
        </is>
      </c>
      <c r="E8" s="2" t="inlineStr">
        <is>
          <t/>
        </is>
      </c>
    </row>
    <row r="9">
      <c r="A9" s="2" t="inlineStr">
        <is>
          <t>EPA-HQ-OA-2018-0259-13577</t>
        </is>
      </c>
      <c r="B9" s="3" t="str">
        <f>=HYPERLINK("https://www.regulations.gov/comment/EPA-HQ-OA-2018-0259-13577")</f>
      </c>
      <c r="C9" s="2" t="inlineStr">
        <is>
          <t>My name is Diana Stahl, and I live in Keeseville, New York. If you undermine the health of just about every worker in the country, just how do you think the country will continue?As someone who uderstands that our air, water, and food should be protected, I am writing to voice my adamant opposition to the Trump administrations latest attack on science, public health, and our nations environmental laws.Under the administrations bogus new proposalwhich has been misleadingly described as strengthening transparency in regulatory sciencethe U.S. Environmental Protection Agency can claim it no longer needs to rely on important scientific research when establishing safeguards to protect communities across the country. If the...</t>
        </is>
      </c>
      <c r="D9" s="2" t="inlineStr">
        <is>
          <t/>
        </is>
      </c>
      <c r="E9" s="2" t="inlineStr">
        <is>
          <t/>
        </is>
      </c>
    </row>
    <row r="10">
      <c r="A10" s="2" t="inlineStr">
        <is>
          <t>EPA-HQ-OA-2018-0259-1303</t>
        </is>
      </c>
      <c r="B10" s="3" t="str">
        <f>=HYPERLINK("https://www.regulations.gov/comment/EPA-HQ-OA-2018-0259-1303")</f>
      </c>
      <c r="C10" s="2" t="inlineStr">
        <is>
          <t>1.  This is a good rule.2.  NGOs are always selective in choosing any science that supports their objectives and agenda.  That is the only science they offer on a project.  3.  Any science that opposes the science NGOs select is always left out, this practice needs to stop.4.  NGOs are in constant violation of the Data Quality Act by not allowing any science that opposes theirs to be posted.5.  Any science an NGO selects should automatically be challenged with opposing science, that is why the Union of Concerned Scientists are objecting to this rule.  And by the way, they are NGO partners with the UN.6.  The majority of science used by NGOs is either backed or created by affiliations that...</t>
        </is>
      </c>
      <c r="D10" s="2" t="inlineStr">
        <is>
          <t/>
        </is>
      </c>
      <c r="E10" s="2" t="inlineStr">
        <is>
          <t/>
        </is>
      </c>
    </row>
    <row r="11">
      <c r="A11" s="2" t="inlineStr">
        <is>
          <t>EPA-HQ-OA-2018-0259-18436</t>
        </is>
      </c>
      <c r="B11" s="3" t="str">
        <f>=HYPERLINK("https://www.regulations.gov/comment/EPA-HQ-OA-2018-0259-18436")</f>
      </c>
      <c r="C11" s="2" t="inlineStr">
        <is>
          <t>My name is Debra Douthit, and I live in Syracuse, New York. Greed is the only motive for trying to obstruct scientific knowledge.  Putting polluters at the helm is  analogous to putting Al Capone in charge of intel for the Chicago PD.  Corruption at its finest!As a registered Independent and a Christian, I believe that our air, water, and food should be protected!  Hence, I am writing to voice my strongest opposition to the Trump administrations latest attack on science, public health, and our nations environmental laws.It&amp;#39;s insulting to call this new proposal anything but what it is:  a greed-driven attack on the proper deference that should be paid to science particularly at such a delicate time for our environm...</t>
        </is>
      </c>
      <c r="D11" s="2" t="inlineStr">
        <is>
          <t/>
        </is>
      </c>
      <c r="E11" s="2" t="inlineStr">
        <is>
          <t/>
        </is>
      </c>
    </row>
    <row r="12">
      <c r="A12" s="2" t="inlineStr">
        <is>
          <t>EPA-HQ-OA-2018-0259-21735</t>
        </is>
      </c>
      <c r="B12" s="3" t="str">
        <f>=HYPERLINK("https://www.regulations.gov/comment/EPA-HQ-OA-2018-0259-21735")</f>
      </c>
      <c r="C12" s="2" t="inlineStr">
        <is>
          <t>My name is Diane M. Kastel, and, I live in Wheaton, IL.As people who believe that our air, water, and, food, should be protected, we are writing to voice our strong opposition to the Trump administrations latest attack on science, public health, and, our nations environmental laws!Under the administrations new proposalwhich has been misleadingly marketed as a means of strengthening transparency in regulatory sciencethe &amp;quot;U.S. Environmental Protection Agency&amp;quot; could be precluded from relying on important scientific research when establishing the safeguards that protect communities across the country!  If the proposed rule is finalized, the &amp;quot;EPA&amp;quot;s ability to ensure that our air, water, and, food are sa...</t>
        </is>
      </c>
      <c r="D12" s="2" t="inlineStr">
        <is>
          <t/>
        </is>
      </c>
      <c r="E12" s="2" t="inlineStr">
        <is>
          <t/>
        </is>
      </c>
    </row>
    <row r="13">
      <c r="A13" s="2" t="inlineStr">
        <is>
          <t>EPA-HQ-OA-2018-0259-11057</t>
        </is>
      </c>
      <c r="B13" s="3" t="str">
        <f>=HYPERLINK("https://www.regulations.gov/comment/EPA-HQ-OA-2018-0259-11057")</f>
      </c>
      <c r="C13" s="2" t="inlineStr">
        <is>
          <t>Please show your secret science to justify a new restriction. Like this story that CO2 is a negative green house gas. Are you aware how it got that nickname?If you dont then you are blowing smoke up into everyones donkey as if you really know what your talking about. CO2 is a terraforming gas, it comes out of a volcano every time there is an eruption. If we were to want to live on Mars, someone would have to send a lot of Terraforming CO2 there first, to help create an atmosphere. So you want to ban the burning of Gasoline, then out law it because of the Carbon Monoxide, That which is a true killing has. Oh, and Climate Change is also a big hoax because the Sun is in its cycle of minimum solar flare activity thus it is now...</t>
        </is>
      </c>
      <c r="D13" s="2" t="inlineStr">
        <is>
          <t/>
        </is>
      </c>
      <c r="E13" s="2" t="inlineStr">
        <is>
          <t/>
        </is>
      </c>
    </row>
    <row r="14">
      <c r="A14" s="2" t="inlineStr">
        <is>
          <t>EPA-HQ-OA-2018-0259-5953</t>
        </is>
      </c>
      <c r="B14" s="3" t="str">
        <f>=HYPERLINK("https://www.regulations.gov/comment/EPA-HQ-OA-2018-0259-5953")</f>
      </c>
      <c r="C14" s="2" t="inlineStr">
        <is>
          <t>No EPA regulations unless Transparent independently verifiable science to back it! Regards, Gail Reynolds</t>
        </is>
      </c>
      <c r="D14" s="2" t="inlineStr">
        <is>
          <t/>
        </is>
      </c>
      <c r="E14" s="2" t="inlineStr">
        <is>
          <t/>
        </is>
      </c>
    </row>
    <row r="15">
      <c r="A15" s="2" t="inlineStr">
        <is>
          <t>EPA-HQ-OA-2018-0259-4877</t>
        </is>
      </c>
      <c r="B15" s="3" t="str">
        <f>=HYPERLINK("https://www.regulations.gov/comment/EPA-HQ-OA-2018-0259-4877")</f>
      </c>
      <c r="C15" s="2" t="inlineStr">
        <is>
          <t>These comments are submitted on behalf of SPARC (the Scholarly Publishing and Academic Resources Coalition)
July 18, 2018 Acting Administrator Andrew Wheeler Environmental Protection Agency 1200 Pennsylvania Avenue NW Washington, DC 20460 Re: Comments on proposed rule “Strengthening Transparency in Regulatory Science,” Docket ID No. EPA-HQ-OA-2018-0259-0025 Dear Acting Administrator Wheeler, The below comments have been prepared on behalf of SPARC, the Scholarly Publishing and Academic Resources Coalition, which represents academic and research libraries at more than 230 colleges and universities across the country. The proposed regulation published in the Federal Register on April 30, 2018, Docket ID No. EPA- HQ-OA-2018-0259-0025, will significantly and negatively affect how scientific research can be used by the Environmental Protection Agen...</t>
        </is>
      </c>
      <c r="D15" s="2" t="inlineStr">
        <is>
          <t/>
        </is>
      </c>
      <c r="E15" s="2" t="inlineStr">
        <is>
          <t/>
        </is>
      </c>
    </row>
    <row r="16">
      <c r="A16" s="2" t="inlineStr">
        <is>
          <t>EPA-HQ-OA-2018-0259-8095</t>
        </is>
      </c>
      <c r="B16" s="3" t="str">
        <f>=HYPERLINK("https://www.regulations.gov/comment/EPA-HQ-OA-2018-0259-8095")</f>
      </c>
      <c r="C16" s="2" t="inlineStr">
        <is>
          <t>From: Pruitt, Scott To: For the Docket Center Date: 5/25/2018 1:53:52 AM Subject: FW: Walk back your latest dangerous attack on strong science --------------------------------------------------------------------- ________________________________________ From: Environmental Defense FundOn Behalf OfSuzann Daley Sent: Friday, May 25, 2018 1:53:41 AM (UTC-05:00) Eastern Time (US &amp; Canada) To: Pruitt, Scott Subject: Walk back your latest dangerous attack on strong science May 25, 2018 Administrator E. Scott Pruitt Dear Administrator Pruitt, I am writing today gravely concerned about your recent proposal to restrict EPA's ability to use life-saving science. This proposal does not roll back red tape. Instead, it hampers the process of legitimat...</t>
        </is>
      </c>
      <c r="D16" s="2" t="inlineStr">
        <is>
          <t/>
        </is>
      </c>
      <c r="E16" s="2" t="inlineStr">
        <is>
          <t/>
        </is>
      </c>
    </row>
    <row r="17">
      <c r="A17" s="2" t="inlineStr">
        <is>
          <t>EPA-HQ-OA-2018-0259-9568</t>
        </is>
      </c>
      <c r="B17" s="3" t="str">
        <f>=HYPERLINK("https://www.regulations.gov/comment/EPA-HQ-OA-2018-0259-9568")</f>
      </c>
      <c r="C17" s="2" t="inlineStr">
        <is>
          <t>EPA&amp;#39;s decisions should make use of the best and most reliable scientific evidence, regardless of whether the source data are old or new, openly shared or bound by confidentiality.The proposed transparency rule could only make sense if it applied to future science and came in to effect in (say) 5 uears from now. It does not seem sensible to limit retrospective analysis of existing studies and datasets for which primary data is not publicly shared.Scientists of prior decades did not know that their measurements would be weighted based on primary data-availability and had other regulations to deal with (e.g. ethical and confidentiality regulations) that discouraged primary data sharing.Ultimately, there are...</t>
        </is>
      </c>
      <c r="D17" s="2" t="inlineStr">
        <is>
          <t/>
        </is>
      </c>
      <c r="E17" s="2" t="inlineStr">
        <is>
          <t/>
        </is>
      </c>
    </row>
    <row r="18">
      <c r="A18" s="2" t="inlineStr">
        <is>
          <t>EPA-HQ-OA-2018-0259-14131</t>
        </is>
      </c>
      <c r="B18" s="3" t="str">
        <f>=HYPERLINK("https://www.regulations.gov/comment/EPA-HQ-OA-2018-0259-14131")</f>
      </c>
      <c r="C18"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18" s="2" t="inlineStr">
        <is>
          <t/>
        </is>
      </c>
      <c r="E18" s="2" t="inlineStr">
        <is>
          <t/>
        </is>
      </c>
    </row>
    <row r="19">
      <c r="A19" s="2" t="inlineStr">
        <is>
          <t>EPA-HQ-OA-2018-0259-8220</t>
        </is>
      </c>
      <c r="B19" s="3" t="str">
        <f>=HYPERLINK("https://www.regulations.gov/comment/EPA-HQ-OA-2018-0259-8220")</f>
      </c>
      <c r="C19" s="2" t="inlineStr">
        <is>
          <t>I worked for the U.S. EPA for nine years in the Superfund program.  One of my responsibilities was overseeing studies that assessed the impact these sites were having on the air that people living close to the site were breathing.  After that period, I worked in the environmental consulting industry before ultimately &amp;quot;retiring&amp;quot; into academia.  As a result of this work I became very well read on various studies that sought to link observed health effects to exposure to various types of pollutants from specific types of sources.  Basically there are only two ways to determine someone&amp;#39;s exposure to a toxin - 1) by direct measurement of the toxin in blood or fat tissue or 2) by exposure modeling.  While the first meth...</t>
        </is>
      </c>
      <c r="D19" s="2" t="inlineStr">
        <is>
          <t/>
        </is>
      </c>
      <c r="E19" s="2" t="inlineStr">
        <is>
          <t/>
        </is>
      </c>
    </row>
    <row r="20">
      <c r="A20" s="2" t="inlineStr">
        <is>
          <t>EPA-HQ-OA-2018-0259-18728</t>
        </is>
      </c>
      <c r="B20" s="3" t="str">
        <f>=HYPERLINK("https://www.regulations.gov/comment/EPA-HQ-OA-2018-0259-18728")</f>
      </c>
      <c r="C20" s="2" t="inlineStr">
        <is>
          <t>As an American who cares about the health of our environment, and a resident of the greater Long Island Sound region, I am concerned about the proposed rule (&amp;quot;Strengthening Transparency in Regulatory Science,&amp;quot; 85 Fed. Reg. 15,396) that would limit the scientific data the EPA can use. Our region is plagued by high air pollution, stormwater runoff, and a legacy of industrial pollution of our soils and groundwater. To fix this and protect public health, we need the support of the EPA and science-based decision-making that takes the best and latest data into accountincluding public health data that cannot be made public.  The proposed rule would exclude validated, qualified, peer-reviewed science if the data was...</t>
        </is>
      </c>
      <c r="D20" s="2" t="inlineStr">
        <is>
          <t/>
        </is>
      </c>
      <c r="E20" s="2" t="inlineStr">
        <is>
          <t/>
        </is>
      </c>
    </row>
    <row r="21">
      <c r="A21" s="2" t="inlineStr">
        <is>
          <t>EPA-HQ-OA-2018-0259-10625</t>
        </is>
      </c>
      <c r="B21" s="3" t="str">
        <f>=HYPERLINK("https://www.regulations.gov/comment/EPA-HQ-OA-2018-0259-10625")</f>
      </c>
      <c r="C21" s="2" t="inlineStr">
        <is>
          <t>EPA stands for environmental protection agency. Therefore, the EPA should be strengthening, not weakening, our ability to protect our air, water, and health from pollution and climate disruption. The best way to do so is to be guided by good science. The US has some of the best scientists in the world. The EPA must listen to and be guided by the objective, non-partisan, scientific consensus.For that reason, I oppose the Environmental Protection Agency&amp;#39;s anti-science proposal and am calling for it to be withdrawn. The &amp;quot;Strengthening Transparency in Regulatory Science&amp;quot; proposal keeps  highly respected and peer-reviewed scientific studies from informing government decisions on public health and environmental protecti...</t>
        </is>
      </c>
      <c r="D21" s="2" t="inlineStr">
        <is>
          <t/>
        </is>
      </c>
      <c r="E21" s="2" t="inlineStr">
        <is>
          <t/>
        </is>
      </c>
    </row>
    <row r="22">
      <c r="A22" s="2" t="inlineStr">
        <is>
          <t>EPA-HQ-OA-2018-0259-6718</t>
        </is>
      </c>
      <c r="B22" s="3" t="str">
        <f>=HYPERLINK("https://www.regulations.gov/comment/EPA-HQ-OA-2018-0259-6718")</f>
      </c>
      <c r="C22" s="2" t="inlineStr">
        <is>
          <t>I STRONGLY OPPOSE EPAs proposed rule, &amp;quot;Strengthening Transparency in Regulatory Science.&amp;quot;The title is CYNICALLY DECEPTIVE!!!Of course the EPA should be more transparent about regulating pollution.But THE DECEPTION is that EPA is trying to REDUCE PROTECTIONS of the public and environment because -- under Trump and his CORRUPT CRONIES -- the EPA really wants to protect industry profits.  Trump&amp;#39;s CORRUPT EPA is attacking the very science on which its regulations are based.Trump is a COMPULSIVE LIAR.  He and his CORRUPT APPOINTEES are DENYING honest science in order to make greedy corporations even more rich.EPA has been FAILING TO PROTECT US from radiation.  We need STRONGER PROTECTIONS than ...</t>
        </is>
      </c>
      <c r="D22" s="2" t="inlineStr">
        <is>
          <t/>
        </is>
      </c>
      <c r="E22" s="2" t="inlineStr">
        <is>
          <t/>
        </is>
      </c>
    </row>
    <row r="23">
      <c r="A23" s="2" t="inlineStr">
        <is>
          <t>EPA-HQ-OA-2018-0259-4988</t>
        </is>
      </c>
      <c r="B23" s="3" t="str">
        <f>=HYPERLINK("https://www.regulations.gov/comment/EPA-HQ-OA-2018-0259-4988")</f>
      </c>
      <c r="C23" s="2" t="inlineStr">
        <is>
          <t>Dear Mr. Wheeler,I am opposed to the proposed EPA rule, Strengthening Transparency in Regulatory Science.In reading the rule, it appears to me that the rule would strongly limit science, and the role of science in keeping people healthy, rather than strengthen transparency.Science allowed us to understand just how terrible smoking is for human health, and how devastating lead poisoning is, especially in children. Science helps us understand how the natural world works, and what affects various human activities have on those systems. Those systems are complicated, and generally cannot be understood without involved scientific processes and analysis.The mission of the EPA is to &amp;quot;protect human he...</t>
        </is>
      </c>
      <c r="D23" s="2" t="inlineStr">
        <is>
          <t/>
        </is>
      </c>
      <c r="E23" s="2" t="inlineStr">
        <is>
          <t/>
        </is>
      </c>
    </row>
    <row r="24">
      <c r="A24" s="2" t="inlineStr">
        <is>
          <t>EPA-HQ-OA-2018-0259-7145</t>
        </is>
      </c>
      <c r="B24" s="3" t="str">
        <f>=HYPERLINK("https://www.regulations.gov/comment/EPA-HQ-OA-2018-0259-7145")</f>
      </c>
      <c r="C24" s="2" t="inlineStr">
        <is>
          <t>From: Environmental Defense Fund  To: Pruitt, Scott Date: 7/3/2018 1:08:54 PM Subject: Walk back your latest dangerous attack on strong science ----------------------------------------------------------------- Jul 3, 2018 Administrator E. Scott Pruitt Dear Administrator Pruitt, It's blatantly obvious where your loyalties lie. You and your efforts are a disgrace to this country. Why are taxpayers paying for the EPA to exist when your least concern is to protect our people and environment?? The EPA should be dismantled until we can get people who truly care and will uphold this agency's mission. It's past time for you and your people to go. I'm writing today gravely concerned about your recent proposal to restrict EPA's...</t>
        </is>
      </c>
      <c r="D24" s="2" t="inlineStr">
        <is>
          <t/>
        </is>
      </c>
      <c r="E24" s="2" t="inlineStr">
        <is>
          <t/>
        </is>
      </c>
    </row>
    <row r="25">
      <c r="A25" s="2" t="inlineStr">
        <is>
          <t>EPA-HQ-OA-2018-0259-6761</t>
        </is>
      </c>
      <c r="B25" s="3" t="str">
        <f>=HYPERLINK("https://www.regulations.gov/comment/EPA-HQ-OA-2018-0259-6761")</f>
      </c>
      <c r="C25" s="2" t="inlineStr">
        <is>
          <t>I am writing to express my objection to and concern about the Environmental Protection Agency&amp;#39;s (EPA) &amp;quot;Strengthening Transparency in Regulatory Science&amp;quot; proposal (Docket ID No. EPA-HQ-OA-2018-0259). I believe that science plays a pivotal role in ensuring our health and safety, preserving our environment, and informing evidence-based policy. This new proposal would undermine the EPA&amp;#39;s mission of preserving public health and the environment.For the EPA to utilize the best available science to shape public health and environmental safeguards, the agency needs to have the ability to use the best research and information. While this proposed rule promises &amp;quot;transparency,&amp;quot; it reduces confidentiality and pri...</t>
        </is>
      </c>
      <c r="D25" s="2" t="inlineStr">
        <is>
          <t/>
        </is>
      </c>
      <c r="E25" s="2" t="inlineStr">
        <is>
          <t/>
        </is>
      </c>
    </row>
    <row r="26">
      <c r="A26" s="2" t="inlineStr">
        <is>
          <t>EPA-HQ-OA-2018-0259-11004</t>
        </is>
      </c>
      <c r="B26" s="3" t="str">
        <f>=HYPERLINK("https://www.regulations.gov/comment/EPA-HQ-OA-2018-0259-11004")</f>
      </c>
      <c r="C26" s="2" t="inlineStr">
        <is>
          <t>... concerned about breast cancer and the risks posed by exposure to chemicals linked to cancer, I am writing to oppose the proposed Strengthening Transparency in Regulatory Science Rule.Contrary, the rule will prioritize industry-funded science, undermine transparency, and harm health by inhibiting regulators from making  evidence-based decisions based on available science. The  rule would limit evidence that can be used to safeguard public health by requiring raw, deidentified data from public health, epidemiology, and medical studies to be made publicly available. This would result in both legal and ethical violations of privacy standards. The result would be that most scientific studies related to the health impac...</t>
        </is>
      </c>
      <c r="D26" s="2" t="inlineStr">
        <is>
          <t/>
        </is>
      </c>
      <c r="E26" s="2" t="inlineStr">
        <is>
          <t/>
        </is>
      </c>
    </row>
    <row r="27">
      <c r="A27" s="2" t="inlineStr">
        <is>
          <t>EPA-HQ-OA-2018-0259-14116</t>
        </is>
      </c>
      <c r="B27" s="3" t="str">
        <f>=HYPERLINK("https://www.regulations.gov/comment/EPA-HQ-OA-2018-0259-14116")</f>
      </c>
      <c r="C27"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27" s="2" t="inlineStr">
        <is>
          <t/>
        </is>
      </c>
      <c r="E27" s="2" t="inlineStr">
        <is>
          <t/>
        </is>
      </c>
    </row>
    <row r="28">
      <c r="A28" s="2" t="inlineStr">
        <is>
          <t>EPA-HQ-OA-2018-0259-22172</t>
        </is>
      </c>
      <c r="B28" s="3" t="str">
        <f>=HYPERLINK("https://www.regulations.gov/comment/EPA-HQ-OA-2018-0259-22172")</f>
      </c>
      <c r="C28" s="2" t="inlineStr">
        <is>
          <t>My name is Brad Snyder, and I live in Maple Grove, Minnesota. The protection of ALL life on Earth is extremely more important than polluter profits!! Only the greedy rich would think otherwise!!As a Science Teacher/Environmental Educator, Engineering/STEM Professional, Environmental/Human Health Advocate, and someone who believes that our air, water, and food should be protected,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t>
        </is>
      </c>
      <c r="D28" s="2" t="inlineStr">
        <is>
          <t/>
        </is>
      </c>
      <c r="E28" s="2" t="inlineStr">
        <is>
          <t/>
        </is>
      </c>
    </row>
    <row r="29">
      <c r="A29" s="2" t="inlineStr">
        <is>
          <t>EPA-HQ-OA-2018-0259-11859</t>
        </is>
      </c>
      <c r="B29" s="3" t="str">
        <f>=HYPERLINK("https://www.regulations.gov/comment/EPA-HQ-OA-2018-0259-11859")</f>
      </c>
      <c r="C29" s="2" t="inlineStr">
        <is>
          <t>Dear Administrator Andrew Wheeler,No! The Environmental Protection Agency&amp;#39;s (EPA) should NOT restrict the science that is used in its decision-making processes. EPA policy should be based on ALL available science. Denis PelliProfessor of Psychology and Neural ScienceNYUThe EPA must not move forward with this rulemaking as it would undermine science-based decisionmaking at the agency, and limit its ability to protect public health and the environment.Sincerely,Denis PelliNew York, NY 10012</t>
        </is>
      </c>
      <c r="D29" s="2" t="inlineStr">
        <is>
          <t/>
        </is>
      </c>
      <c r="E29" s="2" t="inlineStr">
        <is>
          <t/>
        </is>
      </c>
    </row>
    <row r="30">
      <c r="A30" s="2" t="inlineStr">
        <is>
          <t>EPA-HQ-OA-2018-0259-9441</t>
        </is>
      </c>
      <c r="B30" s="3" t="str">
        <f>=HYPERLINK("https://www.regulations.gov/comment/EPA-HQ-OA-2018-0259-9441")</f>
      </c>
      <c r="C30" s="2" t="inlineStr">
        <is>
          <t>The &amp;quot;transparency&amp;quot;  rule has been tried before and killed because it is a very bad idea. Now, in the current epidemiological situation, when science is out only hope of  saving people from a new and dangerous virus, conservatives are still trying to pull this off. Neither the EPA nor the federal government get to pick what facts they want, the facts agree with their preconceived conclusions. Science is what made America great and I, along with many others, will not allow you to send us backwards in time. This rule is not about being transparent. it is about excluding valuable and valid science that presents our current understand of what is true. That it interferes with some conservative thoughts or ideas is irrelevant. The EPA...</t>
        </is>
      </c>
      <c r="D30" s="2" t="inlineStr">
        <is>
          <t/>
        </is>
      </c>
      <c r="E30" s="2" t="inlineStr">
        <is>
          <t/>
        </is>
      </c>
    </row>
    <row r="31">
      <c r="A31" s="2" t="inlineStr">
        <is>
          <t>EPA-HQ-OA-2018-0259-13396</t>
        </is>
      </c>
      <c r="B31" s="3" t="str">
        <f>=HYPERLINK("https://www.regulations.gov/comment/EPA-HQ-OA-2018-0259-13396")</f>
      </c>
      <c r="C31" s="2" t="inlineStr">
        <is>
          <t>The epa has not used real science in making their decisions. Of course there is global warming and global cooling. There are seasons too. To use fake science is the type of propaganda used by communist, globalists to sow fear and manipulate the people. Real science is verifiable, puts men in space, cures disease etc. in my opinion, the epa should be dissolved. It has caused more harm and disinformation than any tiny bit of good it has produced. Reality is a long way from the epa. It was conceived to help our inviprnment. Instead it is stool for control and disinformation</t>
        </is>
      </c>
      <c r="D31" s="2" t="inlineStr">
        <is>
          <t/>
        </is>
      </c>
      <c r="E31" s="2" t="inlineStr">
        <is>
          <t/>
        </is>
      </c>
    </row>
    <row r="32">
      <c r="A32" s="2" t="inlineStr">
        <is>
          <t>EPA-HQ-OA-2018-0259-2313</t>
        </is>
      </c>
      <c r="B32" s="3" t="str">
        <f>=HYPERLINK("https://www.regulations.gov/comment/EPA-HQ-OA-2018-0259-2313")</f>
      </c>
      <c r="C32" s="2" t="inlineStr">
        <is>
          <t>I oppose the EPA&amp;#39;s proposal Strengthening Transparency in Regulatory Science,&amp;quot; because we need the information epidemiologists learn from the study the distribution and determinants of health-related states or events (including disease), in order to apply that knowledge to control diseases and other health problems. Their studies build knowledge about the relationship between environmental exposures and health outcomes.  This proposal would suppress that necessary and efficacious science.</t>
        </is>
      </c>
      <c r="D32" s="2" t="inlineStr">
        <is>
          <t/>
        </is>
      </c>
      <c r="E32" s="2" t="inlineStr">
        <is>
          <t/>
        </is>
      </c>
    </row>
    <row r="33">
      <c r="A33" s="2" t="inlineStr">
        <is>
          <t>EPA-HQ-OA-2018-0259-9743</t>
        </is>
      </c>
      <c r="B33" s="3" t="str">
        <f>=HYPERLINK("https://www.regulations.gov/comment/EPA-HQ-OA-2018-0259-9743")</f>
      </c>
      <c r="C33" s="2" t="inlineStr">
        <is>
          <t>This proposal would nullify outstanding science.  If the current pandemic is not enough evidence that we cannot afford to throw out excellent studies because of minor issues, such as not listing participant names (a dubious concern), we are doomed to fail at advancing science.  This proposal is a wolf parading as a sheep.  Facts are real. Science is real. Please do not consider this proposal.    Thank you.  Jean Heisler MD</t>
        </is>
      </c>
      <c r="D33" s="2" t="inlineStr">
        <is>
          <t/>
        </is>
      </c>
      <c r="E33" s="2" t="inlineStr">
        <is>
          <t/>
        </is>
      </c>
    </row>
    <row r="34">
      <c r="A34" s="2" t="inlineStr">
        <is>
          <t>EPA-HQ-OA-2018-0259-3277</t>
        </is>
      </c>
      <c r="B34" s="3" t="str">
        <f>=HYPERLINK("https://www.regulations.gov/comment/EPA-HQ-OA-2018-0259-3277")</f>
      </c>
      <c r="C34" s="2" t="inlineStr">
        <is>
          <t>Im writing to speak out AGAINST your regulations to impose transparency in EPA science. You obviously do not understand the definition of transparency.Peer-reviewed studies assessing the effects of pollution exposure on humans, based on actual personal health data  which by law must be kept confidential  are among the best science available to the Agency to assist in creating the best governance to protect citizens and the environment. The proposal would allow EPA to ignore this data unless that confidential personal health data were made publicly available. Your idea is stupid and ridiculous. This is both unnecessary and impractical. you must abandon this reckless hair-brained plan. Regards, Tria Shaffer</t>
        </is>
      </c>
      <c r="D34" s="2" t="inlineStr">
        <is>
          <t/>
        </is>
      </c>
      <c r="E34" s="2" t="inlineStr">
        <is>
          <t/>
        </is>
      </c>
    </row>
    <row r="35">
      <c r="A35" s="2" t="inlineStr">
        <is>
          <t>EPA-HQ-OA-2018-0259-18983</t>
        </is>
      </c>
      <c r="B35" s="3" t="str">
        <f>=HYPERLINK("https://www.regulations.gov/comment/EPA-HQ-OA-2018-0259-18983")</f>
      </c>
      <c r="C35" s="2" t="inlineStr">
        <is>
          <t>My name is Judy Books, and I live in Basking Ridge, New Jersey. As someone who is greatly concerned about the health of our natural environment and what contaminates our air, water, and land,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including that obtained by doctors and other healthcare professionals, when establishing the safeguards that protect communities across the cou...</t>
        </is>
      </c>
      <c r="D35" s="2" t="inlineStr">
        <is>
          <t/>
        </is>
      </c>
      <c r="E35" s="2" t="inlineStr">
        <is>
          <t/>
        </is>
      </c>
    </row>
    <row r="36">
      <c r="A36" s="2" t="inlineStr">
        <is>
          <t>EPA-HQ-OA-2018-0259-7400</t>
        </is>
      </c>
      <c r="B36" s="3" t="str">
        <f>=HYPERLINK("https://www.regulations.gov/comment/EPA-HQ-OA-2018-0259-7400")</f>
      </c>
      <c r="C36" s="2" t="inlineStr">
        <is>
          <t>PLEASE ENTER YOUR COMMENT HERE. To all of the Barack hold over EPA bureaucratic elites. The only global warming science that is really taking place is when you open your mouths and pass gas! Regards, Paul Houghtaling</t>
        </is>
      </c>
      <c r="D36" s="2" t="inlineStr">
        <is>
          <t/>
        </is>
      </c>
      <c r="E36" s="2" t="inlineStr">
        <is>
          <t/>
        </is>
      </c>
    </row>
    <row r="37">
      <c r="A37" s="2" t="inlineStr">
        <is>
          <t>EPA-HQ-OA-2018-0259-16867</t>
        </is>
      </c>
      <c r="B37" s="3" t="str">
        <f>=HYPERLINK("https://www.regulations.gov/comment/EPA-HQ-OA-2018-0259-16867")</f>
      </c>
      <c r="C37" s="2" t="inlineStr">
        <is>
          <t>Dear Administrator Andrew Wheeler,John and I strongly oppose the Environmental Protection Agency&amp;#39;s (EPA) proposal to restrict the science that is used in its decision-making processes. This goes against reason, and indeed is dangerous to the public health and safety, especially now when we are faced with this pandemic. We need to rely on the best peer-reviewed science--always.In issuing this proposed rule, the EPA claims that it would be making science more transparent. But it instead would put researchers in the difficult position of choosing between protecting privacy and security versus allowing their work to be used in EPA decision-making. It would excessively burden EPA staff with re-analyzing data from each ...</t>
        </is>
      </c>
      <c r="D37" s="2" t="inlineStr">
        <is>
          <t/>
        </is>
      </c>
      <c r="E37" s="2" t="inlineStr">
        <is>
          <t/>
        </is>
      </c>
    </row>
    <row r="38">
      <c r="A38" s="2" t="inlineStr">
        <is>
          <t>EPA-HQ-OA-2018-0259-9752</t>
        </is>
      </c>
      <c r="B38" s="3" t="str">
        <f>=HYPERLINK("https://www.regulations.gov/comment/EPA-HQ-OA-2018-0259-9752")</f>
      </c>
      <c r="C38" s="2" t="inlineStr">
        <is>
          <t>Date:  March 23, 2019To:  Docket EPA-HQ-OA-2018-0259From:  H. Christopher Frey, Ph.D.RE:  March 18, 2020 Federal Register Notice -- Strengthening Transparency in Regulatory Science, Supplemental Notice of Proposed RulemakingSubject:  Extend Deadline for Public Comments-------------------------------------------------------------------------------------------------I am an environmental engineer, past member of the EPA FIFRA Scientific Advisory Panel, past member of the EPA Science Advisory Board, and past member and past chair of the EPA Clean Air Scientific Advisory Committee.  I have served on numerous EPA advisory panels and CASAC Review Panels.  I am a chaired distinguished univer...</t>
        </is>
      </c>
      <c r="D38" s="2" t="inlineStr">
        <is>
          <t/>
        </is>
      </c>
      <c r="E38" s="2" t="inlineStr">
        <is>
          <t/>
        </is>
      </c>
    </row>
    <row r="39">
      <c r="A39" s="2" t="inlineStr">
        <is>
          <t>EPA-HQ-OA-2018-0259-14644</t>
        </is>
      </c>
      <c r="B39" s="3" t="str">
        <f>=HYPERLINK("https://www.regulations.gov/comment/EPA-HQ-OA-2018-0259-14644")</f>
      </c>
      <c r="C39"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t>
        </is>
      </c>
      <c r="D39" s="2" t="inlineStr">
        <is>
          <t/>
        </is>
      </c>
      <c r="E39" s="2" t="inlineStr">
        <is>
          <t/>
        </is>
      </c>
    </row>
    <row r="40">
      <c r="A40" s="2" t="inlineStr">
        <is>
          <t>EPA-HQ-OA-2018-0259-6547</t>
        </is>
      </c>
      <c r="B40" s="3" t="str">
        <f>=HYPERLINK("https://www.regulations.gov/comment/EPA-HQ-OA-2018-0259-6547")</f>
      </c>
      <c r="C40" s="2" t="inlineStr">
        <is>
          <t>For years Obama-loving bureaucrats at the EPA refused to show their work and justify the burdensome job-killing regulations they forced on Americas small business owners. Instead they haphazardly regulated everything that moved and everything that didnt, destroying countless good-paying American jobs. Thankfully President Trump has had enough of their bureaucratic games.Hes trying to make these environmental extremists show their work BEFORE they slap American businesses with ridiculous regulations.  Help stop this regulatory insanity. EPA must show their work. Stop using secret science.But the deep state bureaucrats are fighting back. They know theyve used shady science to advance their radical leftist agenda. AND THEY DO...</t>
        </is>
      </c>
      <c r="D40" s="2" t="inlineStr">
        <is>
          <t/>
        </is>
      </c>
      <c r="E40" s="2" t="inlineStr">
        <is>
          <t/>
        </is>
      </c>
    </row>
    <row r="41">
      <c r="A41" s="2" t="inlineStr">
        <is>
          <t>EPA-HQ-OA-2018-0259-1983</t>
        </is>
      </c>
      <c r="B41" s="3" t="str">
        <f>=HYPERLINK("https://www.regulations.gov/comment/EPA-HQ-OA-2018-0259-1983")</f>
      </c>
      <c r="C41" s="2" t="inlineStr">
        <is>
          <t>Dear Administrator Pruitt,I am writing to voice my opposition to U.S. EPA&amp;#39;s proposed rule, &amp;quot;Strengthening Transparency in Regulatory Science.&amp;quot;As a graduate student in environmental public health, I know that the foundation of public environmental policy rests on sound science, which includes a myriad of studies, including those that cannot be released to the public because of confidentiality. It may seem ideal to have all science available as part of the public record, but in reality, that would exclude so much important public health research. For example, we understand the harm to childhood development that lead in drinking water poses thanks to epidemiologic studies that would be banned from consideration ...</t>
        </is>
      </c>
      <c r="D41" s="2" t="inlineStr">
        <is>
          <t/>
        </is>
      </c>
      <c r="E41" s="2" t="inlineStr">
        <is>
          <t/>
        </is>
      </c>
    </row>
    <row r="42">
      <c r="A42" s="2" t="inlineStr">
        <is>
          <t>EPA-HQ-OA-2018-0259-4943</t>
        </is>
      </c>
      <c r="B42" s="3" t="str">
        <f>=HYPERLINK("https://www.regulations.gov/comment/EPA-HQ-OA-2018-0259-4943")</f>
      </c>
      <c r="C42" s="2" t="inlineStr">
        <is>
          <t>I have worked as a climate scientist at the University of California, San Diego, as a federal employee at the U.S. Department of Energy, and for NGOs.  In all of these roles, I have seen the essential role of high-quality science in protecting the environment.  This proposed rule will undermine the ability of the highest-quality science to be used in environmental decision-making.  Understanding environmental impacts requires understanding often-sensitive things like people&amp;#39;s health and medical history, people&amp;#39;s income, and details of their behavior.  These data cannot be shared without harming the people involved, and often cannot be shared legally.  The solution is for responsible researchers to use confidential information to ...</t>
        </is>
      </c>
      <c r="D42" s="2" t="inlineStr">
        <is>
          <t/>
        </is>
      </c>
      <c r="E42" s="2" t="inlineStr">
        <is>
          <t/>
        </is>
      </c>
    </row>
    <row r="43">
      <c r="A43" s="2" t="inlineStr">
        <is>
          <t>EPA-HQ-OA-2018-0259-7918</t>
        </is>
      </c>
      <c r="B43" s="3" t="str">
        <f>=HYPERLINK("https://www.regulations.gov/comment/EPA-HQ-OA-2018-0259-7918")</f>
      </c>
      <c r="C43" s="2" t="inlineStr">
        <is>
          <t>We need uncensored science! Put the independent reports on climate change, vehicle mirage and emissions, pollutants, etc. back online! If you post industry sponsored studies and reports they need to be ones that have been peer-reviewed, and you need to also post peer-reviewed academic, agency, and independent studies too!Thank you. Regards, Ann Rappoport</t>
        </is>
      </c>
      <c r="D43" s="2" t="inlineStr">
        <is>
          <t/>
        </is>
      </c>
      <c r="E43" s="2" t="inlineStr">
        <is>
          <t/>
        </is>
      </c>
    </row>
    <row r="44">
      <c r="A44" s="2" t="inlineStr">
        <is>
          <t>EPA-HQ-OA-2018-0259-4559</t>
        </is>
      </c>
      <c r="B44" s="3" t="str">
        <f>=HYPERLINK("https://www.regulations.gov/comment/EPA-HQ-OA-2018-0259-4559")</f>
      </c>
      <c r="C44" s="2" t="inlineStr">
        <is>
          <t>This rule is the opposite of transparency!  The &amp;quot;administrator&amp;quot; would get to make exceptions without having to disclose his reasoning.  Also, it makes people-based science impossible to be used due to confidentiality issues, so how on earth can you make good public policy on health of people without being able to use the best science?  It makes no sense.  Do NOT allow this rule to go into effect.</t>
        </is>
      </c>
      <c r="D44" s="2" t="inlineStr">
        <is>
          <t/>
        </is>
      </c>
      <c r="E44" s="2" t="inlineStr">
        <is>
          <t/>
        </is>
      </c>
    </row>
    <row r="45">
      <c r="A45" s="2" t="inlineStr">
        <is>
          <t>EPA-HQ-OA-2018-0259-21896</t>
        </is>
      </c>
      <c r="B45" s="3" t="str">
        <f>=HYPERLINK("https://www.regulations.gov/comment/EPA-HQ-OA-2018-0259-21896")</f>
      </c>
      <c r="C45" s="2" t="inlineStr">
        <is>
          <t>As someone concerned about and surviving from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t>
        </is>
      </c>
      <c r="D45" s="2" t="inlineStr">
        <is>
          <t/>
        </is>
      </c>
      <c r="E45" s="2" t="inlineStr">
        <is>
          <t/>
        </is>
      </c>
    </row>
    <row r="46">
      <c r="A46" s="2" t="inlineStr">
        <is>
          <t>EPA-HQ-OA-2018-0259-6771</t>
        </is>
      </c>
      <c r="B46" s="3" t="str">
        <f>=HYPERLINK("https://www.regulations.gov/comment/EPA-HQ-OA-2018-0259-6771")</f>
      </c>
      <c r="C46" s="2" t="inlineStr">
        <is>
          <t>Research and science will help us solve problems. Restricting science and possible solutions is a cowardly way to keep people uneducated, seems unethical and immoral. Information supported by research is a way to move forward. Science helps us prevent and treat disease, keep babies healthy and protect environmental health. It paves the way to save species diversity and protect public health. Allow science and research to do its job, do your job by allowing the information and science to be done/published/debated/solve problems in the world!!</t>
        </is>
      </c>
      <c r="D46" s="2" t="inlineStr">
        <is>
          <t/>
        </is>
      </c>
      <c r="E46" s="2" t="inlineStr">
        <is>
          <t/>
        </is>
      </c>
    </row>
    <row r="47">
      <c r="A47" s="2" t="inlineStr">
        <is>
          <t>EPA-HQ-OA-2018-0259-10953</t>
        </is>
      </c>
      <c r="B47" s="3" t="str">
        <f>=HYPERLINK("https://www.regulations.gov/comment/EPA-HQ-OA-2018-0259-10953")</f>
      </c>
      <c r="C47" s="2" t="inlineStr">
        <is>
          <t xml:space="preserve">I don&amp;#39;t support this change in rules. I think this clearly does not help transparency, but actually limits the use of clear science and data and limits access to it. As a citizen I think this rule will harm and not help me. I think the EPA should use full information in making decisions to maintain the health of our country. EPA should use and have access to as much data as possible. Stop limiting knowledge and science, use them to protect the health of this country. </t>
        </is>
      </c>
      <c r="D47" s="2" t="inlineStr">
        <is>
          <t/>
        </is>
      </c>
      <c r="E47" s="2" t="inlineStr">
        <is>
          <t/>
        </is>
      </c>
    </row>
    <row r="48">
      <c r="A48" s="2" t="inlineStr">
        <is>
          <t>EPA-HQ-OA-2018-0259-14529</t>
        </is>
      </c>
      <c r="B48" s="3" t="str">
        <f>=HYPERLINK("https://www.regulations.gov/comment/EPA-HQ-OA-2018-0259-14529")</f>
      </c>
      <c r="C48"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48" s="2" t="inlineStr">
        <is>
          <t/>
        </is>
      </c>
      <c r="E48" s="2" t="inlineStr">
        <is>
          <t/>
        </is>
      </c>
    </row>
    <row r="49">
      <c r="A49" s="2" t="inlineStr">
        <is>
          <t>EPA-HQ-OA-2018-0259-7065</t>
        </is>
      </c>
      <c r="B49" s="3" t="str">
        <f>=HYPERLINK("https://www.regulations.gov/comment/EPA-HQ-OA-2018-0259-7065")</f>
      </c>
      <c r="C49" s="2" t="inlineStr">
        <is>
          <t>From: Environmental Defense Fund  To: Pruitt, Scott Date: 7/3/2018 4:39:06 PM Subject: Walk back your latest dangerous attack on strong science ----------------------------------------------------------------- Jul 3, 2018 Administrator E. Scott Pruitt Dear Administrator Pruitt, I'm writing today gravely concerned about your recent proposal to restrict EPA's ability to use life-saving science. I am unfortunately a victim of extreme coal-ash pollution in Alexandria, VA as a result of the former Mirant Plant. I KNOW FIRSTHAND ABOUT POOR EPA DECISIONS. This proposal doesn't roll back red tape. Instead, it binds the process of legitimate scientific inquiry with it. It will obstruct EPA's ability to use highly reliable scie...</t>
        </is>
      </c>
      <c r="D49" s="2" t="inlineStr">
        <is>
          <t/>
        </is>
      </c>
      <c r="E49" s="2" t="inlineStr">
        <is>
          <t/>
        </is>
      </c>
    </row>
    <row r="50">
      <c r="A50" s="2" t="inlineStr">
        <is>
          <t>EPA-HQ-OA-2018-0259-11459</t>
        </is>
      </c>
      <c r="B50" s="3" t="str">
        <f>=HYPERLINK("https://www.regulations.gov/comment/EPA-HQ-OA-2018-0259-11459")</f>
      </c>
      <c r="C50" s="2" t="inlineStr">
        <is>
          <t xml:space="preserve">This rule does not in fact rely on the strongest possible science, and instead uses &amp;#39;transparency&amp;#39; as a cover for an attempt to actually make scientific advice less accurate. The scientific process has long relied on confidentiality for human subjects in a number of studies; this is long standing good practice to protect informants identities. There is no value added to excluding studies that have used confidential identity information; indeed, it is poor science to do so. There are many ways to evaluate the quality of scientific data, such as sample sizes and different methodologies. Exclusion of data for the simple reason of confidentiality of subjects is not a good way to evaluate quality. </t>
        </is>
      </c>
      <c r="D50" s="2" t="inlineStr">
        <is>
          <t/>
        </is>
      </c>
      <c r="E50" s="2" t="inlineStr">
        <is>
          <t/>
        </is>
      </c>
    </row>
    <row r="51">
      <c r="A51" s="2" t="inlineStr">
        <is>
          <t>EPA-HQ-OA-2018-0259-16775</t>
        </is>
      </c>
      <c r="B51" s="3" t="str">
        <f>=HYPERLINK("https://www.regulations.gov/comment/EPA-HQ-OA-2018-0259-16775")</f>
      </c>
      <c r="C51" s="2" t="inlineStr">
        <is>
          <t>Dear Administrator Andrew Wheeler,I strongly oppose the EPAs proposal to restrict the science used in its decision making processes. In issuing this proposed rule, the EPA claims it would make science more transparent. Instead it would put researchers in the difficult position of choosing between protecting privacy and security vs/allowing their work to be used in EPA decisionmaking. It would excessively burden EPA staff with reanalyzing data from each study used to support rulemaking which is pointless as peer review already is a check on the work of researchers, and would be resource intensive and time consuming. The EPA&amp;#39;s proposed rule has 3 flaws that make it unfeasible. 1st, the agency provides insufficient justif...</t>
        </is>
      </c>
      <c r="D51" s="2" t="inlineStr">
        <is>
          <t/>
        </is>
      </c>
      <c r="E51" s="2" t="inlineStr">
        <is>
          <t/>
        </is>
      </c>
    </row>
    <row r="52">
      <c r="A52" s="2" t="inlineStr">
        <is>
          <t>EPA-HQ-OA-2018-0259-11903</t>
        </is>
      </c>
      <c r="B52" s="3" t="str">
        <f>=HYPERLINK("https://www.regulations.gov/comment/EPA-HQ-OA-2018-0259-11903")</f>
      </c>
      <c r="C52" s="2" t="inlineStr">
        <is>
          <t>Gary Hess 321 Commodore Drive Richmond, CA 94804 email: gandmhess@sbcglobal.net May 17, 2020 Submitted electronically to: Docket ID No. EPA-HQ-OA-2018-0259, at http://www.regulations.gov Andrew R. Wheeler Administrator Environmental Protection Agency 1200 Pennsylvania Avenue NW, Washington, DC 20460 Subject: Docket ID No. EPA-HQ-OA-2018-0259; Rulemaking captioned “Strengthening Transparency in Regulatory Science” Dear Administrator Wheeler, and staff of the Environmental Protection Agency: I am submitting the following comment in response to Supplemental Notice of Proposed Rulemaking, Strengthening Transparency in Regulatory Science, 85 FR 15396 (March 18, 2020). I write as both a professional with experience in environmental law, and a ...
Attachment Cases Finding that the Trump Administration’s EPA Violated a Statutory Duty, Failed to Meet a Statutory Deadline, or Otherwise Acted Unreasonably Clean Air Council v. Pruitt, 862 F.3d 1 (D.C. Cir., 2017) 1 (holding that EPA’s June 2017 attempt to stay its previously adopted rules governing methane emissions from oil and natural gas facilities was unreasonable and unauthorized; citing various statements made by EPA in the Federal Register notice announcing the stay, the Court of Appeals found that “An examination of the record demonstrates that each of these statements is inaccurate”, id., at 10, and, with respect to other statements made in EPA’s Federal Register notice, “even a brief scan of the record demonstrates the inaccu...</t>
        </is>
      </c>
      <c r="D52" s="2" t="inlineStr">
        <is>
          <t/>
        </is>
      </c>
      <c r="E52" s="2" t="inlineStr">
        <is>
          <t/>
        </is>
      </c>
    </row>
    <row r="53">
      <c r="A53" s="2" t="inlineStr">
        <is>
          <t>EPA-HQ-OA-2018-0259-18373</t>
        </is>
      </c>
      <c r="B53" s="3" t="str">
        <f>=HYPERLINK("https://www.regulations.gov/comment/EPA-HQ-OA-2018-0259-18373")</f>
      </c>
      <c r="C53" s="2" t="inlineStr">
        <is>
          <t>My name is Claudia Rullman, and I live in Phippsburg, Maine. As an environmental biologist and an American citizen who strongly believes in the critical necessity of protecting the quality and safety of our air, water, and food, I am writing to voice my vehement opposition to the Trump administrations latest attack on science, public health, and our nations environmental laws.Under the administrations new proposal ~ which has been misleadingly marketed as a means of strengthening transparency in regulatory science ~ the U.S. Environmental Protection Agency could be exempted from relying on vitally important scientific research when establishing the safeguards that protect communities across this country. If the p...</t>
        </is>
      </c>
      <c r="D53" s="2" t="inlineStr">
        <is>
          <t/>
        </is>
      </c>
      <c r="E53" s="2" t="inlineStr">
        <is>
          <t/>
        </is>
      </c>
    </row>
    <row r="54">
      <c r="A54" s="2" t="inlineStr">
        <is>
          <t>EPA-HQ-OA-2018-0259-13350</t>
        </is>
      </c>
      <c r="B54" s="3" t="str">
        <f>=HYPERLINK("https://www.regulations.gov/comment/EPA-HQ-OA-2018-0259-13350")</f>
      </c>
      <c r="C54" s="2" t="inlineStr">
        <is>
          <t>Attn: Docket No. EPA-HQ-OA-2018-0259Dear Environmental Protection Agency,I&amp;#39;m. writing to oppose the proposed rule entitled &amp;quot;Strengthening Transparency in Regulatory Science&amp;quot; published on April 30, 2018. Two of the seven Unitarian Universalist principles are a free and responsible search for the truth and respect for the interdependent web of existence. These principles guide my faith and call me to work to protect all people, especially the most vulnerable, as well as all creation, including the environment.I believe that1) Science has never been more important to our health and the environment than it is now.2) To protect public health and the environment, the EPA must...</t>
        </is>
      </c>
      <c r="D54" s="2" t="inlineStr">
        <is>
          <t/>
        </is>
      </c>
      <c r="E54" s="2" t="inlineStr">
        <is>
          <t/>
        </is>
      </c>
    </row>
    <row r="55">
      <c r="A55" s="2" t="inlineStr">
        <is>
          <t>EPA-HQ-OA-2018-0259-14023</t>
        </is>
      </c>
      <c r="B55" s="3" t="str">
        <f>=HYPERLINK("https://www.regulations.gov/comment/EPA-HQ-OA-2018-0259-14023")</f>
      </c>
      <c r="C55"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55" s="2" t="inlineStr">
        <is>
          <t/>
        </is>
      </c>
      <c r="E55" s="2" t="inlineStr">
        <is>
          <t/>
        </is>
      </c>
    </row>
    <row r="56">
      <c r="A56" s="2" t="inlineStr">
        <is>
          <t>EPA-HQ-OA-2018-0259-14466</t>
        </is>
      </c>
      <c r="B56" s="3" t="str">
        <f>=HYPERLINK("https://www.regulations.gov/comment/EPA-HQ-OA-2018-0259-14466")</f>
      </c>
      <c r="C56"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t>
        </is>
      </c>
      <c r="D56" s="2" t="inlineStr">
        <is>
          <t/>
        </is>
      </c>
      <c r="E56" s="2" t="inlineStr">
        <is>
          <t/>
        </is>
      </c>
    </row>
    <row r="57">
      <c r="A57" s="2" t="inlineStr">
        <is>
          <t>EPA-HQ-OA-2018-0259-20529</t>
        </is>
      </c>
      <c r="B57" s="3" t="str">
        <f>=HYPERLINK("https://www.regulations.gov/comment/EPA-HQ-OA-2018-0259-20529")</f>
      </c>
      <c r="C57" s="2" t="inlineStr">
        <is>
          <t>My name is [Your first name will be inserted here] [Your last name will be inserted here], and I live in [Your city will be inserted here], [Your state will be inserted here]. [Your personal comment will be added here.]I strongly believe that our air, water, and food should be protected, so Im writing to voice my serious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t>
        </is>
      </c>
      <c r="D57" s="2" t="inlineStr">
        <is>
          <t/>
        </is>
      </c>
      <c r="E57" s="2" t="inlineStr">
        <is>
          <t/>
        </is>
      </c>
    </row>
    <row r="58">
      <c r="A58" s="2" t="inlineStr">
        <is>
          <t>EPA-HQ-OA-2018-0259-8434</t>
        </is>
      </c>
      <c r="B58" s="3" t="str">
        <f>=HYPERLINK("https://www.regulations.gov/comment/EPA-HQ-OA-2018-0259-8434")</f>
      </c>
      <c r="C58" s="2" t="inlineStr">
        <is>
          <t>&amp;quot;Secret Science&amp;quot; isn&amp;#39;t science.  It is politics and it is wrong!  Every real scientist has to show their work and defend it when others review the work.  If the EPA keeps up their current practice, the EPA is a waste of money, a fraud and shouldn&amp;#39;t exist at all! Regards, Kevin Then</t>
        </is>
      </c>
      <c r="D58" s="2" t="inlineStr">
        <is>
          <t/>
        </is>
      </c>
      <c r="E58" s="2" t="inlineStr">
        <is>
          <t/>
        </is>
      </c>
    </row>
    <row r="59">
      <c r="A59" s="2" t="inlineStr">
        <is>
          <t>EPA-HQ-OA-2018-0259-7991</t>
        </is>
      </c>
      <c r="B59" s="3" t="str">
        <f>=HYPERLINK("https://www.regulations.gov/comment/EPA-HQ-OA-2018-0259-7991")</f>
      </c>
      <c r="C59" s="2" t="inlineStr">
        <is>
          <t>From: Environmental Defense Fund  To: Pruitt, Scott Date: 7/5/2018 2:17:18 PM Subject: Walk back your latest dangerous attack on strong science ----------------------------------------------------------------- Jul 5, 2018 Administrator E. Scott Pruitt Dear Administrator Pruitt, I'm writing today gravely concerned about your recent proposal to restrict EPA's ability to use life-saving science. This proposal doesn't roll back red tape. Instead, it binds the process of legitimate scientific inquiry with it. It will obstruct EPA's ability to use highly reliable scientific information, including data used to determine whether chemicals and pollutants cause cancer, heart disease, and other health problems. This proposal wil...</t>
        </is>
      </c>
      <c r="D59" s="2" t="inlineStr">
        <is>
          <t/>
        </is>
      </c>
      <c r="E59" s="2" t="inlineStr">
        <is>
          <t/>
        </is>
      </c>
    </row>
    <row r="60">
      <c r="A60" s="2" t="inlineStr">
        <is>
          <t>EPA-HQ-OA-2018-0259-3667</t>
        </is>
      </c>
      <c r="B60" s="3" t="str">
        <f>=HYPERLINK("https://www.regulations.gov/comment/EPA-HQ-OA-2018-0259-3667")</f>
      </c>
      <c r="C60" s="2" t="inlineStr">
        <is>
          <t>Like all Americans, I depend on the science the Environmental Protection Agency uses to protect my health and the health of my family and community. Science supports limits on air pollution, pesticides in food and more.Your proposed rule, which would place unprecedented limits on the use of science at the EPA, would prevent the agency from using the best science. The EPA should not create a false conflict between violating the privacy of the people who participate in research studies and protecting the publics health.Furthermore, you have provided just 30 days for the public to comment on the rule. This is highly inappropriate for a radical proposal that would upend the agencys use of science.You are tasked ...</t>
        </is>
      </c>
      <c r="D60" s="2" t="inlineStr">
        <is>
          <t/>
        </is>
      </c>
      <c r="E60" s="2" t="inlineStr">
        <is>
          <t/>
        </is>
      </c>
    </row>
    <row r="61">
      <c r="A61" s="2" t="inlineStr">
        <is>
          <t>EPA-HQ-OA-2018-0259-11192</t>
        </is>
      </c>
      <c r="B61" s="3" t="str">
        <f>=HYPERLINK("https://www.regulations.gov/comment/EPA-HQ-OA-2018-0259-11192")</f>
      </c>
      <c r="C61" s="2" t="inlineStr">
        <is>
          <t>Addressing the Undermining of Science-Based Decision-Making by the EPA Environmental Data and Governance Initiative’s Comment on the Environmental Protection Agency’s (EPA) Supplemental Notice of Proposed Rule: Strengthening Transparency in Regulatory Science (Docket No. EPA-HQ-OA-2018-0259-9322) May 11, 2020 Comment compiled on behalf of the Environmental Data &amp; Governance Initiative By: Gretchen Gehrke and Marcy Beck Table of Contents I. Introduction 2 II. Undermining Public Input 4 III. Facilitating Political Bias 5 III. Weaponizing Transparency 1. Inviting Inappropriate Manipulation 7 2. Introducing Opaqueness 9 IV. Disregarding Credible Science 11 V. Conclusion 12 1 Introduction The Environmental Data and Governance Initiative (EDGI...</t>
        </is>
      </c>
      <c r="D61" s="2" t="inlineStr">
        <is>
          <t/>
        </is>
      </c>
      <c r="E61" s="2" t="inlineStr">
        <is>
          <t/>
        </is>
      </c>
    </row>
    <row r="62">
      <c r="A62" s="2" t="inlineStr">
        <is>
          <t>EPA-HQ-OA-2018-0259-16275</t>
        </is>
      </c>
      <c r="B62" s="3" t="str">
        <f>=HYPERLINK("https://www.regulations.gov/comment/EPA-HQ-OA-2018-0259-16275")</f>
      </c>
      <c r="C62" s="2" t="inlineStr">
        <is>
          <t>Joletta Bird Bear submits the following public comment in response to EPA ID Docket: EPA-HQ-OA-2018-0259-9322.The EPA proposed rule is vague and claims to address a non-existent and unsubstantiated problem and would result in EPA failing to rely on the best available science in its important regulatory decision making. I am deeply concerned and alarmed of the effects of the proposed ruling when it will exclude past science based replicated studies which link air pollution to mortality and disease. I am a Mandan and Hidatsa of the Three Affiliated Tribes and my tribal government decisionmakers rely on EPA&amp;#39;s decisions and if past science studies are excluded as proposed, this exclusion will harm my tribe and my family.EP...</t>
        </is>
      </c>
      <c r="D62" s="2" t="inlineStr">
        <is>
          <t/>
        </is>
      </c>
      <c r="E62" s="2" t="inlineStr">
        <is>
          <t/>
        </is>
      </c>
    </row>
    <row r="63">
      <c r="A63" s="2" t="inlineStr">
        <is>
          <t>EPA-HQ-OA-2018-0259-11648</t>
        </is>
      </c>
      <c r="B63" s="3" t="str">
        <f>=HYPERLINK("https://www.regulations.gov/comment/EPA-HQ-OA-2018-0259-11648")</f>
      </c>
      <c r="C63" s="2" t="inlineStr">
        <is>
          <t>Please regard science as factual and disregard non science. With covid we need pure science and not political nonsense to keep our populations healthy. Testing and tracking will make the difference, not opening before warranted. Please do help us to prevent a second wave. Listen to science!</t>
        </is>
      </c>
      <c r="D63" s="2" t="inlineStr">
        <is>
          <t/>
        </is>
      </c>
      <c r="E63" s="2" t="inlineStr">
        <is>
          <t/>
        </is>
      </c>
    </row>
    <row r="64">
      <c r="A64" s="2" t="inlineStr">
        <is>
          <t>EPA-HQ-OA-2018-0259-19485</t>
        </is>
      </c>
      <c r="B64" s="3" t="str">
        <f>=HYPERLINK("https://www.regulations.gov/comment/EPA-HQ-OA-2018-0259-19485")</f>
      </c>
      <c r="C64" s="2" t="inlineStr">
        <is>
          <t>My name is Annette Ancel-Wisner, and I live in Shell Lake, Wisconsin. What is more important than clean and uncontaminated air, water, and food?? Your job is to protect us; not make us sicker.I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t>
        </is>
      </c>
      <c r="D64" s="2" t="inlineStr">
        <is>
          <t/>
        </is>
      </c>
      <c r="E64" s="2" t="inlineStr">
        <is>
          <t/>
        </is>
      </c>
    </row>
    <row r="65">
      <c r="A65" s="2" t="inlineStr">
        <is>
          <t>EPA-HQ-OA-2018-0259-3357</t>
        </is>
      </c>
      <c r="B65" s="3" t="str">
        <f>=HYPERLINK("https://www.regulations.gov/comment/EPA-HQ-OA-2018-0259-3357")</f>
      </c>
      <c r="C65" s="2" t="inlineStr">
        <is>
          <t>Im writing to speak out AGAINST your regulations to impose transparency in EPA science. Space Ship Earth known life forms versus: NEW DARK AGE of trump and $TUPIDITY...&amp;amp;amp; &amp;quot;YOURSELF.&amp;quot; ~CLEAN WATER &amp;amp;amp; BLUE SKY   PEACEHEALTH CARE...LIFE ON EARTHTHE G R I ST OF IT!ALL Concerned Cheery Day! Goodwill!  from the HEART&amp;amp;amp; a Better U.S.A.  ~ Greg  Greg&amp;#39;s Universe Publishing/ Th. Trkstarwww.GregsUniverse.com  ON Going UNIVERSE...Too!    www.OnGoingUniverse.com Peer-reviewed studies assessing the effects of pollution exposure on humans, based on actual personal health data  which by law must be kept confidential  are among the best science available to the Agen...</t>
        </is>
      </c>
      <c r="D65" s="2" t="inlineStr">
        <is>
          <t/>
        </is>
      </c>
      <c r="E65" s="2" t="inlineStr">
        <is>
          <t/>
        </is>
      </c>
    </row>
    <row r="66">
      <c r="A66" s="2" t="inlineStr">
        <is>
          <t>EPA-HQ-OA-2018-0259-3309</t>
        </is>
      </c>
      <c r="B66" s="3" t="str">
        <f>=HYPERLINK("https://www.regulations.gov/comment/EPA-HQ-OA-2018-0259-3309")</f>
      </c>
      <c r="C66" s="2" t="inlineStr">
        <is>
          <t>As the mother of a pregnant daughter this issue is of utmost importance to me! EPA is attempting to abandon public and environmental protections in order to protect industry profits. EPA would do this by attacking the very science on which its regulations are based. This rule would apply to all pollutants, not just radioactive substances. For radiation, EPA currently uses a scientifically supported model - called linear no-threshold (LNT) - to protect against cancer. While this model is not fully protective of females or pregnancy, it is more protective than other cancer models EPA may use if this rule is approved. Currently EPA regulations do not specifically protect against non-cancer damage from radiation, includin...</t>
        </is>
      </c>
      <c r="D66" s="2" t="inlineStr">
        <is>
          <t/>
        </is>
      </c>
      <c r="E66" s="2" t="inlineStr">
        <is>
          <t/>
        </is>
      </c>
    </row>
    <row r="67">
      <c r="A67" s="2" t="inlineStr">
        <is>
          <t>EPA-HQ-OA-2018-0259-3290</t>
        </is>
      </c>
      <c r="B67" s="3" t="str">
        <f>=HYPERLINK("https://www.regulations.gov/comment/EPA-HQ-OA-2018-0259-3290")</f>
      </c>
      <c r="C67" s="2" t="inlineStr">
        <is>
          <t>Im writing to speak out AGAINST your regulations to limit EPA access to science, especially long term studies, under the guise of improving &amp;quot;transparency.&amp;quot; Peer-reviewed studies assessing the effects of pollution exposure on humans, based on actual personal health data  which by law must be kept confidential  are among the best science available to the Agency. Your sinister proposal would allow EPA to ignore this data unless that confidential personal health data were made publicly available.This is both unnecessary and impractical. I urge you to abandon this harmful and dishonest plan, for the sake of decent government and our childrens health. Regards, Tom Fitzpatrick</t>
        </is>
      </c>
      <c r="D67" s="2" t="inlineStr">
        <is>
          <t/>
        </is>
      </c>
      <c r="E67" s="2" t="inlineStr">
        <is>
          <t/>
        </is>
      </c>
    </row>
    <row r="68">
      <c r="A68" s="2" t="inlineStr">
        <is>
          <t>EPA-HQ-OA-2018-0259-11729</t>
        </is>
      </c>
      <c r="B68" s="3" t="str">
        <f>=HYPERLINK("https://www.regulations.gov/comment/EPA-HQ-OA-2018-0259-11729")</f>
      </c>
      <c r="C68" s="2" t="inlineStr">
        <is>
          <t>I don&amp;#39;t want decisions made because of what you &amp;quot;feel&amp;quot;, what you want or who you know.  I want decisions made by proven science.</t>
        </is>
      </c>
      <c r="D68" s="2" t="inlineStr">
        <is>
          <t/>
        </is>
      </c>
      <c r="E68" s="2" t="inlineStr">
        <is>
          <t/>
        </is>
      </c>
    </row>
    <row r="69">
      <c r="A69" s="2" t="inlineStr">
        <is>
          <t>EPA-HQ-OA-2018-0259-14044</t>
        </is>
      </c>
      <c r="B69" s="3" t="str">
        <f>=HYPERLINK("https://www.regulations.gov/comment/EPA-HQ-OA-2018-0259-14044")</f>
      </c>
      <c r="C69"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69" s="2" t="inlineStr">
        <is>
          <t/>
        </is>
      </c>
      <c r="E69" s="2" t="inlineStr">
        <is>
          <t/>
        </is>
      </c>
    </row>
    <row r="70">
      <c r="A70" s="2" t="inlineStr">
        <is>
          <t>EPA-HQ-OA-2018-0259-10822</t>
        </is>
      </c>
      <c r="B70" s="3" t="str">
        <f>=HYPERLINK("https://www.regulations.gov/comment/EPA-HQ-OA-2018-0259-10822")</f>
      </c>
      <c r="C70" s="2" t="inlineStr">
        <is>
          <t>EPA please show your work.  End your secret  science now. Take the right action for the country and the American people.</t>
        </is>
      </c>
      <c r="D70" s="2" t="inlineStr">
        <is>
          <t/>
        </is>
      </c>
      <c r="E70" s="2" t="inlineStr">
        <is>
          <t/>
        </is>
      </c>
    </row>
    <row r="71">
      <c r="A71" s="2" t="inlineStr">
        <is>
          <t>EPA-HQ-OA-2018-0259-13853</t>
        </is>
      </c>
      <c r="B71" s="3" t="str">
        <f>=HYPERLINK("https://www.regulations.gov/comment/EPA-HQ-OA-2018-0259-13853")</f>
      </c>
      <c r="C71" s="2" t="inlineStr">
        <is>
          <t>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significantly undermined.The EPA was created to protect our health and wellbeing by using the best available science. The administrations new plan is...</t>
        </is>
      </c>
      <c r="D71" s="2" t="inlineStr">
        <is>
          <t/>
        </is>
      </c>
      <c r="E71" s="2" t="inlineStr">
        <is>
          <t/>
        </is>
      </c>
    </row>
    <row r="72">
      <c r="A72" s="2" t="inlineStr">
        <is>
          <t>EPA-HQ-OA-2018-0259-10886</t>
        </is>
      </c>
      <c r="B72" s="3" t="str">
        <f>=HYPERLINK("https://www.regulations.gov/comment/EPA-HQ-OA-2018-0259-10886")</f>
      </c>
      <c r="C72" s="2" t="inlineStr">
        <is>
          <t>Administrator Wheeler, There is no justification for this regulation, whether this rule claims there is or not. The rule does not articulate any reason for its implementation nor does it provide clear evidence to what it actually is. This is regulation for regulation&amp;#39;s sake. Secondly, this rule acts contrary to what it claims to purport. This will not promote transparency in the EPA. It is simply a continuation of the rejection of clear science pervasive under this current administration and will only expedite the stripping of environmental protections implemented by the Nixon and further administrations. I am stringently opposed to this rule, and to the actions of the EPA under this current administration, as they clearly ...</t>
        </is>
      </c>
      <c r="D72" s="2" t="inlineStr">
        <is>
          <t/>
        </is>
      </c>
      <c r="E72" s="2" t="inlineStr">
        <is>
          <t/>
        </is>
      </c>
    </row>
    <row r="73">
      <c r="A73" s="2" t="inlineStr">
        <is>
          <t>EPA-HQ-OA-2018-0259-16704</t>
        </is>
      </c>
      <c r="B73" s="3" t="str">
        <f>=HYPERLINK("https://www.regulations.gov/comment/EPA-HQ-OA-2018-0259-16704")</f>
      </c>
      <c r="C73" s="2" t="inlineStr">
        <is>
          <t>Dear Administrator Andrew Wheeler,As a  CV public health nurse, grandmother and concerned voter who depends on science, I  am writing to strongly oppose the Environmental Protection Agency&amp;#39;s (EPA) proposal to restrict the science that is used in its decisionmaking processes.In issuing this proposed rule, the EPA claims that it would be making science more transparent. But it instead would put researchers in the difficult position of choosing between protecting privacy and security versus allowing their work to be used in EPA decisionmaking. It would excessively burden EPA staff with reanalyzing data from each study used to support a rulemaking which is not only pointless as peer review already is a check on the wo...</t>
        </is>
      </c>
      <c r="D73" s="2" t="inlineStr">
        <is>
          <t/>
        </is>
      </c>
      <c r="E73" s="2" t="inlineStr">
        <is>
          <t/>
        </is>
      </c>
    </row>
    <row r="74">
      <c r="A74" s="2" t="inlineStr">
        <is>
          <t>EPA-HQ-OA-2018-0259-14282</t>
        </is>
      </c>
      <c r="B74" s="3" t="str">
        <f>=HYPERLINK("https://www.regulations.gov/comment/EPA-HQ-OA-2018-0259-14282")</f>
      </c>
      <c r="C74" s="2" t="inlineStr">
        <is>
          <t>My name is Donald Seeger, and I live in Louisville, Kentucky. I am writing to voice my strong opposition to the Trump administrations latest attack on science, public health, and our nations environmental laws.Under the administrations new proposal, 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significantly undermined.The EPA was created to protect our health and wellbeing by using the best available science. The administrations new plan is a reckless and unlawful ...</t>
        </is>
      </c>
      <c r="D74" s="2" t="inlineStr">
        <is>
          <t/>
        </is>
      </c>
      <c r="E74" s="2" t="inlineStr">
        <is>
          <t/>
        </is>
      </c>
    </row>
    <row r="75">
      <c r="A75" s="2" t="inlineStr">
        <is>
          <t>EPA-HQ-OA-2018-0259-1595</t>
        </is>
      </c>
      <c r="B75" s="3" t="str">
        <f>=HYPERLINK("https://www.regulations.gov/comment/EPA-HQ-OA-2018-0259-1595")</f>
      </c>
      <c r="C75" s="2" t="inlineStr">
        <is>
          <t>Im writing to speak out AGAINST your regulations to impose transparency in EPA science. 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available.This is both unnecessary and impractical. I urge you to abandon this reckless plan, for the sake of our childrens health. It is also a cynical, deliberate lie to call this proposed requirement &amp;quot;transparency&amp;quot;! It is a vile trick to keep information away from the people who need it and can use ...</t>
        </is>
      </c>
      <c r="D75" s="2" t="inlineStr">
        <is>
          <t/>
        </is>
      </c>
      <c r="E75" s="2" t="inlineStr">
        <is>
          <t/>
        </is>
      </c>
    </row>
    <row r="76">
      <c r="A76" s="2" t="inlineStr">
        <is>
          <t>EPA-HQ-OA-2018-0259-0041</t>
        </is>
      </c>
      <c r="B76" s="3" t="str">
        <f>=HYPERLINK("https://www.regulations.gov/comment/EPA-HQ-OA-2018-0259-0041")</f>
      </c>
      <c r="C76" s="2" t="inlineStr">
        <is>
          <t>May 4, 2018 SUBMITTED VIA FOIAonline National Freedom of Information Officer U.S. Environmental Protection Agency 1200 Pennsylvania Avenue, NW (2822T) Washington, DC 20460 (202) 566-1667 Re: Freedom of Information Act Request for Records Regarding EPA Adoption of Unsuccessful Anti-Science Legislation Dear National Freedom of Information Officer: Environmental Defense Fund (“EDF”) respectfully requests records, as that term is defined at 5 U.S.C. § 552(f)(2) of the Freedom of Information Act (“FOIA”), of the U.S. Environmental Protection Agency (“EPA” or the “Agency”), related to EPA’s consideration and implementation of ideas derived from or similar to unsuccessful House Committee on Science, Space, &amp; Technology legislation concerning EP...</t>
        </is>
      </c>
      <c r="D76" s="2" t="inlineStr">
        <is>
          <t/>
        </is>
      </c>
      <c r="E76" s="2" t="inlineStr">
        <is>
          <t/>
        </is>
      </c>
    </row>
    <row r="77">
      <c r="A77" s="2" t="inlineStr">
        <is>
          <t>EPA-HQ-OA-2018-0259-10342</t>
        </is>
      </c>
      <c r="B77" s="3" t="str">
        <f>=HYPERLINK("https://www.regulations.gov/comment/EPA-HQ-OA-2018-0259-10342")</f>
      </c>
      <c r="C77" s="2" t="inlineStr">
        <is>
          <t>There should not be secret science in the EPA. We the American taxpayers need to know what is going on. To many things have been done behind our backs that has impacted American jobs. Be transparent with the American public.</t>
        </is>
      </c>
      <c r="D77" s="2" t="inlineStr">
        <is>
          <t/>
        </is>
      </c>
      <c r="E77" s="2" t="inlineStr">
        <is>
          <t/>
        </is>
      </c>
    </row>
    <row r="78">
      <c r="A78" s="2" t="inlineStr">
        <is>
          <t>EPA-HQ-OA-2018-0259-9542</t>
        </is>
      </c>
      <c r="B78" s="3" t="str">
        <f>=HYPERLINK("https://www.regulations.gov/comment/EPA-HQ-OA-2018-0259-9542")</f>
      </c>
      <c r="C78" s="2" t="inlineStr">
        <is>
          <t>I write to object to the implementation of this proposed rule.  While at superficial glance the rhetoric for open science would seem justified, the problem is always in the details.  As a Professor of Chemistry at one the world&amp;#39;s top ranked universities I am well poised to say that the actual hard data suggested in this regulation is seldom interpreted or understood out of context.  By stripping out the meaning and interpretation that goes with the scientific exercise any set of results or individual data set at a given time is just like a grain of sand on a beach, or pixel of data.   To change the rules as proposed would allow for selective and biased use of data, under-interpretation, and misregulation. Please drop any further...</t>
        </is>
      </c>
      <c r="D78" s="2" t="inlineStr">
        <is>
          <t/>
        </is>
      </c>
      <c r="E78" s="2" t="inlineStr">
        <is>
          <t/>
        </is>
      </c>
    </row>
    <row r="79">
      <c r="A79" s="2" t="inlineStr">
        <is>
          <t>EPA-HQ-OA-2018-0259-5472</t>
        </is>
      </c>
      <c r="B79" s="3" t="str">
        <f>=HYPERLINK("https://www.regulations.gov/comment/EPA-HQ-OA-2018-0259-5472")</f>
      </c>
      <c r="C79" s="2" t="inlineStr">
        <is>
          <t>I would appreciate it if the EPA would be transparent with the American public about what they are working on behind closed doors.  After all, we are the people you are effecting .  End secret science and become more open. Regards, Patricia Love</t>
        </is>
      </c>
      <c r="D79" s="2" t="inlineStr">
        <is>
          <t/>
        </is>
      </c>
      <c r="E79" s="2" t="inlineStr">
        <is>
          <t/>
        </is>
      </c>
    </row>
    <row r="80">
      <c r="A80" s="2" t="inlineStr">
        <is>
          <t>EPA-HQ-OA-2018-0259-10040</t>
        </is>
      </c>
      <c r="B80" s="3" t="str">
        <f>=HYPERLINK("https://www.regulations.gov/comment/EPA-HQ-OA-2018-0259-10040")</f>
      </c>
      <c r="C80" s="2" t="inlineStr">
        <is>
          <t>See attached file(s)Community Action to Promote Health Environments is a longstanding partnership between community leaders, public health and environmental health professionals, and environmental public health researchers.  We have been working since 2013 to identify and implement scientifically based, community informed strategies to improve air quality and health in Detroit and southeast Michigan, where annual costs attributable to air pollution are estimated at $6.9 billion (these costs encompass mortality, hospitalizations and emergency room visits due to asthma, asthma exacerbations, lost school and work time that are attributable to air pollution).  CAPHE is strongly committed to assuring that the best available science is th...
March 30, 2020 Andrew R. Wheeler, Administrator 1EPA Docket Center Office of Research and Development Docket, Mail Code 28221T 1200 Pennsylvania Avenue NW Washington, DC 20460 Docket ID No. EPA-HQ-OA-2018-0259-9322 Community Action to Promote Health Environments is a longstanding partnership between community leaders, public health and environmental health professionals, and environmental public health researchers. We have been working since 2013 to identify and implement scientifically based, community informed strategies to improve air quality and health in Detroit and southeast Michigan, where annual costs attributable to air pollution are estimated at $6.9 billion (these costs encompass mortality, hospitalizations and emergency room ...</t>
        </is>
      </c>
      <c r="D80" s="2" t="inlineStr">
        <is>
          <t/>
        </is>
      </c>
      <c r="E80" s="2" t="inlineStr">
        <is>
          <t/>
        </is>
      </c>
    </row>
    <row r="81">
      <c r="A81" s="2" t="inlineStr">
        <is>
          <t>EPA-HQ-OA-2018-0259-4753</t>
        </is>
      </c>
      <c r="B81" s="3" t="str">
        <f>=HYPERLINK("https://www.regulations.gov/comment/EPA-HQ-OA-2018-0259-4753")</f>
      </c>
      <c r="C81" s="2" t="inlineStr">
        <is>
          <t>I oppose this proposal.  There is a lot of credible science that for various reasons can not be fully made public.   These studies should absolutely weigh into the EPA&amp;#39;s decision making process.</t>
        </is>
      </c>
      <c r="D81" s="2" t="inlineStr">
        <is>
          <t/>
        </is>
      </c>
      <c r="E81" s="2" t="inlineStr">
        <is>
          <t/>
        </is>
      </c>
    </row>
    <row r="82">
      <c r="A82" s="2" t="inlineStr">
        <is>
          <t>EPA-HQ-OA-2018-0259-2469</t>
        </is>
      </c>
      <c r="B82" s="3" t="str">
        <f>=HYPERLINK("https://www.regulations.gov/comment/EPA-HQ-OA-2018-0259-2469")</f>
      </c>
      <c r="C82" s="2" t="inlineStr">
        <is>
          <t>There is no need to change the parameters regarding which scientific data the EPA uses. The agency in fact needs all possible individual health assessments to determine safety issues regarding the potential effects of emissions or other chemical exposures. All studies such as these fully ensure personal confidentiality. To do otherwise undermines the mission of the EPA. Therefore, I am writing to speak out AGAINST your regulations to impose transparency in EPA science. Regards, Nancy Morimoto</t>
        </is>
      </c>
      <c r="D82" s="2" t="inlineStr">
        <is>
          <t/>
        </is>
      </c>
      <c r="E82" s="2" t="inlineStr">
        <is>
          <t/>
        </is>
      </c>
    </row>
    <row r="83">
      <c r="A83" s="2" t="inlineStr">
        <is>
          <t>EPA-HQ-OA-2018-0259-7369</t>
        </is>
      </c>
      <c r="B83" s="3" t="str">
        <f>=HYPERLINK("https://www.regulations.gov/comment/EPA-HQ-OA-2018-0259-7369")</f>
      </c>
      <c r="C83" s="2" t="inlineStr">
        <is>
          <t>I am concerned with the science and political  influence surrounding this issue... PLEASE ENTER YOUR COMMENT HERE Regards, John Johnston</t>
        </is>
      </c>
      <c r="D83" s="2" t="inlineStr">
        <is>
          <t/>
        </is>
      </c>
      <c r="E83" s="2" t="inlineStr">
        <is>
          <t/>
        </is>
      </c>
    </row>
    <row r="84">
      <c r="A84" s="2" t="inlineStr">
        <is>
          <t>EPA-HQ-OA-2018-0259-12510</t>
        </is>
      </c>
      <c r="B84" s="3" t="str">
        <f>=HYPERLINK("https://www.regulations.gov/comment/EPA-HQ-OA-2018-0259-12510")</f>
      </c>
      <c r="C84" s="2" t="inlineStr">
        <is>
          <t>Dear Administrator Wheeler, I oppose your misleadingly titled &amp;quot;Strengthening Transparency in Regulatory Science&amp;quot; supplemental proposal because it would censor EPA from using the best available science to inform its policymaking.Our health depends on protective regulations to keep us safe from toxic chemical exposures and from air and water pollution. EPA should not limit consideration of quality, well-established scientific studies to inform its decisions on protecting public health and the environment.If finalized this dangerous proposal would have detrimental impacts on the health  of vulnerable communities across the country. I urge you to withdraw this proposal immediately.Why is it the yo...</t>
        </is>
      </c>
      <c r="D84" s="2" t="inlineStr">
        <is>
          <t/>
        </is>
      </c>
      <c r="E84" s="2" t="inlineStr">
        <is>
          <t/>
        </is>
      </c>
    </row>
    <row r="85">
      <c r="A85" s="2" t="inlineStr">
        <is>
          <t>EPA-HQ-OA-2018-0259-6914</t>
        </is>
      </c>
      <c r="B85" s="3" t="str">
        <f>=HYPERLINK("https://www.regulations.gov/comment/EPA-HQ-OA-2018-0259-6914")</f>
      </c>
      <c r="C85" s="2" t="inlineStr">
        <is>
          <t>Aug 16, 2018 U.S. Environmental Protection Agency Office of the Science Advisor EPA Docket Center 1200 Pennsylvania Avenue NW Washington, DC 20460-0001 Re: Strengthening Transparency in Regulatory Science (Docket No. EPA- HQ-OA-2018-0259) Dear Sir or Madam: The AFL-CIO is a federation of 55 national and international unions and we represent more than 12.5 million working people in their workplaces. Our unions represent workers in a broad range of industries including manufacturing, construction, healthcare, education, transportation, utilities, retail and service, and others; in private and public sectors; in stationary and mobile workplaces; and who work side-by-side millions of non-unionized workers. The AFL-CIO strongly disagrees with...</t>
        </is>
      </c>
      <c r="D85" s="2" t="inlineStr">
        <is>
          <t/>
        </is>
      </c>
      <c r="E85" s="2" t="inlineStr">
        <is>
          <t/>
        </is>
      </c>
    </row>
    <row r="86">
      <c r="A86" s="2" t="inlineStr">
        <is>
          <t>EPA-HQ-OA-2018-0259-11893</t>
        </is>
      </c>
      <c r="B86" s="3" t="str">
        <f>=HYPERLINK("https://www.regulations.gov/comment/EPA-HQ-OA-2018-0259-11893")</f>
      </c>
      <c r="C86" s="2" t="inlineStr">
        <is>
          <t>If science is real, examination by all scientists is important.  Results should be able to be repeated.  Discussion needs to be open.  Without transparency it can&amp;#39;t be true science.  It is propaganda in the name of science.  This proposed change is a great step to returning to real science.Patricia WirthWolf Creek, MT  59648</t>
        </is>
      </c>
      <c r="D86" s="2" t="inlineStr">
        <is>
          <t/>
        </is>
      </c>
      <c r="E86" s="2" t="inlineStr">
        <is>
          <t/>
        </is>
      </c>
    </row>
    <row r="87">
      <c r="A87" s="2" t="inlineStr">
        <is>
          <t>EPA-HQ-OA-2018-0259-18465</t>
        </is>
      </c>
      <c r="B87" s="3" t="str">
        <f>=HYPERLINK("https://www.regulations.gov/comment/EPA-HQ-OA-2018-0259-18465")</f>
      </c>
      <c r="C87" s="2" t="inlineStr">
        <is>
          <t>My name is Diane Kastel, and our family lives in Wheaton. IL.As people who believe that our air, water, and, food, should be protected, we are writing to voice our strong opposition to the Trump administrations latest attack on science, public health, and, our nations environmental laws!Under the administrations new proposalwhich has been misleadingly marketed as a means of strengthening transparency in regulatory sciencethe &amp;quot;U.S. Environmental Protection Agency&amp;quot; could be precluded from relying on important scientific research when establishing the safeguards that protect communities across the country!  If the proposed rule is finalized, the &amp;quot;EPA&amp;quot;s ability to ensure that our air, water, and, food,...</t>
        </is>
      </c>
      <c r="D87" s="2" t="inlineStr">
        <is>
          <t/>
        </is>
      </c>
      <c r="E87" s="2" t="inlineStr">
        <is>
          <t/>
        </is>
      </c>
    </row>
    <row r="88">
      <c r="A88" s="2" t="inlineStr">
        <is>
          <t>EPA-HQ-OA-2018-0259-8044</t>
        </is>
      </c>
      <c r="B88" s="3" t="str">
        <f>=HYPERLINK("https://www.regulations.gov/comment/EPA-HQ-OA-2018-0259-8044")</f>
      </c>
      <c r="C88" s="2" t="inlineStr">
        <is>
          <t>Prove all EPA decisions and regulations are supported by actual 100% accurate true science by showing all documents and other work. Regards, Tom Wies</t>
        </is>
      </c>
      <c r="D88" s="2" t="inlineStr">
        <is>
          <t/>
        </is>
      </c>
      <c r="E88" s="2" t="inlineStr">
        <is>
          <t/>
        </is>
      </c>
    </row>
    <row r="89">
      <c r="A89" s="2" t="inlineStr">
        <is>
          <t>EPA-HQ-OA-2018-0259-11825</t>
        </is>
      </c>
      <c r="B89" s="3" t="str">
        <f>=HYPERLINK("https://www.regulations.gov/comment/EPA-HQ-OA-2018-0259-11825")</f>
      </c>
      <c r="C89" s="2" t="inlineStr">
        <is>
          <t>Dear EPA officials:Please kindly accept the attached 105,371 public comments from online members and activists of the Natural Resources Defense Council, in opposition to the EPA&amp;#39;s proposed &amp;quot;Strengthening Transparency in Regulatory Science&amp;quot; supplemental rule (EPA-HQ-OA-2018-0259).Environmental and public health standards created and enforced by the EPA should be based on all the best available science, data, and models. This proposed rule, if enacted, would severely limit the scientific research that the EPA must consider when setting environmental and public health standards that impact all of us  undermining the agency&amp;#39;s ability to protect our air, water, and public health.We urg...</t>
        </is>
      </c>
      <c r="D89" s="2" t="inlineStr">
        <is>
          <t/>
        </is>
      </c>
      <c r="E89" s="2" t="inlineStr">
        <is>
          <t/>
        </is>
      </c>
    </row>
    <row r="90">
      <c r="A90" s="2" t="inlineStr">
        <is>
          <t>EPA-HQ-OA-2018-0259-16726</t>
        </is>
      </c>
      <c r="B90" s="3" t="str">
        <f>=HYPERLINK("https://www.regulations.gov/comment/EPA-HQ-OA-2018-0259-16726")</f>
      </c>
      <c r="C90" s="2" t="inlineStr">
        <is>
          <t>Dear Administrator Andrew Wheeler,I am writing to emphatically oppose the Environmental Protection Agency&amp;#39;s (EPA) appalling proposal to restrict the science that is used in its decision-making processes.As outlined below, this rule is not supportive of our citizens wellbeing, informed policy, or ethical stewardship by our civil servants. Think carefully about the consequences of such a disastrous hobbling of one of our most important institutions. Your life, and those of your  friends, parents, siblings, and children may be on the line.  The EPA claims that this proposal would be making science more transparent. But it instead would put researchers in the impossible position of choosing between safeguard...</t>
        </is>
      </c>
      <c r="D90" s="2" t="inlineStr">
        <is>
          <t/>
        </is>
      </c>
      <c r="E90" s="2" t="inlineStr">
        <is>
          <t/>
        </is>
      </c>
    </row>
    <row r="91">
      <c r="A91" s="2" t="inlineStr">
        <is>
          <t>EPA-HQ-OA-2018-0259-9615</t>
        </is>
      </c>
      <c r="B91" s="3" t="str">
        <f>=HYPERLINK("https://www.regulations.gov/comment/EPA-HQ-OA-2018-0259-9615")</f>
      </c>
      <c r="C91" s="2" t="inlineStr">
        <is>
          <t xml:space="preserve">I am urging the FDA to not move forward with the proposed position on the &amp;quot;Transparency Rule&amp;quot;. The rule appears to go against Transparency in an effort to fast track business opportunities that could be against public health. The rule is opposed by about 70 science based organizations in the US, including the American Association for the Advancement of Science. </t>
        </is>
      </c>
      <c r="D91" s="2" t="inlineStr">
        <is>
          <t/>
        </is>
      </c>
      <c r="E91" s="2" t="inlineStr">
        <is>
          <t/>
        </is>
      </c>
    </row>
    <row r="92">
      <c r="A92" s="2" t="inlineStr">
        <is>
          <t>EPA-HQ-OA-2018-0259-1457</t>
        </is>
      </c>
      <c r="B92" s="3" t="str">
        <f>=HYPERLINK("https://www.regulations.gov/comment/EPA-HQ-OA-2018-0259-1457")</f>
      </c>
      <c r="C92" s="2" t="inlineStr">
        <is>
          <t xml:space="preserve">Please keep science in the science that EPA considers. The proposal for transparency bars most science from consideration , therefore causing greater harm to the nations health. The current peer review process assures evidence for best science practices. </t>
        </is>
      </c>
      <c r="D92" s="2" t="inlineStr">
        <is>
          <t/>
        </is>
      </c>
      <c r="E92" s="2" t="inlineStr">
        <is>
          <t/>
        </is>
      </c>
    </row>
    <row r="93">
      <c r="A93" s="2" t="inlineStr">
        <is>
          <t>EPA-HQ-OA-2018-0259-15082</t>
        </is>
      </c>
      <c r="B93" s="3" t="str">
        <f>=HYPERLINK("https://www.regulations.gov/comment/EPA-HQ-OA-2018-0259-15082")</f>
      </c>
      <c r="C93" s="2" t="inlineStr">
        <is>
          <t>The replicability crisis shows that science that is not open to public scrutiny is not reliable science.  The hypotheses and assumptions of the science that the EPA relies on need to be open for challenge or replication.</t>
        </is>
      </c>
      <c r="D93" s="2" t="inlineStr">
        <is>
          <t/>
        </is>
      </c>
      <c r="E93" s="2" t="inlineStr">
        <is>
          <t/>
        </is>
      </c>
    </row>
    <row r="94">
      <c r="A94" s="2" t="inlineStr">
        <is>
          <t>EPA-HQ-OA-2018-0259-18478</t>
        </is>
      </c>
      <c r="B94" s="3" t="str">
        <f>=HYPERLINK("https://www.regulations.gov/comment/EPA-HQ-OA-2018-0259-18478")</f>
      </c>
      <c r="C94" s="2" t="inlineStr">
        <is>
          <t>Protection Agency,I am writing to oppose the U.S. Environmental Protection Agency&amp;#39;s (EPA) proposed &amp;quot;Transparency in Regulatory Science&amp;quot; rule.  This proposed rule would not provide the public with greater &amp;quot;confidence in and understanding of&amp;quot; EPA&amp;#39;s regulatory decisions, as stated in your justification. Rather, it would deeply undermine the ability of the EPA to use all the best available science in its regulatory decisions, which, in turn, will undermine public health.   Human epidemiological studies play a critical role in understanding the connection between chemicals and numerous health harms, including breast cancer risk. A core aspect of these studies is the need to c...</t>
        </is>
      </c>
      <c r="D94" s="2" t="inlineStr">
        <is>
          <t/>
        </is>
      </c>
      <c r="E94" s="2" t="inlineStr">
        <is>
          <t/>
        </is>
      </c>
    </row>
    <row r="95">
      <c r="A95" s="2" t="inlineStr">
        <is>
          <t>EPA-HQ-OA-2018-0259-3014</t>
        </is>
      </c>
      <c r="B95" s="3" t="str">
        <f>=HYPERLINK("https://www.regulations.gov/comment/EPA-HQ-OA-2018-0259-3014")</f>
      </c>
      <c r="C95" s="2" t="inlineStr">
        <is>
          <t>From: Environmental Defense Fund  To: Pruitt, Scott Date: 5/24/2018 1:22:51 PM Subject: Walk back your latest dangerous attack on strong science ----------------------------------------------------------------- May 24, 2018 Administrator E. Scott Pruitt Dear Administrator Pruitt, If one knows the way scientific knowledge is obtained it becomes evident that this knowledge is about what is really going on. This realization may be inconvenient for some, but its denial is clearly destructive for all. It seems to me that you are in a state of denial just because you do not like ecological issues. It is your responsibility to protect people and to protect our future. I cannot fathom why anyone would or could disregard the c...</t>
        </is>
      </c>
      <c r="D95" s="2" t="inlineStr">
        <is>
          <t/>
        </is>
      </c>
      <c r="E95" s="2" t="inlineStr">
        <is>
          <t/>
        </is>
      </c>
    </row>
    <row r="96">
      <c r="A96" s="2" t="inlineStr">
        <is>
          <t>EPA-HQ-OA-2018-0259-12930</t>
        </is>
      </c>
      <c r="B96" s="3" t="str">
        <f>=HYPERLINK("https://www.regulations.gov/comment/EPA-HQ-OA-2018-0259-12930")</f>
      </c>
      <c r="C96" s="2" t="inlineStr">
        <is>
          <t>Our names are Dudley Campbell, and we live in Los Angeles, California. As people who believe that our air, water, and food should be protected, we are writing to voice our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t>
        </is>
      </c>
      <c r="D96" s="2" t="inlineStr">
        <is>
          <t/>
        </is>
      </c>
      <c r="E96" s="2" t="inlineStr">
        <is>
          <t/>
        </is>
      </c>
    </row>
    <row r="97">
      <c r="A97" s="2" t="inlineStr">
        <is>
          <t>EPA-HQ-OA-2018-0259-6762</t>
        </is>
      </c>
      <c r="B97" s="3" t="str">
        <f>=HYPERLINK("https://www.regulations.gov/comment/EPA-HQ-OA-2018-0259-6762")</f>
      </c>
      <c r="C97" s="2" t="inlineStr">
        <is>
          <t>As a scientist and outdoor enthusiast, I strongly oppose the &amp;quot;Strengthening Transparency in Regulatory Science proposal.Many scientifically valid and peer-reviewed studies on the health impacts of pollutants must follow confidential health guidelines intended to protect the privacy of participants. Such studies form the basis for current regulations, such as the Clean Air Act, which has successfully reduced ozone, smog, and acid rain. This new rule would delegitimize sound science which is critical to informing air quality standards necessary to protect public health and environment. In addition, these  changes could make it easier for those being reugulated to keep data they want kept confidential under wraps, which poses...</t>
        </is>
      </c>
      <c r="D97" s="2" t="inlineStr">
        <is>
          <t/>
        </is>
      </c>
      <c r="E97" s="2" t="inlineStr">
        <is>
          <t/>
        </is>
      </c>
    </row>
    <row r="98">
      <c r="A98" s="2" t="inlineStr">
        <is>
          <t>EPA-HQ-OA-2018-0259-21966</t>
        </is>
      </c>
      <c r="B98" s="3" t="str">
        <f>=HYPERLINK("https://www.regulations.gov/comment/EPA-HQ-OA-2018-0259-21966")</f>
      </c>
      <c r="C98" s="2" t="inlineStr">
        <is>
          <t>My name is Monica DuClaud, and I live in San Francisco, California. No one has the right to poison the air, water, and food should we all depend on. I am writing to express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t>
        </is>
      </c>
      <c r="D98" s="2" t="inlineStr">
        <is>
          <t/>
        </is>
      </c>
      <c r="E98" s="2" t="inlineStr">
        <is>
          <t/>
        </is>
      </c>
    </row>
    <row r="99">
      <c r="A99" s="2" t="inlineStr">
        <is>
          <t>EPA-HQ-OA-2018-0259-16543</t>
        </is>
      </c>
      <c r="B99" s="3" t="str">
        <f>=HYPERLINK("https://www.regulations.gov/comment/EPA-HQ-OA-2018-0259-16543")</f>
      </c>
      <c r="C99" s="2" t="inlineStr">
        <is>
          <t>Dear Administrator Wheeler, I oppose your misleadingly titled &amp;quot;Strengthening Transparency in Regulatory Science&amp;quot; supplemental proposal because it would censor EPA from using the best available science to inform its policymaking.All people, animals, and the environment over profits for the few!Our health depends on protective regulations to keep us safe from toxic chemical exposures and from air and water pollution. EPA should not limit consideration of quality, well-established scientific studies to inform its decisions on protecting public health and the environment.If finalized this dangerous proposal would have detrimental impacts on the health  of vulnerable communities across the cou...</t>
        </is>
      </c>
      <c r="D99" s="2" t="inlineStr">
        <is>
          <t/>
        </is>
      </c>
      <c r="E99" s="2" t="inlineStr">
        <is>
          <t/>
        </is>
      </c>
    </row>
    <row r="100">
      <c r="A100" s="2" t="inlineStr">
        <is>
          <t>EPA-HQ-OA-2018-0259-15444</t>
        </is>
      </c>
      <c r="B100" s="3" t="str">
        <f>=HYPERLINK("https://www.regulations.gov/comment/EPA-HQ-OA-2018-0259-15444")</f>
      </c>
      <c r="C100" s="2" t="inlineStr">
        <is>
          <t>I&amp;#39;m a retired environmental engineer and hydrogeologist and I had decades of experience working with EPA project managers and scientists trying to meet EPA regulations and contaminant/pollutant levels that simply did not reflect the reality of the risks, chemistry, and protections already available in order to impose harder and harder restrictions typically ginned up by radical environmental groups (Nature Conservancy, WWF, Sierra Club, SPLC, UN Agenda 21 and the list goes on) using secret science that the EPA would never allow qualified scientists and engineers in the private sector to review and comment upon. I&amp;#39;ve worked both in the private sector and the US Army Corps of Engineers directly on EPA projects and on Superfund proj...</t>
        </is>
      </c>
      <c r="D100" s="2" t="inlineStr">
        <is>
          <t/>
        </is>
      </c>
      <c r="E100" s="2" t="inlineStr">
        <is>
          <t/>
        </is>
      </c>
    </row>
    <row r="101">
      <c r="A101" s="2" t="inlineStr">
        <is>
          <t>EPA-HQ-OA-2018-0259-8567</t>
        </is>
      </c>
      <c r="B101" s="3" t="str">
        <f>=HYPERLINK("https://www.regulations.gov/comment/EPA-HQ-OA-2018-0259-8567")</f>
      </c>
      <c r="C101" s="2" t="inlineStr">
        <is>
          <t>I am opposed to this rule because it adopts industry&amp;#39;s wish list for loosening restrictions on industry-sponsored science and preventing EPA from using objective science from our universities. If adopted it will surely result in more relaxed standards for industry (and more profits for them) and public health and real Americans will pay the price for it.The title of this proposed rule is laughable. It&amp;#39;s double speak. Although I suppose there is an argument to be made that since it is indeed transparent: Scott Pruitt and Nancy Beck have made no secret of their intent to dismantle public health protections and give the chemical industry everything it wants on a silver platter.Other people, smarter than I am, hav...</t>
        </is>
      </c>
      <c r="D101" s="2" t="inlineStr">
        <is>
          <t/>
        </is>
      </c>
      <c r="E101" s="2" t="inlineStr">
        <is>
          <t/>
        </is>
      </c>
    </row>
    <row r="102">
      <c r="A102" s="2" t="inlineStr">
        <is>
          <t>EPA-HQ-OA-2018-0259-5656</t>
        </is>
      </c>
      <c r="B102" s="3" t="str">
        <f>=HYPERLINK("https://www.regulations.gov/comment/EPA-HQ-OA-2018-0259-5656")</f>
      </c>
      <c r="C102" s="2" t="inlineStr">
        <is>
          <t>Physicians for Social Responsibility (PSR) is a 501(c)(3) scientific and educational organization headquartered in Washington DC with 30,000 health professionals, medical students and concerned citizen advocates in chapters across the country. Our mission is to protect human life from the gravest threats to health and survival. PSR submits these comments in strong opposition to the U.S. Environmental Protection Agencys proposed rule, Strengthening Transparency in Regulatory Science. The proposed rule would arbitrarily change the well-established standards for the inclusion of studies used by the Agency in the rulemaking process. Under the misleading veil of &amp;quot;transparency,&amp;quot; the proposed rule would require scientists to...</t>
        </is>
      </c>
      <c r="D102" s="2" t="inlineStr">
        <is>
          <t/>
        </is>
      </c>
      <c r="E102" s="2" t="inlineStr">
        <is>
          <t/>
        </is>
      </c>
    </row>
    <row r="103">
      <c r="A103" s="2" t="inlineStr">
        <is>
          <t>EPA-HQ-OA-2018-0259-22159</t>
        </is>
      </c>
      <c r="B103" s="3" t="str">
        <f>=HYPERLINK("https://www.regulations.gov/comment/EPA-HQ-OA-2018-0259-22159")</f>
      </c>
      <c r="C103" s="2" t="inlineStr">
        <is>
          <t>Dear Administrator Wheeler: As a concerned American citizen and taxpayer, I strongly oppose your misleadingly titled &amp;quot;Strengthening Transparency in Regulatory Science&amp;quot; supplemental proposal because it would censor EPA from using the best available science to inform its policymaking.Our health depends on protective regulations to keep us safe from toxic chemical exposures and from air and water pollution. EPA should not limit consideration of quality, well-established scientific studies to inform its decisions on protecting public health and the environment.If finalized, this dangerous proposal would have detrimental impacts on the health of vulnerable communities across the country.  I urge you to ...</t>
        </is>
      </c>
      <c r="D103" s="2" t="inlineStr">
        <is>
          <t/>
        </is>
      </c>
      <c r="E103" s="2" t="inlineStr">
        <is>
          <t/>
        </is>
      </c>
    </row>
    <row r="104">
      <c r="A104" s="2" t="inlineStr">
        <is>
          <t>EPA-HQ-OA-2018-0259-10772</t>
        </is>
      </c>
      <c r="B104" s="3" t="str">
        <f>=HYPERLINK("https://www.regulations.gov/comment/EPA-HQ-OA-2018-0259-10772")</f>
      </c>
      <c r="C104" s="2" t="inlineStr">
        <is>
          <t xml:space="preserve">Please STOP the secret science of the EPA.  INSIST that they show their work and hold them accountable THANK YOU </t>
        </is>
      </c>
      <c r="D104" s="2" t="inlineStr">
        <is>
          <t/>
        </is>
      </c>
      <c r="E104" s="2" t="inlineStr">
        <is>
          <t/>
        </is>
      </c>
    </row>
    <row r="105">
      <c r="A105" s="2" t="inlineStr">
        <is>
          <t>EPA-HQ-OA-2018-0259-5232</t>
        </is>
      </c>
      <c r="B105" s="3" t="str">
        <f>=HYPERLINK("https://www.regulations.gov/comment/EPA-HQ-OA-2018-0259-5232")</f>
      </c>
      <c r="C105" s="2" t="inlineStr">
        <is>
          <t>No more secret science! No more junk science! Enough is enough already Regards, Thomas Koziol</t>
        </is>
      </c>
      <c r="D105" s="2" t="inlineStr">
        <is>
          <t/>
        </is>
      </c>
      <c r="E105" s="2" t="inlineStr">
        <is>
          <t/>
        </is>
      </c>
    </row>
    <row r="106">
      <c r="A106" s="2" t="inlineStr">
        <is>
          <t>EPA-HQ-OA-2018-0259-13182</t>
        </is>
      </c>
      <c r="B106" s="3" t="str">
        <f>=HYPERLINK("https://www.regulations.gov/comment/EPA-HQ-OA-2018-0259-13182")</f>
      </c>
      <c r="C106"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 For example, the EPA is currently reviewing the registration of an herbicide called paraquat. Through peer-reviewed and validated research, paraquat is very strongly...</t>
        </is>
      </c>
      <c r="D106" s="2" t="inlineStr">
        <is>
          <t/>
        </is>
      </c>
      <c r="E106" s="2" t="inlineStr">
        <is>
          <t/>
        </is>
      </c>
    </row>
    <row r="107">
      <c r="A107" s="2" t="inlineStr">
        <is>
          <t>EPA-HQ-OA-2018-0259-3314</t>
        </is>
      </c>
      <c r="B107" s="3" t="str">
        <f>=HYPERLINK("https://www.regulations.gov/comment/EPA-HQ-OA-2018-0259-3314")</f>
      </c>
      <c r="C107" s="2" t="inlineStr">
        <is>
          <t>Epidemiologists study the distribution and determinants of health-related states or events (including disease), and then apply that knowledge to control diseases and other health problems. Their studies build knowledge about the relationship between environmental exposures and health outcomes.EPA argues that these and other studies arent transparent because researchers suppress the names and other identifying information about the patients whose cases they study. But it would be unethical and illegal to release individual study participants data to the public. It would violate confidentiality requirements legally mandated by Institutional Review Boards and/or by HIPAA, the Health Insurance Portability and Accountability Act of ...</t>
        </is>
      </c>
      <c r="D107" s="2" t="inlineStr">
        <is>
          <t/>
        </is>
      </c>
      <c r="E107" s="2" t="inlineStr">
        <is>
          <t/>
        </is>
      </c>
    </row>
    <row r="108">
      <c r="A108" s="2" t="inlineStr">
        <is>
          <t>EPA-HQ-OA-2018-0259-18870</t>
        </is>
      </c>
      <c r="B108" s="3" t="str">
        <f>=HYPERLINK("https://www.regulations.gov/comment/EPA-HQ-OA-2018-0259-18870")</f>
      </c>
      <c r="C108" s="2" t="inlineStr">
        <is>
          <t>Dear Administrator Andrew Wheeler,I am writing to oppose the EPA proposal to restrict the science that is used in its decision-making processes.In issuing this proposed rule, the EPA claims that it would be making science more transparent. But it instead would put researchers in the difficult position of choosing between protecting privacy and security versus allowing their work to be used in EPA decision-making.  It would excessively burden EPA staff with re-analyzing data from each study used to support a rule that is pointless (since peer review is already a check on the work of researchers), resource-intensive, and time-consuming. The EPA&amp;#39;s proposed rule has three fundamental flaws that render it unf...</t>
        </is>
      </c>
      <c r="D108" s="2" t="inlineStr">
        <is>
          <t/>
        </is>
      </c>
      <c r="E108" s="2" t="inlineStr">
        <is>
          <t/>
        </is>
      </c>
    </row>
    <row r="109">
      <c r="A109" s="2" t="inlineStr">
        <is>
          <t>EPA-HQ-OA-2018-0259-2737</t>
        </is>
      </c>
      <c r="B109" s="3" t="str">
        <f>=HYPERLINK("https://www.regulations.gov/comment/EPA-HQ-OA-2018-0259-2737")</f>
      </c>
      <c r="C109" s="2" t="inlineStr">
        <is>
          <t>Like all Americans, I depend on the science the Environmental Protection Agency uses to protect my health and the health of my family and community. Science supports limits on air pollution, pesticides in food and more.Your proposed rule, which would place unprecedented limits on the use of science at the EPA, would prevent the agency from using the best science. The EPA should not create a false conflict between violating the privacy of the people who participate in research studies and protecting the publics health.Furthermore, you have provided just 30 days for the public to comment on the rule. This is highly inappropriate for a radical proposal that would upend the agencys use of science.I urge you to a...</t>
        </is>
      </c>
      <c r="D109" s="2" t="inlineStr">
        <is>
          <t/>
        </is>
      </c>
      <c r="E109" s="2" t="inlineStr">
        <is>
          <t/>
        </is>
      </c>
    </row>
    <row r="110">
      <c r="A110" s="2" t="inlineStr">
        <is>
          <t>EPA-HQ-OA-2018-0259-11486</t>
        </is>
      </c>
      <c r="B110" s="3" t="str">
        <f>=HYPERLINK("https://www.regulations.gov/comment/EPA-HQ-OA-2018-0259-11486")</f>
      </c>
      <c r="C110" s="2" t="inlineStr">
        <is>
          <t>This comment is provided by Roy GamseArlington, VAgamses@aol.comAs stated in the comment, I am a former Deputy Assistant Administrator of US EPA, responsible for the regulation development process.  My comments are in the attached file.
Comments of Roy Gamse on EPA’s Supplemental Proposal “Strengthening Transparency in Regulatory Science” 85 Fed. Reg. 15396 (March 18, 2020) EPA-HQ-OA-2018-0259 FRL-10004-72-ORD May 18, 2020 I was Deputy Assistant Administrator of EPA, responsible for overseeing the regulation development process at EPA under two Republican and one Democratic Administrator. Let me start with what the Supplement does not do. As with the original proposal, it does not provide any reason why this self-regulation is needed. Neither the original nor the supplemental proposal has provided examples of EPA rules for which underlying data or models are not available to the public and which are faulty as a result. It is apparently an article of faith with no suppor...
Comments of Roy Gamse on EPA’s Supplemental Proposal “Strengthening Transparency in Regulatory Science” 85 Fed. Reg. 15396 (March 18, 2020) EPA-HQ-OA-2018-0259 FRL-10004-72-ORD May 18, 2020 I was Deputy Assistant Administrator of EPA, responsible for overseeing the regulation development process at EPA under two Republican and one Democratic Administrator. Let me start with what the Supplement does not do. As with the original proposal, it does not provide any reason why this self-regulation is needed. Neither the original nor the supplemental proposal has provided examples of EPA rules for which underlying data or models are not available to the public and which are faulty as a result. It is apparently an article of faith with no suppor...</t>
        </is>
      </c>
      <c r="D110" s="2" t="inlineStr">
        <is>
          <t/>
        </is>
      </c>
      <c r="E110" s="2" t="inlineStr">
        <is>
          <t/>
        </is>
      </c>
    </row>
    <row r="111">
      <c r="A111" s="2" t="inlineStr">
        <is>
          <t>EPA-HQ-OA-2018-0259-9708</t>
        </is>
      </c>
      <c r="B111" s="3" t="str">
        <f>=HYPERLINK("https://www.regulations.gov/comment/EPA-HQ-OA-2018-0259-9708")</f>
      </c>
      <c r="C111" s="2" t="inlineStr">
        <is>
          <t>This is a harmful proposal as it ignores valuable scientific information in decision making. We should always use the best available science when making decisions, and thoroughly exam all possible information regarding policy before making those delicious. If data isn&amp;#39;t available, policy makers should fund research to obtain that data, instead of completely ignoring science in scientific issues like this.</t>
        </is>
      </c>
      <c r="D111" s="2" t="inlineStr">
        <is>
          <t/>
        </is>
      </c>
      <c r="E111" s="2" t="inlineStr">
        <is>
          <t/>
        </is>
      </c>
    </row>
    <row r="112">
      <c r="A112" s="2" t="inlineStr">
        <is>
          <t>EPA-HQ-OA-2018-0259-14638</t>
        </is>
      </c>
      <c r="B112" s="3" t="str">
        <f>=HYPERLINK("https://www.regulations.gov/comment/EPA-HQ-OA-2018-0259-14638")</f>
      </c>
      <c r="C112"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t>
        </is>
      </c>
      <c r="D112" s="2" t="inlineStr">
        <is>
          <t/>
        </is>
      </c>
      <c r="E112" s="2" t="inlineStr">
        <is>
          <t/>
        </is>
      </c>
    </row>
    <row r="113">
      <c r="A113" s="2" t="inlineStr">
        <is>
          <t>EPA-HQ-OA-2018-0259-14103</t>
        </is>
      </c>
      <c r="B113" s="3" t="str">
        <f>=HYPERLINK("https://www.regulations.gov/comment/EPA-HQ-OA-2018-0259-14103")</f>
      </c>
      <c r="C113"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113" s="2" t="inlineStr">
        <is>
          <t/>
        </is>
      </c>
      <c r="E113" s="2" t="inlineStr">
        <is>
          <t/>
        </is>
      </c>
    </row>
    <row r="114">
      <c r="A114" s="2" t="inlineStr">
        <is>
          <t>EPA-HQ-OA-2018-0259-13312</t>
        </is>
      </c>
      <c r="B114" s="3" t="str">
        <f>=HYPERLINK("https://www.regulations.gov/comment/EPA-HQ-OA-2018-0259-13312")</f>
      </c>
      <c r="C114" s="2" t="inlineStr">
        <is>
          <t>My name is Dr. Khalsa, and I live in Los Angeles, California. The EPA&amp;#39;s job is NOT to protect polluters--it is to protect the health of all Americans!As a very concerned American citizen and taxpayer, I very strongly oppose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t>
        </is>
      </c>
      <c r="D114" s="2" t="inlineStr">
        <is>
          <t/>
        </is>
      </c>
      <c r="E114" s="2" t="inlineStr">
        <is>
          <t/>
        </is>
      </c>
    </row>
    <row r="115">
      <c r="A115" s="2" t="inlineStr">
        <is>
          <t>EPA-HQ-OA-2018-0259-4490</t>
        </is>
      </c>
      <c r="B115" s="3" t="str">
        <f>=HYPERLINK("https://www.regulations.gov/comment/EPA-HQ-OA-2018-0259-4490")</f>
      </c>
      <c r="C115" s="2" t="inlineStr">
        <is>
          <t>Your work at the EPA is appaling: we need scientists telling the public what is and what is not science, not you. Your rule to eliminate certain science from consideration is shameful and the US public will not stand for it idly by as you dismantle one protection of citizen health and life after another. This must stop! Regards, Petr Krysl</t>
        </is>
      </c>
      <c r="D115" s="2" t="inlineStr">
        <is>
          <t/>
        </is>
      </c>
      <c r="E115" s="2" t="inlineStr">
        <is>
          <t/>
        </is>
      </c>
    </row>
    <row r="116">
      <c r="A116" s="2" t="inlineStr">
        <is>
          <t>EPA-HQ-OA-2018-0259-4748</t>
        </is>
      </c>
      <c r="B116" s="3" t="str">
        <f>=HYPERLINK("https://www.regulations.gov/comment/EPA-HQ-OA-2018-0259-4748")</f>
      </c>
      <c r="C116" s="2" t="inlineStr">
        <is>
          <t>You need to use data, peer-reviewed scientific theories, and consequence analysis to appropriately create or change regulations. Ignoring legitimate use of science and scientific data  just means you are making laws for your own benefit (or indirectly to your donor&amp;#39;s benefit) without consideration of likely consequences of your actions. Changes we have seen to the EPA this last 1.5 years are self-serving for those in power there - they are counter to the purpose of the EPA. Vote &amp;quot;No&amp;quot; on the EPA&amp;#39;s proposal to restrict the use of legitimate science.</t>
        </is>
      </c>
      <c r="D116" s="2" t="inlineStr">
        <is>
          <t/>
        </is>
      </c>
      <c r="E116" s="2" t="inlineStr">
        <is>
          <t/>
        </is>
      </c>
    </row>
    <row r="117">
      <c r="A117" s="2" t="inlineStr">
        <is>
          <t>EPA-HQ-OA-2018-0259-11331</t>
        </is>
      </c>
      <c r="B117" s="3" t="str">
        <f>=HYPERLINK("https://www.regulations.gov/comment/EPA-HQ-OA-2018-0259-11331")</f>
      </c>
      <c r="C117" s="2" t="inlineStr">
        <is>
          <t>To Whom It May Concern:The attached comments were provided orally at a virtual public hearing hosted by the Union of Concerned Scientists on Tuesday, April 14, 2020, in regard to EPA&amp;#39;s Proposed Rule: Strengthening Transparency in Regulatory Science. They were provided by John Bachmann.They were transcribed by Olender Reporting, Inc. To view the comments as delivered, and to access the full transcripts of all three virtual public hearings, please visit https://www.ucsusa.org/virtual-public-hearing-epa-supplemental-rule.
Okay. Look, we are just eight days before the fiftieth anniversary of the first Earth Day and I have some questions. First, why is EPA in such a hurry to finish a rule -- no, I'm sorry. Why is EPA proposing to regulate science and rolling back regulations on pollution? Why is EPA in such a hurry to finish a rule for which there is not only no legislative mandate, but if actually adopted and implemented would cause the agency to violate many of its statutory mandates? Why do EPA's political leaders pretend that they actually care about science, and external science advice, or transparency in developing policy when again and again their own actions show otherwise? A fair review of the supplemental proposal must conclude that it would expan...</t>
        </is>
      </c>
      <c r="D117" s="2" t="inlineStr">
        <is>
          <t/>
        </is>
      </c>
      <c r="E117" s="2" t="inlineStr">
        <is>
          <t/>
        </is>
      </c>
    </row>
    <row r="118">
      <c r="A118" s="2" t="inlineStr">
        <is>
          <t>EPA-HQ-OA-2018-0259-7969</t>
        </is>
      </c>
      <c r="B118" s="3" t="str">
        <f>=HYPERLINK("https://www.regulations.gov/comment/EPA-HQ-OA-2018-0259-7969")</f>
      </c>
      <c r="C118" s="2" t="inlineStr">
        <is>
          <t>This is a terrible idea. It is not a rule for &amp;quot;transparency&amp;quot;, but rather a way to interfere with independent science as a way to stymie research that is against the administration&amp;#39;s desired policy outcomes. Please reject this.</t>
        </is>
      </c>
      <c r="D118" s="2" t="inlineStr">
        <is>
          <t/>
        </is>
      </c>
      <c r="E118" s="2" t="inlineStr">
        <is>
          <t/>
        </is>
      </c>
    </row>
    <row r="119">
      <c r="A119" s="2" t="inlineStr">
        <is>
          <t>EPA-HQ-OA-2018-0259-11367</t>
        </is>
      </c>
      <c r="B119" s="3" t="str">
        <f>=HYPERLINK("https://www.regulations.gov/comment/EPA-HQ-OA-2018-0259-11367")</f>
      </c>
      <c r="C119" s="2" t="inlineStr">
        <is>
          <t>My name is Mary Steele, and I live in Laguna Niguel, California. As do most Americans, I believe that our air, water, and food should be protected, so I am writing to voice my strong opposition to the Trump administrations latest attack on science, public health, and our nations environmental laws.The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significa...</t>
        </is>
      </c>
      <c r="D119" s="2" t="inlineStr">
        <is>
          <t/>
        </is>
      </c>
      <c r="E119" s="2" t="inlineStr">
        <is>
          <t/>
        </is>
      </c>
    </row>
    <row r="120">
      <c r="A120" s="2" t="inlineStr">
        <is>
          <t>EPA-HQ-OA-2018-0259-14106</t>
        </is>
      </c>
      <c r="B120" s="3" t="str">
        <f>=HYPERLINK("https://www.regulations.gov/comment/EPA-HQ-OA-2018-0259-14106")</f>
      </c>
      <c r="C120"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120" s="2" t="inlineStr">
        <is>
          <t/>
        </is>
      </c>
      <c r="E120" s="2" t="inlineStr">
        <is>
          <t/>
        </is>
      </c>
    </row>
    <row r="121">
      <c r="A121" s="2" t="inlineStr">
        <is>
          <t>EPA-HQ-OA-2018-0259-1600</t>
        </is>
      </c>
      <c r="B121" s="3" t="str">
        <f>=HYPERLINK("https://www.regulations.gov/comment/EPA-HQ-OA-2018-0259-1600")</f>
      </c>
      <c r="C121" s="2" t="inlineStr">
        <is>
          <t>Im writing to speak out AGAINST your regulations to impose transparency in EPA science. 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available.This is both unnecessary and impractical. I urge you to abandon this reckless plan, for the sake of our childrens health.The above was the general message provided. This is me speaking: Cut the &amp;quot;Ministry of Truth&amp;quot; crappola, would you? Science is science. It&amp;#39;s a process, not a belief....</t>
        </is>
      </c>
      <c r="D121" s="2" t="inlineStr">
        <is>
          <t/>
        </is>
      </c>
      <c r="E121" s="2" t="inlineStr">
        <is>
          <t/>
        </is>
      </c>
    </row>
    <row r="122">
      <c r="A122" s="2" t="inlineStr">
        <is>
          <t>EPA-HQ-OA-2018-0259-9896</t>
        </is>
      </c>
      <c r="B122" s="3" t="str">
        <f>=HYPERLINK("https://www.regulations.gov/comment/EPA-HQ-OA-2018-0259-9896")</f>
      </c>
      <c r="C122" s="2" t="inlineStr">
        <is>
          <t>Dear Administrator Andrew Wheeler,I vehemently object to the USEPA proposal to restrict decision-making processes by excluding scientific literature and trained scientists.The proposed rule has three fundamental flaws that render it unfeasible: 1.  The proposal includes no analysis of the rule&amp;#39;s benefits; no assessment of the rule effect on the EPA&amp;#39;s mission-related work; and no quantitative analysis of the cost of implementation.2. The proposal blocks the EPA from using many kinds of scientific studies vital to its decision making. These include studies that rely on personal health data, confidential business information, intellectual property, or older studies for which the authors or raw...</t>
        </is>
      </c>
      <c r="D122" s="2" t="inlineStr">
        <is>
          <t/>
        </is>
      </c>
      <c r="E122" s="2" t="inlineStr">
        <is>
          <t/>
        </is>
      </c>
    </row>
    <row r="123">
      <c r="A123" s="2" t="inlineStr">
        <is>
          <t>EPA-HQ-OA-2018-0259-18418</t>
        </is>
      </c>
      <c r="B123" s="3" t="str">
        <f>=HYPERLINK("https://www.regulations.gov/comment/EPA-HQ-OA-2018-0259-18418")</f>
      </c>
      <c r="C123" s="2" t="inlineStr">
        <is>
          <t>My name is Donna Burrell, and I live in Shreveport, Louisiana. Conflicts of interest between laws and lawmakers are supposedly illegal.  Ha.   Lets get the politics out of our science!I am strongly opposed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t>
        </is>
      </c>
      <c r="D123" s="2" t="inlineStr">
        <is>
          <t/>
        </is>
      </c>
      <c r="E123" s="2" t="inlineStr">
        <is>
          <t/>
        </is>
      </c>
    </row>
    <row r="124">
      <c r="A124" s="2" t="inlineStr">
        <is>
          <t>EPA-HQ-OA-2018-0259-6655</t>
        </is>
      </c>
      <c r="B124" s="3" t="str">
        <f>=HYPERLINK("https://www.regulations.gov/comment/EPA-HQ-OA-2018-0259-6655")</f>
      </c>
      <c r="C124" s="2" t="inlineStr">
        <is>
          <t>As one of the 1.3 million supporters of the National Parks Conservation Association, I strongly oppose your new proposal, misleadingly called &amp;quot;Strengthening Transparency in Regulatory Science.&amp;quot;I&amp;#39;ve been a lover of the environment my whole life. I&amp;#39;ve spent time working in Yellowstone and volunteering in Yosemite and with California parks. It&amp;#39;s important to me to recycle and reduce my carbon footprint, and I&amp;#39;ve been seeing the effects of climate change first hand. We&amp;#39;ve got 100 year droughts and fires in California every year now, and the weather is hotter than it&amp;#39;s ever been. Manta rays are disappearing in Hawaii (Big Island Manta Ray dive), and coral is dying all over the world, which I see whe...</t>
        </is>
      </c>
      <c r="D124" s="2" t="inlineStr">
        <is>
          <t/>
        </is>
      </c>
      <c r="E124" s="2" t="inlineStr">
        <is>
          <t/>
        </is>
      </c>
    </row>
    <row r="125">
      <c r="A125" s="2" t="inlineStr">
        <is>
          <t>EPA-HQ-OA-2018-0259-19099</t>
        </is>
      </c>
      <c r="B125" s="3" t="str">
        <f>=HYPERLINK("https://www.regulations.gov/comment/EPA-HQ-OA-2018-0259-19099")</f>
      </c>
      <c r="C125" s="2" t="inlineStr">
        <is>
          <t>Protection Agency,I am writing to STRONGLY oppose the U.S. Environmental Protection Agency&amp;#39;s (EPA) IGNORANTLY proposed PURPOSELY NISNAMED &amp;quot;Transparency in Regulatory Science&amp;quot; rule.  This NEGLIGENTLY proposed rule would PURPOSELY not, IN ANY WAY WHAT-SO-EVER, provide the public with greater &amp;quot;confidence in and understanding of&amp;quot; EPA&amp;#39;s regulatory decisions, as stated in your WOEFULLY FLAWED, POLITICALLY-MOTIVATED justification. Rather, it would, YET AGAIN, PURPOSELY,deeply undermine the ability of the EPA to use all the best CRUCIALLY NEEDED available science in ALL its regulatory decisions, which, in turn, will, AS IS ABUNDANTLY CLEAR TO ALL, UNCONSCIONABLY undermine public health.  ...</t>
        </is>
      </c>
      <c r="D125" s="2" t="inlineStr">
        <is>
          <t/>
        </is>
      </c>
      <c r="E125" s="2" t="inlineStr">
        <is>
          <t/>
        </is>
      </c>
    </row>
    <row r="126">
      <c r="A126" s="2" t="inlineStr">
        <is>
          <t>EPA-HQ-OA-2018-0259-14089</t>
        </is>
      </c>
      <c r="B126" s="3" t="str">
        <f>=HYPERLINK("https://www.regulations.gov/comment/EPA-HQ-OA-2018-0259-14089")</f>
      </c>
      <c r="C126"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126" s="2" t="inlineStr">
        <is>
          <t/>
        </is>
      </c>
      <c r="E126" s="2" t="inlineStr">
        <is>
          <t/>
        </is>
      </c>
    </row>
    <row r="127">
      <c r="A127" s="2" t="inlineStr">
        <is>
          <t>EPA-HQ-OA-2018-0259-13144</t>
        </is>
      </c>
      <c r="B127" s="3" t="str">
        <f>=HYPERLINK("https://www.regulations.gov/comment/EPA-HQ-OA-2018-0259-13144")</f>
      </c>
      <c r="C127" s="2" t="inlineStr">
        <is>
          <t>Dear Administrator Andrew Wheeler,I strongly oppose EPA&amp;#39;s proposal to restrict the science that is used in its decision-making processes.  It&amp;#39;s illogical on the face of it.  Clearly, an agency whose mission is to protect the environment must rely on science in its decision-making.  In issuing this proposed rule, the EPA claims that it would be making science more transparent. But it instead would put researchers in the difficult position of choosing between protecting privacy and security versus allowing their work to be used in EPA decision-making. It would excessively burden EPA staff with reanalyzing data from each study used to support a rule.  This is inefficient and time-consuming.  It&amp;#39;s also pointle...</t>
        </is>
      </c>
      <c r="D127" s="2" t="inlineStr">
        <is>
          <t/>
        </is>
      </c>
      <c r="E127" s="2" t="inlineStr">
        <is>
          <t/>
        </is>
      </c>
    </row>
    <row r="128">
      <c r="A128" s="2" t="inlineStr">
        <is>
          <t>EPA-HQ-OA-2018-0259-6135</t>
        </is>
      </c>
      <c r="B128" s="3" t="str">
        <f>=HYPERLINK("https://www.regulations.gov/comment/EPA-HQ-OA-2018-0259-6135")</f>
      </c>
      <c r="C128" s="2" t="inlineStr">
        <is>
          <t>Comments on the U.S. EPA's Proposed Rule, "Strengthening Transparency in Regulatory Science" 83 Fed. Reg. 18,768 (Apr. 30, 2018) Docket ID No. EPA-HQ-OA-2018-0259 Comments submitted on August 16, 2018 The following comments are submitted on behalf of individual members of the Utah Air Quality Board including: a representative from the public who is trained and experienced in public health, an engineering professor not associated with industry and who is an expert in air quality matters, a representative from the public who represents an environmental non-profit organization, and a government representative that does not represent the federal government. The Utah Air Quality Board is the primary air quality policy maker for the State of U...
Comments on the U.S. EPA's Proposed Rule, "Strengthening Transparency in Regulatory Science" 83 Fed. Reg. 18,768 (Apr. 30, 2018) Docket ID No. EPA-HQ-OA-2018-0259 Comments submitted on August 16, 2018 The following comments are submitted on behalf of individual members of the Utah Air Quality Board including: a representative from the public who is trained and experienced in public health, an engineering professor not associated with industry and who is an expert in air quality matters, a representative from the public who represents an environmental non-profit organization, and a government representative that does not represent the federal government. The Utah Air Quality Board is the primary air quality policy maker for the State of U...</t>
        </is>
      </c>
      <c r="D128" s="2" t="inlineStr">
        <is>
          <t/>
        </is>
      </c>
      <c r="E128" s="2" t="inlineStr">
        <is>
          <t/>
        </is>
      </c>
    </row>
    <row r="129">
      <c r="A129" s="2" t="inlineStr">
        <is>
          <t>EPA-HQ-OA-2018-0259-15671</t>
        </is>
      </c>
      <c r="B129" s="3" t="str">
        <f>=HYPERLINK("https://www.regulations.gov/comment/EPA-HQ-OA-2018-0259-15671")</f>
      </c>
      <c r="C129" s="2" t="inlineStr">
        <is>
          <t>My name is [Your first name will be inserted here] [Your last name will be inserted here], and I live in [Your city will be inserted here], [Your state will be inserted here]. [Your personal comment will be added here.]I wish to voice my strong opposition to the Trump administrations latest attack on science, public health, and our nations environmental laws.Under the administrations new proposal, misleadingly promulgated as a means of strengthening transparency in regulatory science&amp;quot;, the U.S. Environmental Protection Agency could be precluded from using important scientific research when establishing safeguards that protect communities across the country.  Should the proposed rule be finalized, the EPAs ability...</t>
        </is>
      </c>
      <c r="D129" s="2" t="inlineStr">
        <is>
          <t/>
        </is>
      </c>
      <c r="E129" s="2" t="inlineStr">
        <is>
          <t/>
        </is>
      </c>
    </row>
    <row r="130">
      <c r="A130" s="2" t="inlineStr">
        <is>
          <t>EPA-HQ-OA-2018-0259-17136</t>
        </is>
      </c>
      <c r="B130" s="3" t="str">
        <f>=HYPERLINK("https://www.regulations.gov/comment/EPA-HQ-OA-2018-0259-17136")</f>
      </c>
      <c r="C130" s="2" t="inlineStr">
        <is>
          <t>Dear Administrator Andrew Wheeler,Please do your job and follow the name and mission of your agency! Protecting our environment protects the health and lives of all of us. That means you, your family, even Trump and his family. I oppose the Environmental Protection Agency&amp;#39;s (EPA) proposal to restrict the science that is used in its decisionmaking processes. That doesn&amp;#39;t make sense and you know it. In issuing this proposed rule, the EPA claims that it would be making science more transparent. But it instead would put researchers in the difficult position of choosing between protecting privacy and security versus allowing their work to be used in EPA decisionmaking. It would excessively burden EPA staf...</t>
        </is>
      </c>
      <c r="D130" s="2" t="inlineStr">
        <is>
          <t/>
        </is>
      </c>
      <c r="E130" s="2" t="inlineStr">
        <is>
          <t/>
        </is>
      </c>
    </row>
    <row r="131">
      <c r="A131" s="2" t="inlineStr">
        <is>
          <t>EPA-HQ-OA-2018-0259-10986</t>
        </is>
      </c>
      <c r="B131" s="3" t="str">
        <f>=HYPERLINK("https://www.regulations.gov/comment/EPA-HQ-OA-2018-0259-10986")</f>
      </c>
      <c r="C131" s="2" t="inlineStr">
        <is>
          <t>Dear Administrator Wheeler, I would like to offer comments opposing the proposed &amp;quot;Strengthening Transparency in Regulatory Science,&amp;quot; Docket # EPA-HQ-OA-2018-0259-9322, based on my training and professional experience in ensuring and evaluating scientific integrity. EPA decision-making should be based on the best possible interpretations of the best available evidence. This is how the EPA can best protect public health and quality of life for me, my family, my community, and my country. The proposal to give greater consideration to studies that use publicly available data, as outlined in section II, &amp;quot;Applicability to Data and Models,&amp;quot; may enable perverse use of scientific evidence. Imagine that EPA ...</t>
        </is>
      </c>
      <c r="D131" s="2" t="inlineStr">
        <is>
          <t/>
        </is>
      </c>
      <c r="E131" s="2" t="inlineStr">
        <is>
          <t/>
        </is>
      </c>
    </row>
    <row r="132">
      <c r="A132" s="2" t="inlineStr">
        <is>
          <t>EPA-HQ-OA-2018-0259-1452</t>
        </is>
      </c>
      <c r="B132" s="3" t="str">
        <f>=HYPERLINK("https://www.regulations.gov/comment/EPA-HQ-OA-2018-0259-1452")</f>
      </c>
      <c r="C132" s="2" t="inlineStr">
        <is>
          <t>As a scientist with more than 30 years of experience in industry, academia, and government I know that a tremendous amount of valuable science is done with proprietary data (e.g., from oil companies) and with data which otherwise cannot be made public (e.g., medical data which is protected due to patient privacy requirements). Without the use of information derived from such data, Federal agencies cannot bring the full scientific picture to bear as policy and regulations are formulated. Thus, I urge EPA to not implement the proposed &amp;quot;Strengthening Transparency in Regulatory Science.&amp;quot; Best regards,Jerry Miller</t>
        </is>
      </c>
      <c r="D132" s="2" t="inlineStr">
        <is>
          <t/>
        </is>
      </c>
      <c r="E132" s="2" t="inlineStr">
        <is>
          <t/>
        </is>
      </c>
    </row>
    <row r="133">
      <c r="A133" s="2" t="inlineStr">
        <is>
          <t>EPA-HQ-OA-2018-0259-5721</t>
        </is>
      </c>
      <c r="B133" s="3" t="str">
        <f>=HYPERLINK("https://www.regulations.gov/comment/EPA-HQ-OA-2018-0259-5721")</f>
      </c>
      <c r="C133" s="2" t="inlineStr">
        <is>
          <t>JUNK science has been pushed by people totally ignorant of REAL science.Falsified data do NOT mean anything!  Have the integrity to stand up for verified science, based on real data!!  True scientists know that &amp;quot;global warming&amp;quot; is a total hoax.  EPA regulations that support this fallacy MUST be eliminated.Dr. Bonnie M Fox, Biochemist Regards, Dr. Fox</t>
        </is>
      </c>
      <c r="D133" s="2" t="inlineStr">
        <is>
          <t/>
        </is>
      </c>
      <c r="E133" s="2" t="inlineStr">
        <is>
          <t/>
        </is>
      </c>
    </row>
    <row r="134">
      <c r="A134" s="2" t="inlineStr">
        <is>
          <t>EPA-HQ-OA-2018-0259-2729</t>
        </is>
      </c>
      <c r="B134" s="3" t="str">
        <f>=HYPERLINK("https://www.regulations.gov/comment/EPA-HQ-OA-2018-0259-2729")</f>
      </c>
      <c r="C134" s="2" t="inlineStr">
        <is>
          <t>From: Defend Our Future  To: DAYZEROPREFIX Pruitt, Scott Date: 5/15/2018 12:43:42 PM Subject: Young Americans urge you not to undermine strong science ----------------------------------------------------------------- May 15, 2018 Administrator E. Scott Pruitt Dear Administrator Pruitt Administrator Pruitt, John and I are very much opposed to your plans to restrict the use of strong, rigorous science at EPA. This proposal undermines scientific research that keeps our communities safe by determining whether chemicals and pollutants cause cancer, heart disease, and more. You cannot continue to kowtow to your corporate donors at the expense of the American people and the environment. Americans deserve the best...</t>
        </is>
      </c>
      <c r="D134" s="2" t="inlineStr">
        <is>
          <t/>
        </is>
      </c>
      <c r="E134" s="2" t="inlineStr">
        <is>
          <t/>
        </is>
      </c>
    </row>
    <row r="135">
      <c r="A135" s="2" t="inlineStr">
        <is>
          <t>EPA-HQ-OA-2018-0259-21018</t>
        </is>
      </c>
      <c r="B135" s="3" t="str">
        <f>=HYPERLINK("https://www.regulations.gov/comment/EPA-HQ-OA-2018-0259-21018")</f>
      </c>
      <c r="C135" s="2" t="inlineStr">
        <is>
          <t>My name is Mark Gutman, and I live in Talkeetna, Alaska. Scientific research is the basis for sound environmental policy and protection.  It is obviously wrong to limit or censor scientific studies and their applications at the EPA.I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t>
        </is>
      </c>
      <c r="D135" s="2" t="inlineStr">
        <is>
          <t/>
        </is>
      </c>
      <c r="E135" s="2" t="inlineStr">
        <is>
          <t/>
        </is>
      </c>
    </row>
    <row r="136">
      <c r="A136" s="2" t="inlineStr">
        <is>
          <t>EPA-HQ-OA-2018-0259-1970</t>
        </is>
      </c>
      <c r="B136" s="3" t="str">
        <f>=HYPERLINK("https://www.regulations.gov/comment/EPA-HQ-OA-2018-0259-1970")</f>
      </c>
      <c r="C136" s="2" t="inlineStr">
        <is>
          <t>The EPAs proposed rule is extremely misnamed, since in reality, the EPA wants to abandon public and environmental protections to protect industry profits. This would be done by attacking the very science on which its regulations are based, not just how it uses this science. This rule would apply to all pollutants, not just radioactive substances. Transparency based on faulty science is extremely harmful. This is the EPAs latest attempt to harm our health all to keep the polluters profitable.The EPAs radiation protection is already not protective enough, so I urge the EPA to keep what protections there are intact. Its essential that the EPA maintain the linear, no threshold (LNT) model for cancer risk from radiation. LNT must no...</t>
        </is>
      </c>
      <c r="D136" s="2" t="inlineStr">
        <is>
          <t/>
        </is>
      </c>
      <c r="E136" s="2" t="inlineStr">
        <is>
          <t/>
        </is>
      </c>
    </row>
    <row r="137">
      <c r="A137" s="2" t="inlineStr">
        <is>
          <t>EPA-HQ-OA-2018-0259-1425</t>
        </is>
      </c>
      <c r="B137" s="3" t="str">
        <f>=HYPERLINK("https://www.regulations.gov/comment/EPA-HQ-OA-2018-0259-1425")</f>
      </c>
      <c r="C137" s="2" t="inlineStr">
        <is>
          <t xml:space="preserve">This proposed rule poses a severe threat to the health of all Americans. By limiting the science that can been used to set thresholds of allowable air pollution, our most fundamental resource - air - is at risk of becoming inhumanely contaminated. This will hurt the poorest Americans first and worst as they are more likely to live nearer to pollution generating facilities. This proposed change flouts modern science, in a country that prides itself on being a center of ingenuity and innovation. It is anti-American and cruel to children, the elderly and the poor, who are more vulnerable to the impacts of pollution and more likely to encounter polluted air if the rule change were enacted.  </t>
        </is>
      </c>
      <c r="D137" s="2" t="inlineStr">
        <is>
          <t/>
        </is>
      </c>
      <c r="E137" s="2" t="inlineStr">
        <is>
          <t/>
        </is>
      </c>
    </row>
    <row r="138">
      <c r="A138" s="2" t="inlineStr">
        <is>
          <t>EPA-HQ-OA-2018-0259-4924</t>
        </is>
      </c>
      <c r="B138" s="3" t="str">
        <f>=HYPERLINK("https://www.regulations.gov/comment/EPA-HQ-OA-2018-0259-4924")</f>
      </c>
      <c r="C138" s="2" t="inlineStr">
        <is>
          <t>We strongly oppose EPAs efforts to restrict the use of the best available science in its policymaking and encourage EPA to withdraw its proposal.We support the goal of improving the transparency of science and access to data. When feasible, scientists should strive for appropriate public access to data to maximize independent validation and trust in the scientific process. However, there are many credible scientific studies where the exposure of raw data to the public is infeasible or would reveal confidential patient information.The research EPA relies on to make determinations is already transparent in most cases. Many scientific journals and research agencies now have policies governing the sharing of data among re...</t>
        </is>
      </c>
      <c r="D138" s="2" t="inlineStr">
        <is>
          <t/>
        </is>
      </c>
      <c r="E138" s="2" t="inlineStr">
        <is>
          <t/>
        </is>
      </c>
    </row>
    <row r="139">
      <c r="A139" s="2" t="inlineStr">
        <is>
          <t>EPA-HQ-OA-2018-0259-14611</t>
        </is>
      </c>
      <c r="B139" s="3" t="str">
        <f>=HYPERLINK("https://www.regulations.gov/comment/EPA-HQ-OA-2018-0259-14611")</f>
      </c>
      <c r="C139"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139" s="2" t="inlineStr">
        <is>
          <t/>
        </is>
      </c>
      <c r="E139" s="2" t="inlineStr">
        <is>
          <t/>
        </is>
      </c>
    </row>
    <row r="140">
      <c r="A140" s="2" t="inlineStr">
        <is>
          <t>EPA-HQ-OA-2018-0259-13094</t>
        </is>
      </c>
      <c r="B140" s="3" t="str">
        <f>=HYPERLINK("https://www.regulations.gov/comment/EPA-HQ-OA-2018-0259-13094")</f>
      </c>
      <c r="C140" s="2" t="inlineStr">
        <is>
          <t>IMMEDIATE ACTION REQUIRED: The EPA must update regulations.gov so the website accurately reflects the extended comment period. More than a week ago the EPA announced that the comment period was extended to May, 18th 2020. This extension was not well-publicized and regulations.gov has not been updated to reflect this change. https://www.epa.gov/osa/strengthening-transparency-regulatory-science (&amp;quot;EPA is issuing an extension of the public comment period on the supplemental notice of proposed rulemaking. The public comment period will now be open until May 18, 2020.&amp;quot;).Although this extension is welcome news, it may not give interested parties a meaningful opportunity to comment on the rule because it was not publicized ad...</t>
        </is>
      </c>
      <c r="D140" s="2" t="inlineStr">
        <is>
          <t/>
        </is>
      </c>
      <c r="E140" s="2" t="inlineStr">
        <is>
          <t/>
        </is>
      </c>
    </row>
    <row r="141">
      <c r="A141" s="2" t="inlineStr">
        <is>
          <t>EPA-HQ-OA-2018-0259-14473</t>
        </is>
      </c>
      <c r="B141" s="3" t="str">
        <f>=HYPERLINK("https://www.regulations.gov/comment/EPA-HQ-OA-2018-0259-14473")</f>
      </c>
      <c r="C141"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t>
        </is>
      </c>
      <c r="D141" s="2" t="inlineStr">
        <is>
          <t/>
        </is>
      </c>
      <c r="E141" s="2" t="inlineStr">
        <is>
          <t/>
        </is>
      </c>
    </row>
    <row r="142">
      <c r="A142" s="2" t="inlineStr">
        <is>
          <t>EPA-HQ-OA-2018-0259-17224</t>
        </is>
      </c>
      <c r="B142" s="3" t="str">
        <f>=HYPERLINK("https://www.regulations.gov/comment/EPA-HQ-OA-2018-0259-17224")</f>
      </c>
      <c r="C142" s="2" t="inlineStr">
        <is>
          <t>My name is Dr. William Burgess Leavenworth, Ph.D.  My doctorate is in environmental history, concentrated on the northern New England littoral.  I am the sixth generation of my family to graduate from College, the fourth to have an M.A., and the second to have a Ph.D.  We have been conservationists at least since the Civil War.  We have shed our sweat to build this country, and our blood to defend it.  My father resigned his tenure-track college teaching position and died flying night recon missions against the Nazis while Trump&amp;#39;s father was cowering in his racist NY burrow.I am writing to voice my strong opposition to the Trump administrations latest attack on science, public health, and ...</t>
        </is>
      </c>
      <c r="D142" s="2" t="inlineStr">
        <is>
          <t/>
        </is>
      </c>
      <c r="E142" s="2" t="inlineStr">
        <is>
          <t/>
        </is>
      </c>
    </row>
    <row r="143">
      <c r="A143" s="2" t="inlineStr">
        <is>
          <t>EPA-HQ-OA-2018-0259-0624</t>
        </is>
      </c>
      <c r="B143" s="3" t="str">
        <f>=HYPERLINK("https://www.regulations.gov/comment/EPA-HQ-OA-2018-0259-0624")</f>
      </c>
      <c r="C143" s="2" t="inlineStr">
        <is>
          <t>From: Pruitt, Scott To: For the Docket Center Date: 5/14/2018 3:08:58 PM Subject: FW: Walk back your latest dangerous attack on strong science --------------------------------------------------------------------- ________________________________________ From: Environmental Defense FundOn Behalf Ofjosie lopez Sent: Monday, May 14, 2018 3:08:40 PM (UTC-05:00) Eastern Time (US &amp; Canada) To: Pruitt, Scott Subject: Walk back your latest dangerous attack on strong science May 14, 2018 Administrator E. Scott Pruitt Dear Administrator Pruitt, While scandals continue to swirl around you, Scott Pruitt, you have given yet another gift to industry lobbyists that puts our communities at risk. Your latest " crime against humanity " new proposal would ...</t>
        </is>
      </c>
      <c r="D143" s="2" t="inlineStr">
        <is>
          <t/>
        </is>
      </c>
      <c r="E143" s="2" t="inlineStr">
        <is>
          <t/>
        </is>
      </c>
    </row>
    <row r="144">
      <c r="A144" s="2" t="inlineStr">
        <is>
          <t>EPA-HQ-OA-2018-0259-5181</t>
        </is>
      </c>
      <c r="B144" s="3" t="str">
        <f>=HYPERLINK("https://www.regulations.gov/comment/EPA-HQ-OA-2018-0259-5181")</f>
      </c>
      <c r="C144" s="2" t="inlineStr">
        <is>
          <t>The Association of State Wetland Managers, Inc. “Dedicated to the Protection and Restoration of the Nation’s Wetlands” Executive Director August 3, 2018 Jeanne Christie 32 Tandberg Trail, Suite 2A Windham ME 04062 U.S. Environmental Protection Agency (207) 892-3399 EPA Docket Center EPA-HQ-OA-2018-0259 Executive Director Emeritus Jon A. Kusler, Esq. Mail Code 28221T 1434 Helderberg Trail 1200 Pennsylvania Avenue NW Berne, NY 12023-9746 Washington DC 20460 (518) 872-1804 Chairman Submitted via www.regulations.gov: Kenneth Murin Docket ID No. EPA-HQ-OA-2018-0259 PA Dept. of Environmental Protection Re: Strengthening Transparency in Regulatory Science RCSOB 400 Market Street P.O. Box 8460 Mechanicsburg, PA 17105 To Whom It May Concern: (717...</t>
        </is>
      </c>
      <c r="D144" s="2" t="inlineStr">
        <is>
          <t/>
        </is>
      </c>
      <c r="E144" s="2" t="inlineStr">
        <is>
          <t/>
        </is>
      </c>
    </row>
    <row r="145">
      <c r="A145" s="2" t="inlineStr">
        <is>
          <t>EPA-HQ-OA-2018-0259-14001</t>
        </is>
      </c>
      <c r="B145" s="3" t="str">
        <f>=HYPERLINK("https://www.regulations.gov/comment/EPA-HQ-OA-2018-0259-14001")</f>
      </c>
      <c r="C145"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145" s="2" t="inlineStr">
        <is>
          <t/>
        </is>
      </c>
      <c r="E145" s="2" t="inlineStr">
        <is>
          <t/>
        </is>
      </c>
    </row>
    <row r="146">
      <c r="A146" s="2" t="inlineStr">
        <is>
          <t>EPA-HQ-OA-2018-0259-14104</t>
        </is>
      </c>
      <c r="B146" s="3" t="str">
        <f>=HYPERLINK("https://www.regulations.gov/comment/EPA-HQ-OA-2018-0259-14104")</f>
      </c>
      <c r="C146"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146" s="2" t="inlineStr">
        <is>
          <t/>
        </is>
      </c>
      <c r="E146" s="2" t="inlineStr">
        <is>
          <t/>
        </is>
      </c>
    </row>
    <row r="147">
      <c r="A147" s="2" t="inlineStr">
        <is>
          <t>EPA-HQ-OA-2018-0259-13815</t>
        </is>
      </c>
      <c r="B147" s="3" t="str">
        <f>=HYPERLINK("https://www.regulations.gov/comment/EPA-HQ-OA-2018-0259-13815")</f>
      </c>
      <c r="C147" s="2" t="inlineStr">
        <is>
          <t>The epa has not used real science in making their decisions. Of course there is global warming and global cooling. There are seasons too. To use fake science is the type of propaganda used by communist, globalists to sow fear and manipulate the people. Real science is verifiable, puts men in space, cures disease etc. in my opinion, the epa should be dissolved. It has caused more harm and disinformation than any tiny bit of good it has produced. Reality is a long way from the epa. It was conceived to help our inviprnment. Instead it is stool for control and disinformation</t>
        </is>
      </c>
      <c r="D147" s="2" t="inlineStr">
        <is>
          <t/>
        </is>
      </c>
      <c r="E147" s="2" t="inlineStr">
        <is>
          <t/>
        </is>
      </c>
    </row>
    <row r="148">
      <c r="A148" s="2" t="inlineStr">
        <is>
          <t>EPA-HQ-OA-2018-0259-14524</t>
        </is>
      </c>
      <c r="B148" s="3" t="str">
        <f>=HYPERLINK("https://www.regulations.gov/comment/EPA-HQ-OA-2018-0259-14524")</f>
      </c>
      <c r="C148"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  The EPA is supposed to be protecting the health of Americans and our environment.  Instead you (and the president) seem h...</t>
        </is>
      </c>
      <c r="D148" s="2" t="inlineStr">
        <is>
          <t/>
        </is>
      </c>
      <c r="E148" s="2" t="inlineStr">
        <is>
          <t/>
        </is>
      </c>
    </row>
    <row r="149">
      <c r="A149" s="2" t="inlineStr">
        <is>
          <t>EPA-HQ-OA-2018-0259-15039</t>
        </is>
      </c>
      <c r="B149" s="3" t="str">
        <f>=HYPERLINK("https://www.regulations.gov/comment/EPA-HQ-OA-2018-0259-15039")</f>
      </c>
      <c r="C149" s="2" t="inlineStr">
        <is>
          <t>I find it so interesting how so many folks can love technology and the science that created it all when it&amp;#39;s convenient and supports their beliefs, and how they can pick and choose which science it is that fits their narrative. Good science is good science- end of story! If someone has some new sound science to clearly counter that which has been helping to make policy, then let&amp;#39;s consider it. Otherwise, to say a science is wrong just because that&amp;#39;s how someone feels is simply lunacy and disregards all the hard work some very intelligent folks went through to arrive at those scientific conclusions. Anyone who has ever read a scientific paper or article will quickly realize these scientists are MUCH more smart in their respect...</t>
        </is>
      </c>
      <c r="D149" s="2" t="inlineStr">
        <is>
          <t/>
        </is>
      </c>
      <c r="E149" s="2" t="inlineStr">
        <is>
          <t/>
        </is>
      </c>
    </row>
    <row r="150">
      <c r="A150" s="2" t="inlineStr">
        <is>
          <t>EPA-HQ-OA-2018-0259-3327</t>
        </is>
      </c>
      <c r="B150" s="3" t="str">
        <f>=HYPERLINK("https://www.regulations.gov/comment/EPA-HQ-OA-2018-0259-3327")</f>
      </c>
      <c r="C150" s="2" t="inlineStr">
        <is>
          <t>EPAs proposed rule, Strengthening Transparency in Regulatory Science, sounds good. Who doesnt want  EPA to be more transparent about how it sets its regulations protecting people from pollution? The reality, however, is that EPA is attempting to abandon public and environmental protections in order to protect industry profits. EPA would do this by attacking the very science on which its regulations are based, not just how it uses this science. The EPA rule would apply to all pollutants, not just radioactive substances.For radiation, EPA currently uses a scientifically supported model - called linear no-threshold (LNT) - to protect against cancer. While this model is not fully protective of females or pregnancy, it is more prote...</t>
        </is>
      </c>
      <c r="D150" s="2" t="inlineStr">
        <is>
          <t/>
        </is>
      </c>
      <c r="E150" s="2" t="inlineStr">
        <is>
          <t/>
        </is>
      </c>
    </row>
    <row r="151">
      <c r="A151" s="2" t="inlineStr">
        <is>
          <t>EPA-HQ-OA-2018-0259-18514</t>
        </is>
      </c>
      <c r="B151" s="3" t="str">
        <f>=HYPERLINK("https://www.regulations.gov/comment/EPA-HQ-OA-2018-0259-18514")</f>
      </c>
      <c r="C151" s="2" t="inlineStr">
        <is>
          <t>My name is Derek Shendell, and I live in Chatham, New Jersey. The peer review science should drive policy and programs and education.As someone who believes our air, water, and food should be protected, I am writing to voice my opposition to this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laws to protect communities across the country. If the proposed rule is finalized, the EPAs ability to ensure our air, water, a...</t>
        </is>
      </c>
      <c r="D151" s="2" t="inlineStr">
        <is>
          <t/>
        </is>
      </c>
      <c r="E151" s="2" t="inlineStr">
        <is>
          <t/>
        </is>
      </c>
    </row>
    <row r="152">
      <c r="A152" s="2" t="inlineStr">
        <is>
          <t>EPA-HQ-OA-2018-0259-6540</t>
        </is>
      </c>
      <c r="B152" s="3" t="str">
        <f>=HYPERLINK("https://www.regulations.gov/comment/EPA-HQ-OA-2018-0259-6540")</f>
      </c>
      <c r="C152" s="2" t="inlineStr">
        <is>
          <t>I advocate for the role of science in public policy. I  ask that you rescind this proposed rule because it would only restrict EPAs ability to use the best available science to fulfill its mission of protecting public health and the environment, while doing nothing to improve transparency in decision-making.First and foremost, this proposal is fatally flawed because it provides almost no justification or analysis of the impacts of the proposed change in policy. There is no cost benefit analysis of the rule with respect to the agency and external researchers, nor how it would affect EPAs mission-critical work. Additionally, the proposal would effectively prevent the EPA from using many kinds of scientific studies vital to its de...</t>
        </is>
      </c>
      <c r="D152" s="2" t="inlineStr">
        <is>
          <t/>
        </is>
      </c>
      <c r="E152" s="2" t="inlineStr">
        <is>
          <t/>
        </is>
      </c>
    </row>
    <row r="153">
      <c r="A153" s="2" t="inlineStr">
        <is>
          <t>EPA-HQ-OA-2018-0259-1278</t>
        </is>
      </c>
      <c r="B153" s="3" t="str">
        <f>=HYPERLINK("https://www.regulations.gov/comment/EPA-HQ-OA-2018-0259-1278")</f>
      </c>
      <c r="C153" s="2" t="inlineStr">
        <is>
          <t>RE:  Docket ID No. EPA-HQ-OA-2018-0259I am writing in strong opposition to this proposed rule.  The intent of this rule is not &amp;quot;transparency&amp;quot; as it is billed, but to cripple the use of scientific data in the promulgation of EPA rules to protect the environment and human health.  Many of the studies necessary to determine the effects of pollution on human health require access to personal health records.  These must remain confidential to protect the privacy of the study subjects.  This rule would eliminate that kind of research, with the ultimate effect of allowing more pollution in our already polluted world.  This rule is a cynical attempt to relax the pollution standards we have worked so hard for over the last 50 ...</t>
        </is>
      </c>
      <c r="D153" s="2" t="inlineStr">
        <is>
          <t/>
        </is>
      </c>
      <c r="E153" s="2" t="inlineStr">
        <is>
          <t/>
        </is>
      </c>
    </row>
    <row r="154">
      <c r="A154" s="2" t="inlineStr">
        <is>
          <t>EPA-HQ-OA-2018-0259-9442</t>
        </is>
      </c>
      <c r="B154" s="3" t="str">
        <f>=HYPERLINK("https://www.regulations.gov/comment/EPA-HQ-OA-2018-0259-9442")</f>
      </c>
      <c r="C154" s="2" t="inlineStr">
        <is>
          <t>We need an extension for the submission of comments that defend science, showing this proposed rule jeopardizes the way science is used to protect public health and the environment.</t>
        </is>
      </c>
      <c r="D154" s="2" t="inlineStr">
        <is>
          <t/>
        </is>
      </c>
      <c r="E154" s="2" t="inlineStr">
        <is>
          <t/>
        </is>
      </c>
    </row>
    <row r="155">
      <c r="A155" s="2" t="inlineStr">
        <is>
          <t>EPA-HQ-OA-2018-0259-8223</t>
        </is>
      </c>
      <c r="B155" s="3" t="str">
        <f>=HYPERLINK("https://www.regulations.gov/comment/EPA-HQ-OA-2018-0259-8223")</f>
      </c>
      <c r="C155" s="2" t="inlineStr">
        <is>
          <t>Stop the junk science. As an engineer and airline pilot with a strong science background I would like to see any regulation based on actual testable repeatable science. Regards, ROBERT MACEK</t>
        </is>
      </c>
      <c r="D155" s="2" t="inlineStr">
        <is>
          <t/>
        </is>
      </c>
      <c r="E155" s="2" t="inlineStr">
        <is>
          <t/>
        </is>
      </c>
    </row>
    <row r="156">
      <c r="A156" s="2" t="inlineStr">
        <is>
          <t>EPA-HQ-OA-2018-0259-4602</t>
        </is>
      </c>
      <c r="B156" s="3" t="str">
        <f>=HYPERLINK("https://www.regulations.gov/comment/EPA-HQ-OA-2018-0259-4602")</f>
      </c>
      <c r="C156" s="2" t="inlineStr">
        <is>
          <t>I am writing to oppose the proposal titled Strengthening Transparency in Regulatory Science.This rule fundamentally misrepresents how science works. Scientific studies already undergo intense scrutiny and peer review from experts in the field. Decision makers do not need to see raw data that went into studies in order to trust scientific evidence. They can look at the methods, design, and results in order to assess the quality of the science. By severely limiting the research that the EPA can draw on, the evidence for new environmental regulations will be thin at best. Without taking into account all peer-reviewed studies, the EPA&amp;#39;s mission to protect public health and the environment will be paralyzed. ...</t>
        </is>
      </c>
      <c r="D156" s="2" t="inlineStr">
        <is>
          <t/>
        </is>
      </c>
      <c r="E156" s="2" t="inlineStr">
        <is>
          <t/>
        </is>
      </c>
    </row>
    <row r="157">
      <c r="A157" s="2" t="inlineStr">
        <is>
          <t>EPA-HQ-OA-2018-0259-5376</t>
        </is>
      </c>
      <c r="B157" s="3" t="str">
        <f>=HYPERLINK("https://www.regulations.gov/comment/EPA-HQ-OA-2018-0259-5376")</f>
      </c>
      <c r="C157" s="2" t="inlineStr">
        <is>
          <t>EPA, why don&amp;#39;t you show us the proof?!?  Because you CAN&amp;#39;T!  Show your work product to the American people!  Your SECRET and PHONY SCIENCE must be ended.  The only possible reason for you to keep it &amp;quot;Secret&amp;quot; is because you KNOW it is faulty and phony.  The American people are not as ignorant as you would like to believe.  What other possible reason could there be to keep your &amp;quot;so called&amp;quot; science a secret from us???? Because you know that real scientists would blow your phony science up in smoke and reveal you for the frauds you are.  The American people have a right to see your work product, as it negatively impacts their jobs and lively hood.  Give it up!!! Regards, Sandra Perkins</t>
        </is>
      </c>
      <c r="D157" s="2" t="inlineStr">
        <is>
          <t/>
        </is>
      </c>
      <c r="E157" s="2" t="inlineStr">
        <is>
          <t/>
        </is>
      </c>
    </row>
    <row r="158">
      <c r="A158" s="2" t="inlineStr">
        <is>
          <t>EPA-HQ-OA-2018-0259-4755</t>
        </is>
      </c>
      <c r="B158" s="3" t="str">
        <f>=HYPERLINK("https://www.regulations.gov/comment/EPA-HQ-OA-2018-0259-4755")</f>
      </c>
      <c r="C158" s="2" t="inlineStr">
        <is>
          <t>The EPA should be making decisions about our environment based on SCIENCE and not politics or what is best only for business.  If you want to stop dividing this country then this administration needs to start building bridges (not walls).  Science today is the best that we have, we will learn more in the future and can change policy based on future learnings.  We can&amp;#39;t not do irreparable harm that will affect our children and grandchildren for the sake of $$$$ for the richest and largest corporations.The only way that we can assure that policy is based on good, clear science is with transparency.  The only way that we can make sure that the agency is putting well-being over profits is with transparency.Thank you,&lt;...</t>
        </is>
      </c>
      <c r="D158" s="2" t="inlineStr">
        <is>
          <t/>
        </is>
      </c>
      <c r="E158" s="2" t="inlineStr">
        <is>
          <t/>
        </is>
      </c>
    </row>
    <row r="159">
      <c r="A159" s="2" t="inlineStr">
        <is>
          <t>EPA-HQ-OA-2018-0259-15060</t>
        </is>
      </c>
      <c r="B159" s="3" t="str">
        <f>=HYPERLINK("https://www.regulations.gov/comment/EPA-HQ-OA-2018-0259-15060")</f>
      </c>
      <c r="C159" s="2" t="inlineStr">
        <is>
          <t>The Honorable Andrew Wheeler Environmental Protection Agency 1200 Pennsylvania Avenue NW Washington, DC 20460 Attention: EPA-HQ-OA-2018-0259-9322Proposed Rulemaking for Strengthening Transparency in Regulatory Science  Dear Administrator Wheeler: As a business leader, I ask that you withdraw your proposed rulemaking for &amp;quot;Strengthening Transparency in Regulatory Science&amp;quot; and seek input on future environmental policy changes from the rapidly growing responsible and sustainable business community. Not only will this proposed rule be detrimental to the development of environmental and public health regulations, but it will also hurt businesses across all sectors by in...</t>
        </is>
      </c>
      <c r="D159" s="2" t="inlineStr">
        <is>
          <t/>
        </is>
      </c>
      <c r="E159" s="2" t="inlineStr">
        <is>
          <t/>
        </is>
      </c>
    </row>
    <row r="160">
      <c r="A160" s="2" t="inlineStr">
        <is>
          <t>EPA-HQ-OA-2018-0259-8528</t>
        </is>
      </c>
      <c r="B160" s="3" t="str">
        <f>=HYPERLINK("https://www.regulations.gov/comment/EPA-HQ-OA-2018-0259-8528")</f>
      </c>
      <c r="C160" s="2" t="inlineStr">
        <is>
          <t>o: Andrew Wheeler, acting administrator, Environmental Protection AgencyI am writing to express my objection to and concern about the Environmental Protection Agencys (EPA) Strengthening Transparency in Regulatory Science proposal (Docket ID No. EPA-HQ-OA-2018-0259). I believe that science plays a pivotal role in ensuring our health and safety, preserving our environment, and informing evidence-based policy. This new proposal would undermine the EPAs mission of preserving public health and the environment.For the EPA to utilize the best available science to shape public health and environmental safeguards, the agency needs to have the ability to use the best research and information. While this proposed rule promises transparen...</t>
        </is>
      </c>
      <c r="D160" s="2" t="inlineStr">
        <is>
          <t/>
        </is>
      </c>
      <c r="E160" s="2" t="inlineStr">
        <is>
          <t/>
        </is>
      </c>
    </row>
    <row r="161">
      <c r="A161" s="2" t="inlineStr">
        <is>
          <t>EPA-HQ-OA-2018-0259-1883</t>
        </is>
      </c>
      <c r="B161" s="3" t="str">
        <f>=HYPERLINK("https://www.regulations.gov/comment/EPA-HQ-OA-2018-0259-1883")</f>
      </c>
      <c r="C161" s="2" t="inlineStr">
        <is>
          <t>I oppose the proposed rule titled &amp;quot;Strengthening Transparency in Regulatory Science.&amp;quot;This rule would effectively limit the use of scientific studies that have legitimate reasons for keeping some data private; especially long-term epidemiological studies that rely on private patient data. As a Ph.D. scientist who conducts research in soil and water quality issues, I rely on access to a wide range of data to inform and conduct my own science. I occasionally collect soil and water samples from private land owners who do not want to be publicly identified. Other aspects of my research (in collaboration with social scientists) rely on conducting surveys with land owners and others about their opinions and use of ...</t>
        </is>
      </c>
      <c r="D161" s="2" t="inlineStr">
        <is>
          <t/>
        </is>
      </c>
      <c r="E161" s="2" t="inlineStr">
        <is>
          <t/>
        </is>
      </c>
    </row>
    <row r="162">
      <c r="A162" s="2" t="inlineStr">
        <is>
          <t>EPA-HQ-OA-2018-0259-5440</t>
        </is>
      </c>
      <c r="B162" s="3" t="str">
        <f>=HYPERLINK("https://www.regulations.gov/comment/EPA-HQ-OA-2018-0259-5440")</f>
      </c>
      <c r="C162" s="2" t="inlineStr">
        <is>
          <t>The proposed changes to the EPAs regulations on Regulatory science are a thinly veiled attempt to exclude all reasonable scientific, epidemiological studies of the impacts of consumer products, chemicals and pollutants on public health.  This change does not increase transparency, but only undermines the science, because the science is based on statistics: this means identifying information is not only irrelevant but counter productive because the information is in the correlations at the population-level, not individuals responses.If anonymized data is disallowed (because it cannot be reproduced),I see two alternatives, which I expect are both impossible:1. Similar to mice subjects, human beings are subjected to controlle...</t>
        </is>
      </c>
      <c r="D162" s="2" t="inlineStr">
        <is>
          <t/>
        </is>
      </c>
      <c r="E162" s="2" t="inlineStr">
        <is>
          <t/>
        </is>
      </c>
    </row>
    <row r="163">
      <c r="A163" s="2" t="inlineStr">
        <is>
          <t>EPA-HQ-OA-2018-0259-9924</t>
        </is>
      </c>
      <c r="B163" s="3" t="str">
        <f>=HYPERLINK("https://www.regulations.gov/comment/EPA-HQ-OA-2018-0259-9924")</f>
      </c>
      <c r="C163" s="2" t="inlineStr">
        <is>
          <t>Date:  March 27, 2019To:  Docket EPA-HQ-OA-2018-0259From:  H. Christopher Frey, Ph.D.RE:  March 18, 2020 Federal Register Notice -- Strengthening Transparency in Regulatory Science, Supplemental Notice of Proposed RulemakingSubject:  EPA Cited Pandemic in Waiving Enforcement, But Ignores Pandemic in Insisting on Short Public Comment Period-------------------------------------------------------------------------------------------------I am an environmental engineer, past member of the EPA FIFRA Scientific Advisory Panel, past member of the EPA Science Advisory Board, and past member and past chair of the EPA Clean Air Scientific Advisory Committee. I am a chaired distinguished university p...</t>
        </is>
      </c>
      <c r="D163" s="2" t="inlineStr">
        <is>
          <t/>
        </is>
      </c>
      <c r="E163" s="2" t="inlineStr">
        <is>
          <t/>
        </is>
      </c>
    </row>
    <row r="164">
      <c r="A164" s="2" t="inlineStr">
        <is>
          <t>EPA-HQ-OA-2018-0259-17615</t>
        </is>
      </c>
      <c r="B164" s="3" t="str">
        <f>=HYPERLINK("https://www.regulations.gov/comment/EPA-HQ-OA-2018-0259-17615")</f>
      </c>
      <c r="C164" s="2" t="inlineStr">
        <is>
          <t>This is a no-brainer !As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t>
        </is>
      </c>
      <c r="D164" s="2" t="inlineStr">
        <is>
          <t/>
        </is>
      </c>
      <c r="E164" s="2" t="inlineStr">
        <is>
          <t/>
        </is>
      </c>
    </row>
    <row r="165">
      <c r="A165" s="2" t="inlineStr">
        <is>
          <t>EPA-HQ-OA-2018-0259-4420</t>
        </is>
      </c>
      <c r="B165" s="3" t="str">
        <f>=HYPERLINK("https://www.regulations.gov/comment/EPA-HQ-OA-2018-0259-4420")</f>
      </c>
      <c r="C165" s="2" t="inlineStr">
        <is>
          <t>I rather strongly believe that publications from the open literature especially epidemiology or studies claiming a mechanism of action for a chemical need to be critically peer reviewed and not accepted on their face value before they are incorporated into risk assessments.   Attached is a proposal to establish an EPA wide Epidemiological Peer Review Council that is designed to critically review publications by separate and independent sub disciplines that are critical to evaluation of the design, execution, outcomes and interpretation of an epidemiological study.  The Council will produce a product based on the reports of the independent sub-disciplies and clearly state why the study should or should not be incorporated into the risk as...
Subject: Proposal for the Review of Epidemiology Studies from the Open Literature (or otherwise) Being Considered for a Basis for Regulatory Action: Establishment of Agency Wide Epidemiology Study Peer Review Council and the resulting product Record of Epidemiology Study Review (ROESR). To: Mr. Tom Sinks Office of the Science Advisor Environmental Protection Agency 1200 Pennsylvania Ave NW Washington, DC 20460 From: John D. Doherty, Ph.D. (DABT: 1982-2017) Email: lakinplace@gmail.com As a retired toxicologist in the EPA’s Office of Pesticide Programs, I believe that there is merit to Mr. Pruitt’s directive that only studies where the public can review the supporting data can be used for regulatory decisions. Epidemiological studies shoul...
Doherty Epi Study Council Proposal May 15, 2018 Subject: Proposal for the Review of Epidemiology Studies from the Open Literature (or otherwise) Being Considered for a Basis for Regulatory Action: Establishment of Agency Wide Epidemiology Study Peer Review Council and the resulting product Record of Epidemiology Study Review (ROESR). To: Mr. Tom Sinks Office of the Science Advisor Environmental Protection Agency 1200 Pennsylvania Ave NW Washington, DC 20460 From: John D. Doherty, Ph.D. (DABT: 1982-2017) Email: lakinplace@gmail.com As a retired toxicologist in the EPA’s Office of Pesticide Programs, I believe that there is merit to Mr. Pruitt’s directive that only studies where the public can review the supporting data can be used for reg...</t>
        </is>
      </c>
      <c r="D165" s="2" t="inlineStr">
        <is>
          <t/>
        </is>
      </c>
      <c r="E165" s="2" t="inlineStr">
        <is>
          <t/>
        </is>
      </c>
    </row>
    <row r="166">
      <c r="A166" s="2" t="inlineStr">
        <is>
          <t>EPA-HQ-OA-2018-0259-6846</t>
        </is>
      </c>
      <c r="B166" s="3" t="str">
        <f>=HYPERLINK("https://www.regulations.gov/comment/EPA-HQ-OA-2018-0259-6846")</f>
      </c>
      <c r="C166" s="2" t="inlineStr">
        <is>
          <t>I am a scientist with a Ph.D. in Biology from the University of California-Berkeley in 1974.  I have been a Professor of Biology at the University of Missouri-St. Louis for over 40 years and am now an Professor Emerita.  I also am very active in scientific societies in my field.  I have published 2 books, several compendia, and some  60 + scientific papers.  Additionally, I have been a peer reviewer for 25 to 30 scientific journals.  Perhaps even more relevant to the proposed new rules is that I also serve on the Alzheimer&amp;#39;s Research Ethics Committee (for human research) at the Knight Alzheimer&amp;#39;s Disease Research Center at Washington University in St. Louis, Missouri. I detail all this to demonstrate that I am familiar with scien...</t>
        </is>
      </c>
      <c r="D166" s="2" t="inlineStr">
        <is>
          <t/>
        </is>
      </c>
      <c r="E166" s="2" t="inlineStr">
        <is>
          <t/>
        </is>
      </c>
    </row>
    <row r="167">
      <c r="A167" s="2" t="inlineStr">
        <is>
          <t>EPA-HQ-OA-2018-0259-0056</t>
        </is>
      </c>
      <c r="B167" s="3" t="str">
        <f>=HYPERLINK("https://www.regulations.gov/comment/EPA-HQ-OA-2018-0259-0056")</f>
      </c>
      <c r="C167" s="2" t="inlineStr">
        <is>
          <t>‐‐‐‐‐Original Message‐‐‐‐‐ From: Carol Marcus [mailto:csmarcus@ucla.edu] Sent: Tuesday, May 08, 2018 1:42 PM To: Staff_OSA  Subject: Additional Comment Material May 8, 2018 Dear Mr. Sinks: Today I uploaded comment 1k2‐9315‐x7u4 pertaining to docket # EPA‐HQ‐OA‐2018‐0259, but only 5000 characters were acceptable. I would like to add the additional attached files to support my comments. Thank you, Carol S. Marcus, Ph.D., M.D. 1
CAROL S. MARCUS, Ph.D., M.D.CAROL S. MARCUS, Ph.D., M.D.PHONE:(310) 277-4541FAX:(310) 552-0028ALT FAX:(310) 552-9969E-MAIL:csmarcus@ucla.eduMAILING ADDRESS: 1877 COMSTOCK AVENUELOS ANGELES, CA 90025-5014MAILING ADDRESS: 1877 COMSTOCK AVENUELOS ANGELES, CA 90025-5014PHONE:(310) 277-4541FAX:(310) 552-0028E-MAIL:csmarcus@ucla.eduMAILING ADDRESS:1877 COMSTOCK AVENUELOS ANGELES, CA 90025-5014 February 9, 2015 Annette L. Vietti-Cook Secretary, USNRC Attention: Rulemakings and Adjudications Staff U.S. Nuclear Regulatory Commission 11555 Rockville Pike Rockville, MD 20852 Dear Ms. Vietti-Cook: I am submitting this petition for rulemaking pursuant to 10 CFR Part 2.802. The petitioner requests that the NRC amend 10 CFR Part 20, Standards for Prote...
CAROL S. MARCUS, Ph.D., M.D. MAILING ADDRESS: 1877 COMSTOCK AVENUE PHONE: (310) 277-4541 LOS ANGELES, CA 90025-5014 FAX: (310) 552-0028 E-MAIL: csmarcus@ucla.edu February 9, 2015 Annette L. Vietti-Cook Secretary, USNRC Attention: Rulemakings and Adjudications Staff U.S. Nuclear Regulatory Commission 11555 Rockville Pike Rockville, MD 20852 Dear Ms. Vietti-Cook: I am submitting this petition for rulemaking pursuant to 10 CFR Part 2.802. The petitioner requests that the NRC amend 10 CFR Part 20, Standards for Protection Against Radiation, based on new science and evidence that contradicts the Linear No- Threshold (LNT) hypothesis, a model that has served as the basis for radiation protection regulations. I will present scientific data as r...
THE LINEAR NO-THRESHOLD (LNT) MYTH AND ITS COROLLARY, ALARA Carol S. Marcus, Ph.D., M.D. David Geffen School of Medicine at UCLA THIS PRESENTATION IS DEDICATED TO THE MEMORY OF MYRON POLLYCOVE, M.D., A CALIFORNIA NUCLEAR MEDICINE PHYSICIAN WHO WORKED FOR TWENTY YEARS TO DESTROY THE LNT AS A BASIS FOR RADIATION REGULATION. I WISH TO DEEPLY THANK THE PEOPLE WHO HAVE HELPED ME WITH SLIDES AND MATERIAL FOR THIS PRESENTATION. IN ALPHABETICAL ORDER: WADE ALLISON, JERRY CUTLER, MOHAN DOSS, LUDWIG FEINENDEGEN, ALAN FELLMAN, ROBERT HARGRAVES, T.D. LUCKEY, MARK MILLER, DOUG OSBORNE, MYRON POLLYCOVE, JEFF SIEGEL, MICHAEL STABIN, REBECCA TERRELL, AND BRANDT ULSH. THE CONCEPT OF LNT APPEARS TO BE VERY CONTENTIOUS THESE DAYS, BUT IT ISN’T REALLY CONTE...</t>
        </is>
      </c>
      <c r="D167" s="2" t="inlineStr">
        <is>
          <t/>
        </is>
      </c>
      <c r="E167" s="2" t="inlineStr">
        <is>
          <t/>
        </is>
      </c>
    </row>
    <row r="168">
      <c r="A168" s="2" t="inlineStr">
        <is>
          <t>EPA-HQ-OA-2018-0259-13119</t>
        </is>
      </c>
      <c r="B168" s="3" t="str">
        <f>=HYPERLINK("https://www.regulations.gov/comment/EPA-HQ-OA-2018-0259-13119")</f>
      </c>
      <c r="C168" s="2" t="inlineStr">
        <is>
          <t>Dear Administrator Andrew Wheeler,This morning I am writing to oppose the Environmental Protection Agency&amp;#39;s (EPA) proposal to restrict the science that is used in its decisionmaking processes.In issuing this proposed rule, the EPA asserts that it would be making science more transparent. But it would effectively put researchers in the difficult position of choosing between protecting privacy and security versus allowing their work to be used in EPA decisionmaking. It would excessively burden EPA staff with reanalyzing data from each study used to support a rulemaking which is not only pointless as peer review already is a check on the work of researchers, but it would be resource intensive and time consuming....</t>
        </is>
      </c>
      <c r="D168" s="2" t="inlineStr">
        <is>
          <t/>
        </is>
      </c>
      <c r="E168" s="2" t="inlineStr">
        <is>
          <t/>
        </is>
      </c>
    </row>
    <row r="169">
      <c r="A169" s="2" t="inlineStr">
        <is>
          <t>EPA-HQ-OA-2018-0259-16544</t>
        </is>
      </c>
      <c r="B169" s="3" t="str">
        <f>=HYPERLINK("https://www.regulations.gov/comment/EPA-HQ-OA-2018-0259-16544")</f>
      </c>
      <c r="C169" s="2" t="inlineStr">
        <is>
          <t>Dear Administrator Wheeler, I oppose your misleadingly titled &amp;quot;Strengthening Transparency in Regulatory Science&amp;quot; supplemental proposal because it would censor EPA from using the best available science to inform its policymaking. We all know much of the science developed for air and water quality depends on anonymous public health data that inherently cannot be &amp;quot;published&amp;quot; in the way you are proposing requiring. A requirement that is unnecessarily limiting if the data are used responsibly. Our health depends on protective regulations to keep us safe from toxic chemical exposures and from air and water pollution. EPA should not limit consideration of quality, well-established scientific studies to in...</t>
        </is>
      </c>
      <c r="D169" s="2" t="inlineStr">
        <is>
          <t/>
        </is>
      </c>
      <c r="E169" s="2" t="inlineStr">
        <is>
          <t/>
        </is>
      </c>
    </row>
    <row r="170">
      <c r="A170" s="2" t="inlineStr">
        <is>
          <t>EPA-HQ-OA-2018-0259-5391</t>
        </is>
      </c>
      <c r="B170" s="3" t="str">
        <f>=HYPERLINK("https://www.regulations.gov/comment/EPA-HQ-OA-2018-0259-5391")</f>
      </c>
      <c r="C170" s="2" t="inlineStr">
        <is>
          <t>PLEASE ENTER YOUR COMMENT HEREAny government entity that proposes to regulate public activities, both commercial and private, cannot justify any regulations they propose or enact by citing ?scientific? evidence that they refuse to disclose and openly discuss. This is the very essence of dictatorship and has hamstrung people and businesses with mountains of regulations based on wishful thinking or phony science. If you cannot openly discuss sources of &amp;quot;scientific&amp;quot; information in a public forum, then you are completely unworthy of any public trust. To assume you have the sole right to establish what is scientific truth and keep that process a secret from the &amp;quot;unwashed masses&amp;quot; is the height of arrogance and authoritarian...</t>
        </is>
      </c>
      <c r="D170" s="2" t="inlineStr">
        <is>
          <t/>
        </is>
      </c>
      <c r="E170" s="2" t="inlineStr">
        <is>
          <t/>
        </is>
      </c>
    </row>
    <row r="171">
      <c r="A171" s="2" t="inlineStr">
        <is>
          <t>EPA-HQ-OA-2018-0259-13425</t>
        </is>
      </c>
      <c r="B171" s="3" t="str">
        <f>=HYPERLINK("https://www.regulations.gov/comment/EPA-HQ-OA-2018-0259-13425")</f>
      </c>
      <c r="C171" s="2" t="inlineStr">
        <is>
          <t>Dear Administrator Wheeler, I oppose your misleadingly titled &amp;quot;Strengthening Transparency in Regulatory Science&amp;quot; supplemental proposal because it would censor EPA from using the best available science to inform its policymaking.Our health depends on protective regulations to keep us safe from toxic chemical exposures and from air and water pollution. EPA should not limit consideration of quality, well-established scientific studies to inform its decisions on protecting public health and the environment.If finalized this dangerous proposal would have detrimental impacts on the health  of vulnerable communities across the country. I urge you to withdraw this proposal immediately.Thank you f...</t>
        </is>
      </c>
      <c r="D171" s="2" t="inlineStr">
        <is>
          <t/>
        </is>
      </c>
      <c r="E171" s="2" t="inlineStr">
        <is>
          <t/>
        </is>
      </c>
    </row>
    <row r="172">
      <c r="A172" s="2" t="inlineStr">
        <is>
          <t>EPA-HQ-OA-2018-0259-16697</t>
        </is>
      </c>
      <c r="B172" s="3" t="str">
        <f>=HYPERLINK("https://www.regulations.gov/comment/EPA-HQ-OA-2018-0259-16697")</f>
      </c>
      <c r="C172" s="2" t="inlineStr">
        <is>
          <t>Dear Administrator Andrew Wheeler,I am the wife and mother of scientists. I know that our health, safety, really our whole lives, depend on science. Good science. Well-vetted science. Well-funded science. Unbiased science. Transparent science. So I strongly oppose the Environmental Protection Agency&amp;#39;s (EPA) proposal to restrict the science that is used in its decision-making processes. The EPA&amp;#39;s proposed rule has three fundamental flaws that render it unfeasible. First, the agency provides insufficient justification and analyses to support the rule. The proposal includes no analyses of the rule&amp;#39;s effect on the EPA&amp;#39;s mission-related work, the costs or benefits of such a move, and the problem that such a...</t>
        </is>
      </c>
      <c r="D172" s="2" t="inlineStr">
        <is>
          <t/>
        </is>
      </c>
      <c r="E172" s="2" t="inlineStr">
        <is>
          <t/>
        </is>
      </c>
    </row>
    <row r="173">
      <c r="A173" s="2" t="inlineStr">
        <is>
          <t>EPA-HQ-OA-2018-0259-11342</t>
        </is>
      </c>
      <c r="B173" s="3" t="str">
        <f>=HYPERLINK("https://www.regulations.gov/comment/EPA-HQ-OA-2018-0259-11342")</f>
      </c>
      <c r="C173" s="2" t="inlineStr">
        <is>
          <t>To Whom It May Concern:The attached comments were provided orally at a virtual public hearing hosted by the Union of Concerned Scientists on Tuesday, April 14, 2020, in regard to EPA&amp;#39;s Proposed Rule: Strengthening Transparency in Regulatory Science. They were provided by Michael Buza.They were transcribed by Olender Reporting, Inc. To view the comments as delivered, and to access the full transcripts of all three virtual public hearings, please visit https://www.ucsusa.org/virtual-public-hearing-epa-supplemental-rule.
Okay. My name is Mike Buza. I am currently the chair of the Nepessing Group of the Sierra Club. I have also worked forty years in the past -- I am retired now, but worked forty years in the past in healthcare service in a variety of roles, including fourteen years as an administrator. My comments are as follows: The EPA proposed rule to supplemental strengthening transparency in regulatory science appears to ignore the real-life world of doing research. The new rules would require scientists to disclose all raw data, including confidential medical records, before the agency could consider an academic study's conclusions. These new proposed rules appear to ignore the HIPAA rules and state confidentiality laws that clinicians and medical r...</t>
        </is>
      </c>
      <c r="D173" s="2" t="inlineStr">
        <is>
          <t/>
        </is>
      </c>
      <c r="E173" s="2" t="inlineStr">
        <is>
          <t/>
        </is>
      </c>
    </row>
    <row r="174">
      <c r="A174" s="2" t="inlineStr">
        <is>
          <t>EPA-HQ-OA-2018-0259-6116</t>
        </is>
      </c>
      <c r="B174" s="3" t="str">
        <f>=HYPERLINK("https://www.regulations.gov/comment/EPA-HQ-OA-2018-0259-6116")</f>
      </c>
      <c r="C174" s="2" t="inlineStr">
        <is>
          <t>www.ntaatribalair.org National Tribal Air Association 928.523.0526 office P.O. Box 15004 928.523.1266 fax Flagstaff, AZ 86011-5004 Executive Committee August 13, 2018 Region 1 Jan Paul Penobscot Nation US Environmental Protection Agency Marvin Cling EPA Docket Center Passamaquoddy Tribe Mail Code 28221T Region 2 Angela Benedict 1200 Pennsylvania Ave, NW Secretary Washington, DC 20460 Saint Regis Mohawk Tribe Attn: Docket ID # EPA-HQ-OAR-2018-0259 Steve Smith Shinnecock Nation Region 4 Scott Hansen RE: EPA-HQ-OAR-2018-0259, Strengthening Transparency in Treasurer Regulatory Science Catawba Indian Nation Tiffany Lozada To Whom It May Concern: Poarch Band of Creek Indians Region 5 The National Tribal Air Association (NTAA) is pleased to sub...</t>
        </is>
      </c>
      <c r="D174" s="2" t="inlineStr">
        <is>
          <t/>
        </is>
      </c>
      <c r="E174" s="2" t="inlineStr">
        <is>
          <t/>
        </is>
      </c>
    </row>
    <row r="175">
      <c r="A175" s="2" t="inlineStr">
        <is>
          <t>EPA-HQ-OA-2018-0259-7497</t>
        </is>
      </c>
      <c r="B175" s="3" t="str">
        <f>=HYPERLINK("https://www.regulations.gov/comment/EPA-HQ-OA-2018-0259-7497")</f>
      </c>
      <c r="C175" s="2" t="inlineStr">
        <is>
          <t>It is time that environmental extremists show their work BEFORE they slap American businesses with ridiculous regulations.They have used shady science to advance their radical leftist agenda. AND THEY DONT CARE!Its up to you to stop them. Lets hold the EPA accountable thus, I am submitting a formal complaint. Make them to show their work. They need to stop using secret science. Regards, Auke Hart</t>
        </is>
      </c>
      <c r="D175" s="2" t="inlineStr">
        <is>
          <t/>
        </is>
      </c>
      <c r="E175" s="2" t="inlineStr">
        <is>
          <t/>
        </is>
      </c>
    </row>
    <row r="176">
      <c r="A176" s="2" t="inlineStr">
        <is>
          <t>EPA-HQ-OA-2018-0259-21035</t>
        </is>
      </c>
      <c r="B176" s="3" t="str">
        <f>=HYPERLINK("https://www.regulations.gov/comment/EPA-HQ-OA-2018-0259-21035")</f>
      </c>
      <c r="C176" s="2" t="inlineStr">
        <is>
          <t>My name is [Your first name will be inserted here] [Your last name will be inserted here], and I live in [Your city will be inserted here], [Your state will be inserted here]. [Your personal comment will be added here.]I believe that our government must act lawfully to protect our air, water, and food, especially during this unprecedented health crisis. I am writing to voice my strong opposition to the Trump administrations latest attack on science, public health, and our nations duly enacted environmental laws.Under the administrations new proposalwhich has been misleadingly marketed as a means of strengthening transparency in regulatory sciencethe U.S. Environmental Protection Agency could be precluded from relying ...</t>
        </is>
      </c>
      <c r="D176" s="2" t="inlineStr">
        <is>
          <t/>
        </is>
      </c>
      <c r="E176" s="2" t="inlineStr">
        <is>
          <t/>
        </is>
      </c>
    </row>
    <row r="177">
      <c r="A177" s="2" t="inlineStr">
        <is>
          <t>EPA-HQ-OA-2018-0259-2141</t>
        </is>
      </c>
      <c r="B177" s="3" t="str">
        <f>=HYPERLINK("https://www.regulations.gov/comment/EPA-HQ-OA-2018-0259-2141")</f>
      </c>
      <c r="C177" s="2" t="inlineStr">
        <is>
          <t>Scott Pruitt has proposed to end the longstanding EPA practice of using secretive, often questionable, even deceptive science to support agency policy and regulatory initiatives. His proposed rules will ensure that any science underlying agency actions is transparent and publicly available for independent experts to examine and validate - or point out its flaws.These rules are necessary for a free people to live in a free society.I fully support this.</t>
        </is>
      </c>
      <c r="D177" s="2" t="inlineStr">
        <is>
          <t/>
        </is>
      </c>
      <c r="E177" s="2" t="inlineStr">
        <is>
          <t/>
        </is>
      </c>
    </row>
    <row r="178">
      <c r="A178" s="2" t="inlineStr">
        <is>
          <t>EPA-HQ-OA-2018-0259-3315</t>
        </is>
      </c>
      <c r="B178" s="3" t="str">
        <f>=HYPERLINK("https://www.regulations.gov/comment/EPA-HQ-OA-2018-0259-3315")</f>
      </c>
      <c r="C178" s="2" t="inlineStr">
        <is>
          <t>With this proposed rule, Strengthening Transparency in Regulatory Science, EPA is attempting to abandon public and environmental protections in order to protect industry profits, by attacking the very science on which its regulations are based.  For radiation, EPA currently uses a scientifically supported model - called linear no-threshold (LNT) - to protect against cancer. While this model is not fully protective of females or pregnancy, it is the most protective cancer model we have. The National Academy of Sciences determined a decade ago that damage can be caused by all radiation exposures so there is no safe dose. Scientific evidence supporting the LNT, and against less protective models, has continued to build since then....</t>
        </is>
      </c>
      <c r="D178" s="2" t="inlineStr">
        <is>
          <t/>
        </is>
      </c>
      <c r="E178" s="2" t="inlineStr">
        <is>
          <t/>
        </is>
      </c>
    </row>
    <row r="179">
      <c r="A179" s="2" t="inlineStr">
        <is>
          <t>EPA-HQ-OA-2018-0259-19896</t>
        </is>
      </c>
      <c r="B179" s="3" t="str">
        <f>=HYPERLINK("https://www.regulations.gov/comment/EPA-HQ-OA-2018-0259-19896")</f>
      </c>
      <c r="C179" s="2" t="inlineStr">
        <is>
          <t>My name is Sarah Shull, and I live in Portland, Oregon. I work to ensure that science - evidence based medicine - is used to improve the lives of our Veterans. I believe that all Americans deserve to have their lives protected and enhanced by the best scientific evidence available.The quality of our air, water, and food are the most important determinants of human health.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t>
        </is>
      </c>
      <c r="D179" s="2" t="inlineStr">
        <is>
          <t/>
        </is>
      </c>
      <c r="E179" s="2" t="inlineStr">
        <is>
          <t/>
        </is>
      </c>
    </row>
    <row r="180">
      <c r="A180" s="2" t="inlineStr">
        <is>
          <t>EPA-HQ-OA-2018-0259-10352</t>
        </is>
      </c>
      <c r="B180" s="3" t="str">
        <f>=HYPERLINK("https://www.regulations.gov/comment/EPA-HQ-OA-2018-0259-10352")</f>
      </c>
      <c r="C180" s="2" t="inlineStr">
        <is>
          <t>PLEASE ENTER YOUR COMMENT HEREThe EPA should be honest and end their secret science NOW ! Show your work.</t>
        </is>
      </c>
      <c r="D180" s="2" t="inlineStr">
        <is>
          <t/>
        </is>
      </c>
      <c r="E180" s="2" t="inlineStr">
        <is>
          <t/>
        </is>
      </c>
    </row>
    <row r="181">
      <c r="A181" s="2" t="inlineStr">
        <is>
          <t>EPA-HQ-OA-2018-0259-6950</t>
        </is>
      </c>
      <c r="B181" s="3" t="str">
        <f>=HYPERLINK("https://www.regulations.gov/comment/EPA-HQ-OA-2018-0259-6950")</f>
      </c>
      <c r="C181" s="2" t="inlineStr">
        <is>
          <t>May 23, 2018 The Honorable Scott Pruitt Administrator U.S. Environmental Protection Agency USEPA Headquarters William Jefferson Clinton Building 1200 Pennsylvania Avenue, N. W. Washington, DC 20460 Re: Docket ID No. EPA-HQ-OA-2018-0259, Strengthening Transparency in Regulatory Science Dear Administrator Pruitt: On behalf of the undersigned organizations representing drinking water and wastewater systems across the United States, we are requesting an extension of the comment period for the proposed rule: Strengthening Transparency in Regulatory Science published in the Federal Register on April 30. The undersigned organizations support increasing transparency whenever possible, but would like to state that increasing transparency should b...</t>
        </is>
      </c>
      <c r="D181" s="2" t="inlineStr">
        <is>
          <t/>
        </is>
      </c>
      <c r="E181" s="2" t="inlineStr">
        <is>
          <t/>
        </is>
      </c>
    </row>
    <row r="182">
      <c r="A182" s="2" t="inlineStr">
        <is>
          <t>EPA-HQ-OA-2018-0259-1657</t>
        </is>
      </c>
      <c r="B182" s="3" t="str">
        <f>=HYPERLINK("https://www.regulations.gov/comment/EPA-HQ-OA-2018-0259-1657")</f>
      </c>
      <c r="C182" s="2" t="inlineStr">
        <is>
          <t>My name is James L. Crooks and I am adding an addendum to my previous comment on this docket.The proposed rule, if construed as applying to data on human subjects, could prevent the EPA from using any human subjects data collected from European Union member countries because after My 25, 2018 such data will be subject to EU general data protection regulation 2016/679 (GDPR), which enshrines a &amp;quot;right to be forgotten&amp;quot;.  While the results of analyses using EU human subjects data can be archived permanently, after that date the data itself could likely not legally be permanently and immutably archived. The Clean Air Act only requires EPA to use the &amp;quot;best available science&amp;quot;, it doesn&amp;#39;t not require t...</t>
        </is>
      </c>
      <c r="D182" s="2" t="inlineStr">
        <is>
          <t/>
        </is>
      </c>
      <c r="E182" s="2" t="inlineStr">
        <is>
          <t/>
        </is>
      </c>
    </row>
    <row r="183">
      <c r="A183" s="2" t="inlineStr">
        <is>
          <t>EPA-HQ-OA-2018-0259-6506</t>
        </is>
      </c>
      <c r="B183" s="3" t="str">
        <f>=HYPERLINK("https://www.regulations.gov/comment/EPA-HQ-OA-2018-0259-6506")</f>
      </c>
      <c r="C183" s="2" t="inlineStr">
        <is>
          <t>Prove all EPA decisions and regulations are supported by actual 100% accurate true science by showing all documents and other work. Regards, Tom Wies</t>
        </is>
      </c>
      <c r="D183" s="2" t="inlineStr">
        <is>
          <t/>
        </is>
      </c>
      <c r="E183" s="2" t="inlineStr">
        <is>
          <t/>
        </is>
      </c>
    </row>
    <row r="184">
      <c r="A184" s="2" t="inlineStr">
        <is>
          <t>EPA-HQ-OA-2018-0259-15887</t>
        </is>
      </c>
      <c r="B184" s="3" t="str">
        <f>=HYPERLINK("https://www.regulations.gov/comment/EPA-HQ-OA-2018-0259-15887")</f>
      </c>
      <c r="C184" s="2" t="inlineStr">
        <is>
          <t>Dear Administrator Andrew Wheeler,There&amp;#39;s an old tale, probably apocryphal about Aristotle conducting a class on natural philosophy, why we would now call science.  Said the great sage, &amp;quot;A horse has 32 teeth.&amp;quot;  A student interrupted Aristotle to ask, &amp;quot;But why do you say that, Sir?  I counted the teeth in my horse&amp;#39;s mouth and there were only 28.   Whereupon the student was asked to leave the class.  In a world where science tangles with politics, it is essential that politics not be allowed to perform an incursion into a realm where it does not function for the betterment of the world.  The EPA&amp;#39;s proposal to restrict the science that it needs to understand to, well, protect the environment is...</t>
        </is>
      </c>
      <c r="D184" s="2" t="inlineStr">
        <is>
          <t/>
        </is>
      </c>
      <c r="E184" s="2" t="inlineStr">
        <is>
          <t/>
        </is>
      </c>
    </row>
    <row r="185">
      <c r="A185" s="2" t="inlineStr">
        <is>
          <t>EPA-HQ-OA-2018-0259-5500</t>
        </is>
      </c>
      <c r="B185" s="3" t="str">
        <f>=HYPERLINK("https://www.regulations.gov/comment/EPA-HQ-OA-2018-0259-5500")</f>
      </c>
      <c r="C185" s="2" t="inlineStr">
        <is>
          <t>End the secret science that the EPA has been using to regulate the economy to death.  ALL the science used to regulate our lives should be available for examination and dispute. Regards, William Fairman</t>
        </is>
      </c>
      <c r="D185" s="2" t="inlineStr">
        <is>
          <t/>
        </is>
      </c>
      <c r="E185" s="2" t="inlineStr">
        <is>
          <t/>
        </is>
      </c>
    </row>
    <row r="186">
      <c r="A186" s="2" t="inlineStr">
        <is>
          <t>EPA-HQ-OA-2018-0259-12433</t>
        </is>
      </c>
      <c r="B186" s="3" t="str">
        <f>=HYPERLINK("https://www.regulations.gov/comment/EPA-HQ-OA-2018-0259-12433")</f>
      </c>
      <c r="C186" s="2" t="inlineStr">
        <is>
          <t>The Honorable Andrew R. Wheeler Deputy Administrator Environmental Protection Agency 1200 Pennsylvania Avenue NW Washington, DC 20460 Re: Reject the Proposed Strengthening Transparency in Regulatory Science Rule (Docket No. EPA-HQ-OA-2018-0259) Dear Deputy Administrator Wheeler: On behalf of the millions of people living with and at risk of breast cancer, I am writing to urge you to withdraw the revised Strengthening Transparency in Regulatory Science rule, because it would restrict the Environmental Protection Agency’s (EPA) ability to use the best available science and public health research in rule-making and may result in more people being diagnosed with breast cancer and other diseases. Breast Cancer Action is a national education a...</t>
        </is>
      </c>
      <c r="D186" s="2" t="inlineStr">
        <is>
          <t/>
        </is>
      </c>
      <c r="E186" s="2" t="inlineStr">
        <is>
          <t/>
        </is>
      </c>
    </row>
    <row r="187">
      <c r="A187" s="2" t="inlineStr">
        <is>
          <t>EPA-HQ-OA-2018-0259-1602</t>
        </is>
      </c>
      <c r="B187" s="3" t="str">
        <f>=HYPERLINK("https://www.regulations.gov/comment/EPA-HQ-OA-2018-0259-1602")</f>
      </c>
      <c r="C187" s="2" t="inlineStr">
        <is>
          <t>Im writing to speak out AGAINST your regulations to impose transparency in EPA science. It isn&amp;#39;t practical to make private information public. I urge you to base decisions and guidelines on historical evidence and science and abandon this reckless plan, for the sake of everyone. Peer-reviewed studies assessing the effects of pollution exposure on humans, based on actual personal health data  which by law must be kept confidential  are among the best science available to the Agency.  Please reconsider. Regards, Dana Blazevic</t>
        </is>
      </c>
      <c r="D187" s="2" t="inlineStr">
        <is>
          <t/>
        </is>
      </c>
      <c r="E187" s="2" t="inlineStr">
        <is>
          <t/>
        </is>
      </c>
    </row>
    <row r="188">
      <c r="A188" s="2" t="inlineStr">
        <is>
          <t>EPA-HQ-OA-2018-0259-15159</t>
        </is>
      </c>
      <c r="B188" s="3" t="str">
        <f>=HYPERLINK("https://www.regulations.gov/comment/EPA-HQ-OA-2018-0259-15159")</f>
      </c>
      <c r="C188" s="2" t="inlineStr">
        <is>
          <t>I am commenting in opposition to the EPA&amp;#39;s proposed rule: &amp;quot;Strengthening Transparency in Regulatory Science&amp;quot;, docket number EPA-HQ-OA-2018-0259. The comment period deadline for this supplemental proposed rule is May18, 2020. The supplement was introduced on March 18, 2020, 5 days after the President declared a public health emergency due to the COVID-19 outbreak. It was highly inappropriate to introduce this supplement to a 2018 proposed rule change (that has been uniformly criticized by the medical and public health community over the last two years) at the beginning of a pandemic when this community is unable to comment because of the demands of the pandemic.The comment period should be extended to 30 ...</t>
        </is>
      </c>
      <c r="D188" s="2" t="inlineStr">
        <is>
          <t/>
        </is>
      </c>
      <c r="E188" s="2" t="inlineStr">
        <is>
          <t/>
        </is>
      </c>
    </row>
    <row r="189">
      <c r="A189" s="2" t="inlineStr">
        <is>
          <t>EPA-HQ-OA-2018-0259-11210</t>
        </is>
      </c>
      <c r="B189" s="3" t="str">
        <f>=HYPERLINK("https://www.regulations.gov/comment/EPA-HQ-OA-2018-0259-11210")</f>
      </c>
      <c r="C189" s="2" t="inlineStr">
        <is>
          <t>Do not make the same mistake that the USDA and FDA have made with Diethylstilbestrol  (DES) for over 70 years. A mistake that continues to disrupt the health of multiple generations and will continue to do so far into the future. You are supposed to protect us, not some profiteer.And, just in case you want to console yourself with the notion that DES is an old story, no longer relevant, consider the fact that it and many other petroleum based endocrine disruptors are still being manufactured and heavily used in China. The very same China that has been heavily investing in research for high tech assays that can detect DES in riverbed sediments, water, meat and milk. The very same China that has been investing...</t>
        </is>
      </c>
      <c r="D189" s="2" t="inlineStr">
        <is>
          <t/>
        </is>
      </c>
      <c r="E189" s="2" t="inlineStr">
        <is>
          <t/>
        </is>
      </c>
    </row>
    <row r="190">
      <c r="A190" s="2" t="inlineStr">
        <is>
          <t>EPA-HQ-OA-2018-0259-6912</t>
        </is>
      </c>
      <c r="B190" s="3" t="str">
        <f>=HYPERLINK("https://www.regulations.gov/comment/EPA-HQ-OA-2018-0259-6912")</f>
      </c>
      <c r="C190" s="2" t="inlineStr">
        <is>
          <t>nitcd e tates enatt WASHINGTOK DC 20510 August 16,.2018 Attention: Docket ID No. EPA-HQ-OA-2018-0259 "Strengthening Transparency in Regulatory Science" Re: Comments on EPA's Proposed Rule Exchtding Important Scientific Studies From EPA Rulemaking I. Introduction Th:e .ptoposed rule- is the:product of the regulatory capture of the Environmental Protection Agency (EPA) by aregulated industry. Fossil fuel cornpanies, along.with the tobacco industry, have for deCades sought te limit the types of scienti fie: studies. available.for use in rulernaking to-avoid regulatio.n .of their prOduCts. After years: of funding A.netwotk of front groups:to. lead this attacic bn regulations supported by peer reviewed-science, the fõssil fuel industry instal...</t>
        </is>
      </c>
      <c r="D190" s="2" t="inlineStr">
        <is>
          <t/>
        </is>
      </c>
      <c r="E190" s="2" t="inlineStr">
        <is>
          <t/>
        </is>
      </c>
    </row>
    <row r="191">
      <c r="A191" s="2" t="inlineStr">
        <is>
          <t>EPA-HQ-OA-2018-0259-11369</t>
        </is>
      </c>
      <c r="B191" s="3" t="str">
        <f>=HYPERLINK("https://www.regulations.gov/comment/EPA-HQ-OA-2018-0259-11369")</f>
      </c>
      <c r="C191" s="2" t="inlineStr">
        <is>
          <t>++++++++++++++++++++++++++++++++++++++++++++++++++++++++++++++++++++++++++++++++++++++++++++++++++++++++++++++++++++++++++++++++++++++++++++++++++++++++++++++++++++-------------------------------------------------guards that protect communities across the country. If the proposed rule is finalized, the EPAs ability to ensure that our air, water, and food are safe will be significantly undermined.The EPA was created to protect our health and wellbeing by using the best available science. The administrations new plan is a reckless and unlawful attempt to undercut this critical mission. It would needlessly restrict the EPAs ability to use reliable science when making decisions critical to protecting public health and saf...</t>
        </is>
      </c>
      <c r="D191" s="2" t="inlineStr">
        <is>
          <t/>
        </is>
      </c>
      <c r="E191" s="2" t="inlineStr">
        <is>
          <t/>
        </is>
      </c>
    </row>
    <row r="192">
      <c r="A192" s="2" t="inlineStr">
        <is>
          <t>EPA-HQ-OA-2018-0259-4921</t>
        </is>
      </c>
      <c r="B192" s="3" t="str">
        <f>=HYPERLINK("https://www.regulations.gov/comment/EPA-HQ-OA-2018-0259-4921")</f>
      </c>
      <c r="C192" s="2" t="inlineStr">
        <is>
          <t>So better business comes with less regulation, but better science comes with more regulation?  Some of this would prohibit any science from being heard beyond the walls where it was developed.  Please, DO NOT PASS THIS!</t>
        </is>
      </c>
      <c r="D192" s="2" t="inlineStr">
        <is>
          <t/>
        </is>
      </c>
      <c r="E192" s="2" t="inlineStr">
        <is>
          <t/>
        </is>
      </c>
    </row>
    <row r="193">
      <c r="A193" s="2" t="inlineStr">
        <is>
          <t>EPA-HQ-OA-2018-0259-7631</t>
        </is>
      </c>
      <c r="B193" s="3" t="str">
        <f>=HYPERLINK("https://www.regulations.gov/comment/EPA-HQ-OA-2018-0259-7631")</f>
      </c>
      <c r="C193" s="2" t="inlineStr">
        <is>
          <t>I strongly oppose the EPAs efforts to restrict the use of the best available science in its policy making and I insist that the EPAwithdraw this proposal. Although the goal of improving the transparency of science and access to data is valid, this proposal is nothing more than the government&amp;#39;s attempt to prevent valid research from being used, thus hampering the EPA&amp;#39;s real job:  to protect the environment. When feasible, of course scientists should strive for appropriate public access to data to maximize independent validation and trust in the scientific process. However, there are many credible scientific studies where the exposure of raw data to the public is infeasible, or would reveal confidential patient information. Th...</t>
        </is>
      </c>
      <c r="D193" s="2" t="inlineStr">
        <is>
          <t/>
        </is>
      </c>
      <c r="E193" s="2" t="inlineStr">
        <is>
          <t/>
        </is>
      </c>
    </row>
    <row r="194">
      <c r="A194" s="2" t="inlineStr">
        <is>
          <t>EPA-HQ-OA-2018-0259-1757</t>
        </is>
      </c>
      <c r="B194" s="3" t="str">
        <f>=HYPERLINK("https://www.regulations.gov/comment/EPA-HQ-OA-2018-0259-1757")</f>
      </c>
      <c r="C194" s="2" t="inlineStr">
        <is>
          <t>The Scientific method is based on the ability to duplicate an experiment or the process results.  To base regulations on data that is not open to scrutiny  is against the very idea of true science. Therefore the rule to discontinue the use of secret science in proposing regulations and rules by the EPA is a long overdue and welcome change.  The HVAC industry, which I am a part of, has long been controlled and regulated by this kind of science.   True innovations will be allowed to florish under the open science  process.</t>
        </is>
      </c>
      <c r="D194" s="2" t="inlineStr">
        <is>
          <t/>
        </is>
      </c>
      <c r="E194" s="2" t="inlineStr">
        <is>
          <t/>
        </is>
      </c>
    </row>
    <row r="195">
      <c r="A195" s="2" t="inlineStr">
        <is>
          <t>EPA-HQ-OA-2018-0259-17616</t>
        </is>
      </c>
      <c r="B195" s="3" t="str">
        <f>=HYPERLINK("https://www.regulations.gov/comment/EPA-HQ-OA-2018-0259-17616")</f>
      </c>
      <c r="C195" s="2" t="inlineStr">
        <is>
          <t>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privacy standards. The result would be that most scientific studies related to the health impacts of environmental exposures, which rely ...</t>
        </is>
      </c>
      <c r="D195" s="2" t="inlineStr">
        <is>
          <t/>
        </is>
      </c>
      <c r="E195" s="2" t="inlineStr">
        <is>
          <t/>
        </is>
      </c>
    </row>
    <row r="196">
      <c r="A196" s="2" t="inlineStr">
        <is>
          <t>EPA-HQ-OA-2018-0259-2145</t>
        </is>
      </c>
      <c r="B196" s="3" t="str">
        <f>=HYPERLINK("https://www.regulations.gov/comment/EPA-HQ-OA-2018-0259-2145")</f>
      </c>
      <c r="C196" s="2" t="inlineStr">
        <is>
          <t>Dear Administrator Pruitt,I am writing to voice my opposition to U.S. EPAs proposed rule, Strengthening Transparency in Regulatory Science.I have lived for decades in areas that sufferred air pollution. The most recent documentation of the health effects of air pollution was published by pediatricians. According to their estimates, slightly more than 3 percent of all premature births in the US are attributable to air pollution, corresponding to nearly 16,000 babies born preterm. The costs for society are first and foremost those derived from lost economic productivity due to physical and mental disabilities associated with preterm birth, which were estimated at $4.33 billion. In addition, an estimated $760 million are...</t>
        </is>
      </c>
      <c r="D196" s="2" t="inlineStr">
        <is>
          <t/>
        </is>
      </c>
      <c r="E196" s="2" t="inlineStr">
        <is>
          <t/>
        </is>
      </c>
    </row>
    <row r="197">
      <c r="A197" s="2" t="inlineStr">
        <is>
          <t>EPA-HQ-OA-2018-0259-19026</t>
        </is>
      </c>
      <c r="B197" s="3" t="str">
        <f>=HYPERLINK("https://www.regulations.gov/comment/EPA-HQ-OA-2018-0259-19026")</f>
      </c>
      <c r="C197" s="2" t="inlineStr">
        <is>
          <t>My name is [Your first name will be inserted here] [Your last name will be inserted here], and I live in [Your city will be inserted here], [Your state will be inserted here]. [Your personal comment will be added here.]As a scientist and citizen who believes that our air, water, and food should be protected,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t>
        </is>
      </c>
      <c r="D197" s="2" t="inlineStr">
        <is>
          <t/>
        </is>
      </c>
      <c r="E197" s="2" t="inlineStr">
        <is>
          <t/>
        </is>
      </c>
    </row>
    <row r="198">
      <c r="A198" s="2" t="inlineStr">
        <is>
          <t>EPA-HQ-OA-2018-0259-14092</t>
        </is>
      </c>
      <c r="B198" s="3" t="str">
        <f>=HYPERLINK("https://www.regulations.gov/comment/EPA-HQ-OA-2018-0259-14092")</f>
      </c>
      <c r="C198" s="2" t="inlineStr">
        <is>
          <t>I am a person living with breast cancer. I worry about the health risks of involuntary environmental exposure to chemicals linked to cancer. I oppose the proposed Strengthening Transparency in Regulatory Science Rule.Despite its name, the rule would prioritize industry-funded science, undermine transparency, and harm public health by discouraging regulators from making sound, evidence-based decisions based on the best available science. The proposed rule would severely limit evidence that could be used to safeguard public health by requiring raw unidentified data from public health, epidemiology, and medical studies to be made publicly available. This would cause both legal and ethical violations of privacy standards....</t>
        </is>
      </c>
      <c r="D198" s="2" t="inlineStr">
        <is>
          <t/>
        </is>
      </c>
      <c r="E198" s="2" t="inlineStr">
        <is>
          <t/>
        </is>
      </c>
    </row>
    <row r="199">
      <c r="A199" s="2" t="inlineStr">
        <is>
          <t>EPA-HQ-OA-2018-0259-7136</t>
        </is>
      </c>
      <c r="B199" s="3" t="str">
        <f>=HYPERLINK("https://www.regulations.gov/comment/EPA-HQ-OA-2018-0259-7136")</f>
      </c>
      <c r="C199" s="2" t="inlineStr">
        <is>
          <t>From: Environmental Defense Fund  To: Pruitt, Scott Date: 7/3/2018 1:08:58 PM Subject: Walk back your latest dangerous attack on strong science ----------------------------------------------------------------- Jul 3, 2018 Administrator E. Scott Pruitt Dear Administrator Pruitt, I am furious about Scott Pruitt's continuing corrupt attacks on our environment and climate. The EPA is supposed to protect Americans and our environment, not destroy these protections in order to increase the short-term profits of polluters! Today I am writing to strongly protest Pruitt's recent proposal to restrict EPA's ability to use life-saving science. This proposal doesn't roll back red tape. Instead, it binds the process of legitimate s...</t>
        </is>
      </c>
      <c r="D199" s="2" t="inlineStr">
        <is>
          <t/>
        </is>
      </c>
      <c r="E199" s="2" t="inlineStr">
        <is>
          <t/>
        </is>
      </c>
    </row>
    <row r="200">
      <c r="A200" s="2" t="inlineStr">
        <is>
          <t>EPA-HQ-OA-2018-0259-7721</t>
        </is>
      </c>
      <c r="B200" s="3" t="str">
        <f>=HYPERLINK("https://www.regulations.gov/comment/EPA-HQ-OA-2018-0259-7721")</f>
      </c>
      <c r="C200" s="2" t="inlineStr">
        <is>
          <t>I strongly oppose your new proposal, misleadingly called &amp;quot;Strengthening Transparency in Regulatory Science.&amp;quot;  It would eliminate the long-standing use of sound scientific studies that follow confidential health guidelines intended to protect the privacy of participants, delegitimize already peer-reviewed science and have been critical to informing air quality standards necessary to protect public health and our environment.  The misguided proposed changes would create a double standard that allows polluting industries to keep data they want kept confidential under wraps.Your proposal will compromise science-based policy making, undermining the well-founded basis for many clean air and water safeguards that protect the...</t>
        </is>
      </c>
      <c r="D200" s="2" t="inlineStr">
        <is>
          <t/>
        </is>
      </c>
      <c r="E200" s="2" t="inlineStr">
        <is>
          <t/>
        </is>
      </c>
    </row>
    <row r="201">
      <c r="A201" s="2" t="inlineStr">
        <is>
          <t>EPA-HQ-OA-2018-0259-14148</t>
        </is>
      </c>
      <c r="B201" s="3" t="str">
        <f>=HYPERLINK("https://www.regulations.gov/comment/EPA-HQ-OA-2018-0259-14148")</f>
      </c>
      <c r="C201"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201" s="2" t="inlineStr">
        <is>
          <t/>
        </is>
      </c>
      <c r="E201" s="2" t="inlineStr">
        <is>
          <t/>
        </is>
      </c>
    </row>
    <row r="202">
      <c r="A202" s="2" t="inlineStr">
        <is>
          <t>EPA-HQ-OA-2018-0259-1887</t>
        </is>
      </c>
      <c r="B202" s="3" t="str">
        <f>=HYPERLINK("https://www.regulations.gov/comment/EPA-HQ-OA-2018-0259-1887")</f>
      </c>
      <c r="C202" s="2" t="inlineStr">
        <is>
          <t>Concerning the proposed rule &amp;quot;Strengthening Transparency in Regulatory Science&amp;quot;this rule will be contra-productive to the goal of clean air.  It will not ensure that solid science is used as evidence, but will exclude studies that must protect the identity and medical history of subjects.  I strongly oppose this rule. This is my professional judgment, and not the official policy of the State of Maryland.</t>
        </is>
      </c>
      <c r="D202" s="2" t="inlineStr">
        <is>
          <t/>
        </is>
      </c>
      <c r="E202" s="2" t="inlineStr">
        <is>
          <t/>
        </is>
      </c>
    </row>
    <row r="203">
      <c r="A203" s="2" t="inlineStr">
        <is>
          <t>EPA-HQ-OA-2018-0259-1753</t>
        </is>
      </c>
      <c r="B203" s="3" t="str">
        <f>=HYPERLINK("https://www.regulations.gov/comment/EPA-HQ-OA-2018-0259-1753")</f>
      </c>
      <c r="C203" s="2" t="inlineStr">
        <is>
          <t>The proposed transparency rule constitutes a disingenuous attempt to discredit well-vetted scientific studies with results contrary to corporate interests. An example would be epidemiological studies utilizing patient&amp;#39;s confidential health data to link air pollution to shortened life span. Though said studies have been peer reviewed, and are in line with common sense about the ill-effects of air pollution on human health, they would be inadmissible under the proposed rule. The fact demands have not been made by lobbyists to make data on fracking fluid composition or confidential pesticide information available also suggests the proposed rule is simply a hidden attempt by industry to curtail regulation in favor of increased profi...</t>
        </is>
      </c>
      <c r="D203" s="2" t="inlineStr">
        <is>
          <t/>
        </is>
      </c>
      <c r="E203" s="2" t="inlineStr">
        <is>
          <t/>
        </is>
      </c>
    </row>
    <row r="204">
      <c r="A204" s="2" t="inlineStr">
        <is>
          <t>EPA-HQ-OA-2018-0259-7582</t>
        </is>
      </c>
      <c r="B204" s="3" t="str">
        <f>=HYPERLINK("https://www.regulations.gov/comment/EPA-HQ-OA-2018-0259-7582")</f>
      </c>
      <c r="C204" s="2" t="inlineStr">
        <is>
          <t>Every election voters hear the clarion call of &amp;quot;transparency&amp;quot; with government.  When federal employees are hired they should respect the people who pay their bills and not add to the politicans&amp;#39; tendency to cater to special interests.  It is clear that the EPA is tainted by bad science, which is causing damage by neglect and incompetence. Gold Kind Mine etc. It is time to force the EPA to clean up their act and get back to doing what they are supposed to be doing,  protecting the Environment. Regards, Michael BAldauf</t>
        </is>
      </c>
      <c r="D204" s="2" t="inlineStr">
        <is>
          <t/>
        </is>
      </c>
      <c r="E204" s="2" t="inlineStr">
        <is>
          <t/>
        </is>
      </c>
    </row>
    <row r="205">
      <c r="A205" s="2" t="inlineStr">
        <is>
          <t>EPA-HQ-OA-2018-0259-21820</t>
        </is>
      </c>
      <c r="B205" s="3" t="str">
        <f>=HYPERLINK("https://www.regulations.gov/comment/EPA-HQ-OA-2018-0259-21820")</f>
      </c>
      <c r="C205" s="2" t="inlineStr">
        <is>
          <t>My name is Kathryn Hill, and I live in Maryville, Tennessee. Clean air, water, and land are VITAL to public health, unlike greedy polluters!As someone who firmly believes that our air, water, and food should be protected, I am writing to voice my vehement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t>
        </is>
      </c>
      <c r="D205" s="2" t="inlineStr">
        <is>
          <t/>
        </is>
      </c>
      <c r="E205" s="2" t="inlineStr">
        <is>
          <t/>
        </is>
      </c>
    </row>
    <row r="206">
      <c r="A206" s="2" t="inlineStr">
        <is>
          <t>EPA-HQ-OA-2018-0259-16421</t>
        </is>
      </c>
      <c r="B206" s="3" t="str">
        <f>=HYPERLINK("https://www.regulations.gov/comment/EPA-HQ-OA-2018-0259-16421")</f>
      </c>
      <c r="C206" s="2" t="inlineStr">
        <is>
          <t>Dear Administrator Andrew Wheeler,I live in Neosho, Missouri, where the aftereffects of lead mining scour huge area and run into the water systems. This lets me see that real facts backed by the most current scientific findings are the MAIN factor to be considered in any environmental issue. With this in mind, I strongly oppose the Environmental Protection Agency&amp;#39;s (EPA) proposal to restrict the science that is used in its decisionmaking processes.In issuing this proposed rule, the EPA claims that it would be making science more transparent. But it instead would put researchers in the difficult position of choosing between protecting privacy and security versus allowing their work to be used in EPA decisionmaking....</t>
        </is>
      </c>
      <c r="D206" s="2" t="inlineStr">
        <is>
          <t/>
        </is>
      </c>
      <c r="E206" s="2" t="inlineStr">
        <is>
          <t/>
        </is>
      </c>
    </row>
    <row r="207">
      <c r="A207" s="2" t="inlineStr">
        <is>
          <t>EPA-HQ-OA-2018-0259-10532</t>
        </is>
      </c>
      <c r="B207" s="3" t="str">
        <f>=HYPERLINK("https://www.regulations.gov/comment/EPA-HQ-OA-2018-0259-10532")</f>
      </c>
      <c r="C207" s="2" t="inlineStr">
        <is>
          <t>As we are seeing in this moment of crisis around the coronavirus, ignoring science and scientists has serious implications for our ability to protect public health.</t>
        </is>
      </c>
      <c r="D207" s="2" t="inlineStr">
        <is>
          <t/>
        </is>
      </c>
      <c r="E207" s="2" t="inlineStr">
        <is>
          <t/>
        </is>
      </c>
    </row>
    <row r="208">
      <c r="A208" s="2" t="inlineStr">
        <is>
          <t>EPA-HQ-OA-2018-0259-7655</t>
        </is>
      </c>
      <c r="B208" s="3" t="str">
        <f>=HYPERLINK("https://www.regulations.gov/comment/EPA-HQ-OA-2018-0259-7655")</f>
      </c>
      <c r="C208" s="2" t="inlineStr">
        <is>
          <t>I am responding to EPAs proposal to restrict the use of legitimate, peer-reviewed scientific research in fulfilling its regulatory mission of protecting the health of humans, animals, and the environment. EPAs proposal is a solution in search of a problem because there are already procedures and processes in place, both in the EPA and the broader scientific community, that address the stated concerns.A key point in the proposed regulation is that data from studies used in regulatory decision making be made available to third parties for conducting their own analyses. This justification fails to recognize that EPA has successfully addressed this issue in the past. For example, when a series of important studies done in the 1990s...</t>
        </is>
      </c>
      <c r="D208" s="2" t="inlineStr">
        <is>
          <t/>
        </is>
      </c>
      <c r="E208" s="2" t="inlineStr">
        <is>
          <t/>
        </is>
      </c>
    </row>
    <row r="209">
      <c r="A209" s="2" t="inlineStr">
        <is>
          <t>EPA-HQ-OA-2018-0259-17626</t>
        </is>
      </c>
      <c r="B209" s="3" t="str">
        <f>=HYPERLINK("https://www.regulations.gov/comment/EPA-HQ-OA-2018-0259-17626")</f>
      </c>
      <c r="C209" s="2" t="inlineStr">
        <is>
          <t>As a survivor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t>
        </is>
      </c>
      <c r="D209" s="2" t="inlineStr">
        <is>
          <t/>
        </is>
      </c>
      <c r="E209" s="2" t="inlineStr">
        <is>
          <t/>
        </is>
      </c>
    </row>
    <row r="210">
      <c r="A210" s="2" t="inlineStr">
        <is>
          <t>EPA-HQ-OA-2018-0259-15539</t>
        </is>
      </c>
      <c r="B210" s="3" t="str">
        <f>=HYPERLINK("https://www.regulations.gov/comment/EPA-HQ-OA-2018-0259-15539")</f>
      </c>
      <c r="C210"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210" s="2" t="inlineStr">
        <is>
          <t/>
        </is>
      </c>
      <c r="E210" s="2" t="inlineStr">
        <is>
          <t/>
        </is>
      </c>
    </row>
    <row r="211">
      <c r="A211" s="2" t="inlineStr">
        <is>
          <t>EPA-HQ-OA-2018-0259-2337</t>
        </is>
      </c>
      <c r="B211" s="3" t="str">
        <f>=HYPERLINK("https://www.regulations.gov/comment/EPA-HQ-OA-2018-0259-2337")</f>
      </c>
      <c r="C211" s="2" t="inlineStr">
        <is>
          <t>To: regulations.gov Attached please find the comments of the New York State Bar Association&amp;#39;s Environmental and Energy Law Section, relating to the Environmental Protection Agency&amp;#39;s Proposed Rule on strengthening transparency in regulatory science, EPA Docket No. EPA-HQ-OA-2018-0259.Sincerely,Ronald F. KennedyDirector of Governmental RelationsNew York State Bar AssociationOne Elk StreetAlbany, NY 12207Telephone: 518-487-5652See attached file(s)
Comments by NYSBA Environmental and Energy Law Section on EPA’s Proposed Rule re “Strengthening Transparency in Regulatory Science” EPA Docket ID No. EPA-HQ-OA-2018-0259 Environmental #7 May 31, 2018 The New York State Bar Association Section of Environmental and Energy Law (“SEEL”) submits these comments on the rule proposed by the United States Environmental Protection Agency (“EPA”) entitled “Strengthening Transparency in Regulatory Science” (“Proposed Rule”), published in the Federal Register on April 30, 2018.1 SEEL urges EPA not to finalize the Proposed Rule. The Proposed Rule is inconsistent with EPA’s statutory mandate under various environmental laws to use the best available scientific data to protect public health and welfare ...</t>
        </is>
      </c>
      <c r="D211" s="2" t="inlineStr">
        <is>
          <t/>
        </is>
      </c>
      <c r="E211" s="2" t="inlineStr">
        <is>
          <t/>
        </is>
      </c>
    </row>
    <row r="212">
      <c r="A212" s="2" t="inlineStr">
        <is>
          <t>EPA-HQ-OA-2018-0259-2111</t>
        </is>
      </c>
      <c r="B212" s="3" t="str">
        <f>=HYPERLINK("https://www.regulations.gov/comment/EPA-HQ-OA-2018-0259-2111")</f>
      </c>
      <c r="C212" s="2" t="inlineStr">
        <is>
          <t>I agree that secret science has no place in real science. America needs transparency of evidence, facts based on causal evidence instead of correlation. The best way to protect the environment is to put all property into private ownership. That way if someone pollutes the property of someone else, there will be lawyers lining up on his porch t sue the polluters into oblivion.</t>
        </is>
      </c>
      <c r="D212" s="2" t="inlineStr">
        <is>
          <t/>
        </is>
      </c>
      <c r="E212" s="2" t="inlineStr">
        <is>
          <t/>
        </is>
      </c>
    </row>
    <row r="213">
      <c r="A213" s="2" t="inlineStr">
        <is>
          <t>EPA-HQ-OA-2018-0259-12516</t>
        </is>
      </c>
      <c r="B213" s="3" t="str">
        <f>=HYPERLINK("https://www.regulations.gov/comment/EPA-HQ-OA-2018-0259-12516")</f>
      </c>
      <c r="C213" s="2" t="inlineStr">
        <is>
          <t>Dear Administrator Wheeler, I oppose your misleadingly titled &amp;quot;Strengthening Transparency in Regulatory Science&amp;quot; supplemental proposal because it would censor EPA from using the best available science to inform its policymaking.Our health depends on protective regulations to keep us safe from toxic chemical exposures and from air and water pollution. EPA should not limit consideration of quality, well-established scientific studies to inform its decisions on protecting public health and the environment.If finalized this dangerous proposal would have detrimental impacts on the health  of vulnerable communities across the country. As a retired public health professional and a United Methodist Woman, ...</t>
        </is>
      </c>
      <c r="D213" s="2" t="inlineStr">
        <is>
          <t/>
        </is>
      </c>
      <c r="E213" s="2" t="inlineStr">
        <is>
          <t/>
        </is>
      </c>
    </row>
    <row r="214">
      <c r="A214" s="2" t="inlineStr">
        <is>
          <t>EPA-HQ-OA-2018-0259-6478</t>
        </is>
      </c>
      <c r="B214" s="3" t="str">
        <f>=HYPERLINK("https://www.regulations.gov/comment/EPA-HQ-OA-2018-0259-6478")</f>
      </c>
      <c r="C214" s="2" t="inlineStr">
        <is>
          <t>I rite today as a concerned citizen to call on you to withdraw Scott Pruitt&amp;#39;s proposal to censor science. EPA already relies on transparent science to make its decisions. The proposal will not improve this process. Instead, it would allow the agency to censor critical studies that show the relationship between our health and the environment. We cannot limit the information used to protect our health and environment. Regards, Wesley Ether</t>
        </is>
      </c>
      <c r="D214" s="2" t="inlineStr">
        <is>
          <t/>
        </is>
      </c>
      <c r="E214" s="2" t="inlineStr">
        <is>
          <t/>
        </is>
      </c>
    </row>
    <row r="215">
      <c r="A215" s="2" t="inlineStr">
        <is>
          <t>EPA-HQ-OA-2018-0259-5112</t>
        </is>
      </c>
      <c r="B215" s="3" t="str">
        <f>=HYPERLINK("https://www.regulations.gov/comment/EPA-HQ-OA-2018-0259-5112")</f>
      </c>
      <c r="C215" s="2" t="inlineStr">
        <is>
          <t>Comments on EPA Proposed Rule Strengthening Transparency in Regulatory Science Abigail Omojola, Breast Cancer Prevention Partners My name is Abigail Omojola and I am here on behalf of Breast Cancer Prevention Partners to speak in strong opposition to the proposed rule and to urge the EPA to withdraw it immediately. Breast Cancer Prevention Partners is a national organization committed to preventing breast cancer by eliminating exposures to chemicals and radiation that have been linked to an increased risk of the disease. We take great care and pride in ensuring that all of our public education, programs and policy advocacy are based on a strong foundation of peer-reviewed science. Contrary to its stated intent, the proposed rule under co...</t>
        </is>
      </c>
      <c r="D215" s="2" t="inlineStr">
        <is>
          <t/>
        </is>
      </c>
      <c r="E215" s="2" t="inlineStr">
        <is>
          <t/>
        </is>
      </c>
    </row>
    <row r="216">
      <c r="A216" s="2" t="inlineStr">
        <is>
          <t>EPA-HQ-OA-2018-0259-12900</t>
        </is>
      </c>
      <c r="B216" s="3" t="str">
        <f>=HYPERLINK("https://www.regulations.gov/comment/EPA-HQ-OA-2018-0259-12900")</f>
      </c>
      <c r="C216"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 For example, the EPA is currently reviewing the registration of an herbicide called paraquat. Through peer-reviewed and validated research, paraquat is very strongly...</t>
        </is>
      </c>
      <c r="D216" s="2" t="inlineStr">
        <is>
          <t/>
        </is>
      </c>
      <c r="E216" s="2" t="inlineStr">
        <is>
          <t/>
        </is>
      </c>
    </row>
    <row r="217">
      <c r="A217" s="2" t="inlineStr">
        <is>
          <t>EPA-HQ-OA-2018-0259-6911</t>
        </is>
      </c>
      <c r="B217" s="3" t="str">
        <f>=HYPERLINK("https://www.regulations.gov/comment/EPA-HQ-OA-2018-0259-6911")</f>
      </c>
      <c r="C217" s="2" t="inlineStr">
        <is>
          <t>Please find attached comments from the American Forest &amp;amp; Paper Association and the American Wood Council.
August 16, 2018 Mr. Tom Sinks Office of the Science Advisor U.S. Environmental Protection Agency 1200 Pennsylvania Avenue, NW Washington, DC 20460 Submitted via: www.regulations.gov Re: Docket ID No. EPA-HQ-2018-0259; Strengthening Transparency in Regulatory Science Dear Mr. Sinks: The American Forest &amp; Paper Association (AF&amp;PA) and the American Wood Council (AWC) appreciate the opportunity to comment on the U.S. Environmental Protection Agency’s (EPA) proposed rulemaking on “Strengthening Transparency in Regulatory Science.” We also would like to endorse the comments submitted by the NAAQS Implementation Coalition and the American Chemistry Council’s Formaldehyde Panel. The American Forest &amp; Paper Association (AF&amp;PA) serves to advance a...</t>
        </is>
      </c>
      <c r="D217" s="2" t="inlineStr">
        <is>
          <t/>
        </is>
      </c>
      <c r="E217" s="2" t="inlineStr">
        <is>
          <t/>
        </is>
      </c>
    </row>
    <row r="218">
      <c r="A218" s="2" t="inlineStr">
        <is>
          <t>EPA-HQ-OA-2018-0259-14534</t>
        </is>
      </c>
      <c r="B218" s="3" t="str">
        <f>=HYPERLINK("https://www.regulations.gov/comment/EPA-HQ-OA-2018-0259-14534")</f>
      </c>
      <c r="C218"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218" s="2" t="inlineStr">
        <is>
          <t/>
        </is>
      </c>
      <c r="E218" s="2" t="inlineStr">
        <is>
          <t/>
        </is>
      </c>
    </row>
    <row r="219">
      <c r="A219" s="2" t="inlineStr">
        <is>
          <t>EPA-HQ-OA-2018-0259-11577</t>
        </is>
      </c>
      <c r="B219" s="3" t="str">
        <f>=HYPERLINK("https://www.regulations.gov/comment/EPA-HQ-OA-2018-0259-11577")</f>
      </c>
      <c r="C219" s="2" t="inlineStr">
        <is>
          <t>Please see the attached comment letter and attachments submitted by Earthjustice on behalf of environmental and public-health organizations.(2 of 2)
Environmental Health: A Global Access Science Source BioMed Central Commentary Open Access Selected science: an industry campaign to undermine an OSHA hexavalent chromium standard David Michaels*1, Celeste Monforton1 and Peter Lurie1,2 Address: 1The Project on Scientific Knowledge and Public Policy, Department of Environmental and Occupational Health, The George Washington University School of Public Health and Health Services, 2100 M Street NW, Suite 203, Washington, DC, 20037, USA and 2Public Citizen Health Research Group, 1600 20th Street NW, Washington, DC, 20009, USA Email: David Michaels* - eohdmm@gwumc.edu; Celeste Monforton - eohcnm@gwumc.edu; Peter Lurie - plurie@citizen.org * Corresponding author Published: 23 February 2006 Rec...
En vironmental Health Perspectives Sutpplemtents 101 ('Suppl. 6): 177-200 (1993) Benzene Toxicity and Risk Assessment, 1972-1992: Implications for Future Regulation by Dennis J. Paustenbach, Rena D. Bass, and Paul Price Acute and chronic exposure to benzene vapors poses a number of health hazards to humans. To evaluate the probability that a specific degree of exposure will produce an adverse effect, risk assessment methods must be used. This paper reviews much of the published information and evaluates the various risk assessments for benzene that have been conducted over the past 20 years. There is sufficient evidence that chronic exposure to relatively high concentrations of benzene can produce an increased incidence of acute myelogen...</t>
        </is>
      </c>
      <c r="D219" s="2" t="inlineStr">
        <is>
          <t/>
        </is>
      </c>
      <c r="E219" s="2" t="inlineStr">
        <is>
          <t/>
        </is>
      </c>
    </row>
    <row r="220">
      <c r="A220" s="2" t="inlineStr">
        <is>
          <t>EPA-HQ-OA-2018-0259-12274</t>
        </is>
      </c>
      <c r="B220" s="3" t="str">
        <f>=HYPERLINK("https://www.regulations.gov/comment/EPA-HQ-OA-2018-0259-12274")</f>
      </c>
      <c r="C220" s="2" t="inlineStr">
        <is>
          <t>It&amp;#39;s only ethical to open up ALL (100% of the) information, data and studies and results for a valid study on chemicals and Parkinson&amp;#39;s and other disorders, diseases and challenges.Think of your Legacy and do the right thing for current and future generations of Humanoids, and for our entire planet&amp;#39;s health.</t>
        </is>
      </c>
      <c r="D220" s="2" t="inlineStr">
        <is>
          <t/>
        </is>
      </c>
      <c r="E220" s="2" t="inlineStr">
        <is>
          <t/>
        </is>
      </c>
    </row>
    <row r="221">
      <c r="A221" s="2" t="inlineStr">
        <is>
          <t>EPA-HQ-OA-2018-0259-4901</t>
        </is>
      </c>
      <c r="B221" s="3" t="str">
        <f>=HYPERLINK("https://www.regulations.gov/comment/EPA-HQ-OA-2018-0259-4901")</f>
      </c>
      <c r="C221" s="2" t="inlineStr">
        <is>
          <t>I am appalled that this agency,which all of us quite rightly expect to have our health and safety protected by, is now instead endangering us all. Stripping away regulations intended to protect, and which indeed were demonstrably doing so, is not only dereliction of duty, it is purposely ignoring the damages incurred and which will only escalate. I am old enough to remember the Ohio river so poisoned and polluted that it was on fire; the images of the air pollution in large cities that was so chokingly clogged one couldn&amp;#39;t even see the outline of the city; the damages to everyones health by merely being downwind of uncontrolled polluting companies. Of course there&amp;#39;s the dying off and compromising of many species of birds, fish, a...</t>
        </is>
      </c>
      <c r="D221" s="2" t="inlineStr">
        <is>
          <t/>
        </is>
      </c>
      <c r="E221" s="2" t="inlineStr">
        <is>
          <t/>
        </is>
      </c>
    </row>
    <row r="222">
      <c r="A222" s="2" t="inlineStr">
        <is>
          <t>EPA-HQ-OA-2018-0259-9405</t>
        </is>
      </c>
      <c r="B222" s="3" t="str">
        <f>=HYPERLINK("https://www.regulations.gov/comment/EPA-HQ-OA-2018-0259-9405")</f>
      </c>
      <c r="C222" s="2" t="inlineStr">
        <is>
          <t>PLEASE SEE ATTACHED LETTER FROM ATTORNEYS GENERAL OF NEW YORK, NEW JERSEY, CALIFORNIA, CONNECTICUT, DELAWARE, ILLINOIS, IOWA, MAINE, MARYLAND, MASSACHUSETTS, MINNESOTA, OREGON, WASHINGTON, AND THE DISTRICT OF COLUMBIA, AND THE ATTORNEYS OF KING COUNTY, WASHINGTON AND THE CITIES OF CHICAGO, LOS ANGELES, NEW YORK, OAKLAND, PHILADELPHIA AND SAN FRANCISCO REQUESTING EXTENSION OF COMMENT PERIOD 
REQUEST FOR EXTENSION OF TIME TO COMMENT ON SUPPLEMENTAL PROPOSAL FROM ATTORNEYS GENERAL OF NEW YORK, NEW JERSEY, CALIFORNIA, CONNECTICUT, DELAWARE, ILLINOIS, IOWA, MAINE, MARYLAND, MASSACHUSETTS, MINNESOTA, OREGON, WASHINGTON, AND THE DISTRICT OF COLUMBIA, AND THE ATTORNEYS OF KING COUNTY, WASHINGTON AND THE CITIES OF CHICAGO, LOS ANGELES, NEW YORK, OAKLAND, PHILADELPHIA AND SAN FRANCISCO March 19, 2020 By Electronic Submission to www.regulations.gov Andrew R. Wheeler, Administrator U.S. Environmental Protection Agency 1200 Pennsylvania Avenue, N.W. Mail Code: 1101A Washington, DC 20460 Re: Request for Extension of Comment Period for EPA Supplemental Notice of Proposed Rulemaking to Limit Use of Scientific Evidence in Rulemakings, 85 Fe...</t>
        </is>
      </c>
      <c r="D222" s="2" t="inlineStr">
        <is>
          <t/>
        </is>
      </c>
      <c r="E222" s="2" t="inlineStr">
        <is>
          <t/>
        </is>
      </c>
    </row>
    <row r="223">
      <c r="A223" s="2" t="inlineStr">
        <is>
          <t>EPA-HQ-OA-2018-0259-9868</t>
        </is>
      </c>
      <c r="B223" s="3" t="str">
        <f>=HYPERLINK("https://www.regulations.gov/comment/EPA-HQ-OA-2018-0259-9868")</f>
      </c>
      <c r="C223" s="2" t="inlineStr">
        <is>
          <t>&amp;quot;Dr. Georges C. Benjamin, executive director of the American Public Health Association, said the proposal could be used to reject research around the coronavirus that might be used to develop things like regulations on handling medical waste or protecting people who might face exposure inside a building&amp;quot;.Has the EPA never heard of HIPA? Your ignorance of the usefulness of studies and basic science to determine Americans health is stunning. You continue to feed American lives to industries like oil and it is just one of the failings of this administration that will be addressed in the coming election. It can&amp;#39;t come too soon. He and you need to go.</t>
        </is>
      </c>
      <c r="D223" s="2" t="inlineStr">
        <is>
          <t/>
        </is>
      </c>
      <c r="E223" s="2" t="inlineStr">
        <is>
          <t/>
        </is>
      </c>
    </row>
    <row r="224">
      <c r="A224" s="2" t="inlineStr">
        <is>
          <t>EPA-HQ-OA-2018-0259-6164</t>
        </is>
      </c>
      <c r="B224" s="3" t="str">
        <f>=HYPERLINK("https://www.regulations.gov/comment/EPA-HQ-OA-2018-0259-6164")</f>
      </c>
      <c r="C224" s="2" t="inlineStr">
        <is>
          <t>Please find attached comments from the American Geophysical Union (AGU) on EPA&amp;#39;s proposed rule, &amp;quot;Strengthening Transparency in Regulatory Science.&amp;quot;
16 August 2018 Tom Sinks Office of the Science Advisor Environmental Protection Agency 1200 Pennsylvania Avenue NW Washington, DC 20460 Re: Comment on the proposed rule entitled, “Strengthening Transparency in Regulatory Science” (Docket ID No. EPA-HQ-OA-2018-0259) Dear Mr. Sinks, On behalf of the American Geophysical Union (AGU), a non-profit scientific society representing 60,000 Earth and space scientists, I’m writing to express concerns about the proposed policy changes at the Environmental Protection Agency (EPA) regarding transparency and use of scientific information in decision-making. The proposed rule would significantly alter how EPA uses and views scientific research without a clear explanation for why such changes are necess...</t>
        </is>
      </c>
      <c r="D224" s="2" t="inlineStr">
        <is>
          <t/>
        </is>
      </c>
      <c r="E224" s="2" t="inlineStr">
        <is>
          <t/>
        </is>
      </c>
    </row>
    <row r="225">
      <c r="A225" s="2" t="inlineStr">
        <is>
          <t>EPA-HQ-OA-2018-0259-16912</t>
        </is>
      </c>
      <c r="B225" s="3" t="str">
        <f>=HYPERLINK("https://www.regulations.gov/comment/EPA-HQ-OA-2018-0259-16912")</f>
      </c>
      <c r="C225" s="2" t="inlineStr">
        <is>
          <t>Dear Administrator Andrew Wheeler,The reason that I am writing is to strongly oppose the Environmental Protection Agency&amp;#39;s (EPA) proposal to restrict the science that is used in its decision-making processes.In this proposed rule, the EPA claims that it would be making science more transparent. But in reality it  would put researchers in the difficult position of choosing between protecting privacy and security versus allowing their work to be used in EPA decision-making. It would excessively burden EPA staff with reanalyzing data from each study used to support the issuance of a rule, which is not only pointless, as peer review is already a check on the work of researchers. It would be both a waste of resources a...</t>
        </is>
      </c>
      <c r="D225" s="2" t="inlineStr">
        <is>
          <t/>
        </is>
      </c>
      <c r="E225" s="2" t="inlineStr">
        <is>
          <t/>
        </is>
      </c>
    </row>
    <row r="226">
      <c r="A226" s="2" t="inlineStr">
        <is>
          <t>EPA-HQ-OA-2018-0259-14165</t>
        </is>
      </c>
      <c r="B226" s="3" t="str">
        <f>=HYPERLINK("https://www.regulations.gov/comment/EPA-HQ-OA-2018-0259-14165")</f>
      </c>
      <c r="C226" s="2" t="inlineStr">
        <is>
          <t>My name is Ulysses Lateiner, and I am a United States citizen in Somerville, Massachusetts.I am writing in complete opposition to the administrations latest attack on science, public health, and our nations environmental laws. The administrations new proposalwhich has been misleadingly marketed as a means of strengthening transparency in regulatory sciencewould preclude the U.S. Environmental Protection Agency from relying on important scientific research when establishing the safeguards that protect communities across the country. If this proposed rule is finalized, EPAs ability to ensure that Americans&amp;#39; air, water, and food are safe will be significantly undermined.EPA was created to protect Americans&amp;#39; healt...</t>
        </is>
      </c>
      <c r="D226" s="2" t="inlineStr">
        <is>
          <t/>
        </is>
      </c>
      <c r="E226" s="2" t="inlineStr">
        <is>
          <t/>
        </is>
      </c>
    </row>
    <row r="227">
      <c r="A227" s="2" t="inlineStr">
        <is>
          <t>EPA-HQ-OA-2018-0259-5407</t>
        </is>
      </c>
      <c r="B227" s="3" t="str">
        <f>=HYPERLINK("https://www.regulations.gov/comment/EPA-HQ-OA-2018-0259-5407")</f>
      </c>
      <c r="C227" s="2" t="inlineStr">
        <is>
          <t>Repeal ALL of Obama&amp;#39;s mandates now.  Show the EPA work now!  This is not secret science ...this is the citizen&amp;#39;s right to know the process and see exactly what they have done. Regards, Sue Christian</t>
        </is>
      </c>
      <c r="D227" s="2" t="inlineStr">
        <is>
          <t/>
        </is>
      </c>
      <c r="E227" s="2" t="inlineStr">
        <is>
          <t/>
        </is>
      </c>
    </row>
    <row r="228">
      <c r="A228" s="2" t="inlineStr">
        <is>
          <t>EPA-HQ-OA-2018-0259-14077</t>
        </is>
      </c>
      <c r="B228" s="3" t="str">
        <f>=HYPERLINK("https://www.regulations.gov/comment/EPA-HQ-OA-2018-0259-14077")</f>
      </c>
      <c r="C228"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228" s="2" t="inlineStr">
        <is>
          <t/>
        </is>
      </c>
      <c r="E228" s="2" t="inlineStr">
        <is>
          <t/>
        </is>
      </c>
    </row>
    <row r="229">
      <c r="A229" s="2" t="inlineStr">
        <is>
          <t>EPA-HQ-OA-2018-0259-11385</t>
        </is>
      </c>
      <c r="B229" s="3" t="str">
        <f>=HYPERLINK("https://www.regulations.gov/comment/EPA-HQ-OA-2018-0259-11385")</f>
      </c>
      <c r="C229" s="2" t="inlineStr">
        <is>
          <t>In that the proposed rule addresses &amp;quot; EPA&amp;#39;s internal procedures regarding the transparency of science underlying regulatory decisions&amp;quot; it is imperative that the resultant document recognize the existing procedures for the Management of the Administrative State; a copy is appended hereto.
Management of the Administrative State An Open Invitation to Explore the Mandates Which Govern the Management of the Administrative State. Fortunately the Journal for Benefit-Cost Analysis held a forum where a unique group of leading authorities expressed their precedent setting comments on a recommended plan for moving forward on improving the management of the administrative state. The resultant comments establish the foundation for a deliberative discussion on the future managerial mandates for OIRA and the resultant management of the administrative state. By management of the administrative state we mean the processes which not only govern how decisions are made but also the processes governing which decisions are made and who makes ...</t>
        </is>
      </c>
      <c r="D229" s="2" t="inlineStr">
        <is>
          <t/>
        </is>
      </c>
      <c r="E229" s="2" t="inlineStr">
        <is>
          <t/>
        </is>
      </c>
    </row>
    <row r="230">
      <c r="A230" s="2" t="inlineStr">
        <is>
          <t>EPA-HQ-OA-2018-0259-6831</t>
        </is>
      </c>
      <c r="B230" s="3" t="str">
        <f>=HYPERLINK("https://www.regulations.gov/comment/EPA-HQ-OA-2018-0259-6831")</f>
      </c>
      <c r="C230" s="2" t="inlineStr">
        <is>
          <t>I am writing in response to a proposed rule announced by the Environmental Protection Agency (EPA) in a 24 April 2018 press release.  The release indicates, The rule will ensure that the regulatory science underlying Agency actions is fully transparent, and that underlying scientific information is publicly available in a manner sufficient for independent validation.  Editors of scientific journals issued a Joint statement on EPA proposed rule and public availability of data (J. Berg, Science family of journals; P. Cambell, Nature; V. Kiermer, Public Library of Science; N. Raikhel, Proceedings of the National Academy of Sciences; D. Sweet, Cell Press and Cell access at http://science.sciencemag.org/content/early/2018/04/30/scie...</t>
        </is>
      </c>
      <c r="D230" s="2" t="inlineStr">
        <is>
          <t/>
        </is>
      </c>
      <c r="E230" s="2" t="inlineStr">
        <is>
          <t/>
        </is>
      </c>
    </row>
    <row r="231">
      <c r="A231" s="2" t="inlineStr">
        <is>
          <t>EPA-HQ-OA-2018-0259-12755</t>
        </is>
      </c>
      <c r="B231" s="3" t="str">
        <f>=HYPERLINK("https://www.regulations.gov/comment/EPA-HQ-OA-2018-0259-12755")</f>
      </c>
      <c r="C231"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reviewing the registration of an herbicide called paraquat. Through peer-reviewed and validated research, paraquat is very strongly ...</t>
        </is>
      </c>
      <c r="D231" s="2" t="inlineStr">
        <is>
          <t/>
        </is>
      </c>
      <c r="E231" s="2" t="inlineStr">
        <is>
          <t/>
        </is>
      </c>
    </row>
    <row r="232">
      <c r="A232" s="2" t="inlineStr">
        <is>
          <t>EPA-HQ-OA-2018-0259-7096</t>
        </is>
      </c>
      <c r="B232" s="3" t="str">
        <f>=HYPERLINK("https://www.regulations.gov/comment/EPA-HQ-OA-2018-0259-7096")</f>
      </c>
      <c r="C232" s="2" t="inlineStr">
        <is>
          <t>From: Environmental Defense Fund  To: Pruitt, Scott Date: 7/3/2018 2:39:07 PM Subject: Walk back your latest dangerous attack on strong science ----------------------------------------------------------------- Jul 3, 2018 Administrator E. Scott Pruitt Dear Administrator Pruitt, I'm writing today gravely concerned about your recent proposal to restrict EPA's ability to use life-saving science. There is no legitimate excuse for this. It has nothing to do with environmental protection and everything to do with helping big business. It couldn't be any more obvious. You are simply doing what you can to help establish an oligarchy and you should be very ashamed! This proposal doesn't roll back red tape. Instead, it binds th...</t>
        </is>
      </c>
      <c r="D232" s="2" t="inlineStr">
        <is>
          <t/>
        </is>
      </c>
      <c r="E232" s="2" t="inlineStr">
        <is>
          <t/>
        </is>
      </c>
    </row>
    <row r="233">
      <c r="A233" s="2" t="inlineStr">
        <is>
          <t>EPA-HQ-OA-2018-0259-5509</t>
        </is>
      </c>
      <c r="B233" s="3" t="str">
        <f>=HYPERLINK("https://www.regulations.gov/comment/EPA-HQ-OA-2018-0259-5509")</f>
      </c>
      <c r="C233" s="2" t="inlineStr">
        <is>
          <t>Insure EPA Regulators ONLY use 100% verifiable science when costing American taxpayers money. Regards, John Beatty</t>
        </is>
      </c>
      <c r="D233" s="2" t="inlineStr">
        <is>
          <t/>
        </is>
      </c>
      <c r="E233" s="2" t="inlineStr">
        <is>
          <t/>
        </is>
      </c>
    </row>
    <row r="234">
      <c r="A234" s="2" t="inlineStr">
        <is>
          <t>EPA-HQ-OA-2018-0259-0702</t>
        </is>
      </c>
      <c r="B234" s="3" t="str">
        <f>=HYPERLINK("https://www.regulations.gov/comment/EPA-HQ-OA-2018-0259-0702")</f>
      </c>
      <c r="C234" s="2" t="inlineStr">
        <is>
          <t>From: Pruitt, Scott To: For the Docket Center Date: 5/12/2018 8:11:28 AM Subject: FW: Walk back your latest dangerous attack on strong science --------------------------------------------------------------------- ________________________________________ From: Environmental Defense FundOn Behalf OfWilliam Shaheen Sent: Saturday, May 12, 2018 8:11:23 AM (UTC-05:00) Eastern Time (US &amp; Canada) To: Pruitt, Scott Subject: Walk back your latest dangerous attack on strong science May 12, 2018 Administrator E. Scott Pruitt Dear Administrator Pruitt, I'm writing today gravely concerned about your recent proposal to restrict EPA's ability to use life-saving science, and to ask that you extend the 30 day comment period and hold a public hearing so t...</t>
        </is>
      </c>
      <c r="D234" s="2" t="inlineStr">
        <is>
          <t/>
        </is>
      </c>
      <c r="E234" s="2" t="inlineStr">
        <is>
          <t/>
        </is>
      </c>
    </row>
    <row r="235">
      <c r="A235" s="2" t="inlineStr">
        <is>
          <t>EPA-HQ-OA-2018-0259-13346</t>
        </is>
      </c>
      <c r="B235" s="3" t="str">
        <f>=HYPERLINK("https://www.regulations.gov/comment/EPA-HQ-OA-2018-0259-13346")</f>
      </c>
      <c r="C235" s="2" t="inlineStr">
        <is>
          <t>I am one of the lucky ones who survived breast cancer.  So, I am especially concerned about the health risks posed by involuntary environmental exposure to chemicals linked to cancer. I am writing to oppose the proposed Strengthening Transparency in Regulatory Science Rule.This rule will prioritize industry-funded science, undermine transparency, and harm public health by inhibiting regulators from making sound, evidence-based decisions based on the best available science. It would limit the evidence that can safeguard public health by requiring raw, deidentified data from public health, epidemiology, and medical studies to be made publicly available. This would result in both legal and ethical violations of privacy s...</t>
        </is>
      </c>
      <c r="D235" s="2" t="inlineStr">
        <is>
          <t/>
        </is>
      </c>
      <c r="E235" s="2" t="inlineStr">
        <is>
          <t/>
        </is>
      </c>
    </row>
    <row r="236">
      <c r="A236" s="2" t="inlineStr">
        <is>
          <t>EPA-HQ-OA-2018-0259-2114</t>
        </is>
      </c>
      <c r="B236" s="3" t="str">
        <f>=HYPERLINK("https://www.regulations.gov/comment/EPA-HQ-OA-2018-0259-2114")</f>
      </c>
      <c r="C236" s="2" t="inlineStr">
        <is>
          <t>I greatly applaud the EPA&amp;#39;s move toward transparency of data and models that it considers when evaluating potential regulation, and sincerely thank Mr. Pruitt for his truly valiant efforts to restore impartiality in environmental analysis and related regulatory matters.Mathematics and Science are both neutral, and the hallmark of scientific theories is reproducibility of results between neutral, or at least, honest scientists.  All theories and models require validation and affirmation by multiple tests among a variety of investigative groups.  By opening the EPA&amp;#39;s vault of data and models, it is now possible to probe the suitability or not of models secretly claimed to be used for what is likely to be decades.&lt;br/...</t>
        </is>
      </c>
      <c r="D236" s="2" t="inlineStr">
        <is>
          <t/>
        </is>
      </c>
      <c r="E236" s="2" t="inlineStr">
        <is>
          <t/>
        </is>
      </c>
    </row>
    <row r="237">
      <c r="A237" s="2" t="inlineStr">
        <is>
          <t>EPA-HQ-OA-2018-0259-1740</t>
        </is>
      </c>
      <c r="B237" s="3" t="str">
        <f>=HYPERLINK("https://www.regulations.gov/comment/EPA-HQ-OA-2018-0259-1740")</f>
      </c>
      <c r="C237" s="2" t="inlineStr">
        <is>
          <t>As a tax paying American citizen I fully support EPA administrator Scott Pruitt&amp;#39;s proposal to end the longstanding EPA practice of using secretive, often questionable, even deceptive science to support a political agenda at the expense of American tax payers. Finally, someone is standing up for the tax payers of this country and I commend administrator Pruitt for his actions. Thank You,Jason Chronister</t>
        </is>
      </c>
      <c r="D237" s="2" t="inlineStr">
        <is>
          <t/>
        </is>
      </c>
      <c r="E237" s="2" t="inlineStr">
        <is>
          <t/>
        </is>
      </c>
    </row>
    <row r="238">
      <c r="A238" s="2" t="inlineStr">
        <is>
          <t>EPA-HQ-OA-2018-0259-2123</t>
        </is>
      </c>
      <c r="B238" s="3" t="str">
        <f>=HYPERLINK("https://www.regulations.gov/comment/EPA-HQ-OA-2018-0259-2123")</f>
      </c>
      <c r="C238" s="2" t="inlineStr">
        <is>
          <t>As a scientist I strenuously object to &amp;quot;secret&amp;quot; science for multiple reasons.1. The cost of ALL regulations is ultimately borne by the public- the cost of regulations is burdensome when they are legitimate    falsifying data, or skewing statistics to support a previously drawn conclusion is wrong.2. &amp;quot;secret&amp;quot; science is not worthy of the name &amp;quot;science&amp;quot; which is about reproducible, verifiable data leading to supportable and honest conclusions. In short, real science is about truth.3. The cloak and dagger behind the scenes justification of false conclusion is more about power over the public and money for those involved than about seeking truth.4. An unaccountable agency is ag...</t>
        </is>
      </c>
      <c r="D238" s="2" t="inlineStr">
        <is>
          <t/>
        </is>
      </c>
      <c r="E238" s="2" t="inlineStr">
        <is>
          <t/>
        </is>
      </c>
    </row>
    <row r="239">
      <c r="A239" s="2" t="inlineStr">
        <is>
          <t>EPA-HQ-OA-2018-0259-21475</t>
        </is>
      </c>
      <c r="B239" s="3" t="str">
        <f>=HYPERLINK("https://www.regulations.gov/comment/EPA-HQ-OA-2018-0259-21475")</f>
      </c>
      <c r="C239" s="2" t="inlineStr">
        <is>
          <t xml:space="preserve">EPA needs to make all science available for analysis and verification so that the truth is known and everyone is working with the same information and research is verified by other scientists. The EPA should never make rules that can&amp;#39;t be supported by verified science, models and thereis are not rule makeing tools. Make sure the EPA has all the books open to review and the science that continues to evolve and change with new knowledge. </t>
        </is>
      </c>
      <c r="D239" s="2" t="inlineStr">
        <is>
          <t/>
        </is>
      </c>
      <c r="E239" s="2" t="inlineStr">
        <is>
          <t/>
        </is>
      </c>
    </row>
    <row r="240">
      <c r="A240" s="2" t="inlineStr">
        <is>
          <t>EPA-HQ-OA-2018-0259-19935</t>
        </is>
      </c>
      <c r="B240" s="3" t="str">
        <f>=HYPERLINK("https://www.regulations.gov/comment/EPA-HQ-OA-2018-0259-19935")</f>
      </c>
      <c r="C240" s="2" t="inlineStr">
        <is>
          <t>My name is Dave Cross, and I live in Lakeway, Texas. The health of our environment and the US citizens are at risk! We must push for clean air, fresh water, and healthy food!As people who believe that our air, water, and food should be protected, we are writing to voice our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t>
        </is>
      </c>
      <c r="D240" s="2" t="inlineStr">
        <is>
          <t/>
        </is>
      </c>
      <c r="E240" s="2" t="inlineStr">
        <is>
          <t/>
        </is>
      </c>
    </row>
    <row r="241">
      <c r="A241" s="2" t="inlineStr">
        <is>
          <t>EPA-HQ-OA-2018-0259-12765</t>
        </is>
      </c>
      <c r="B241" s="3" t="str">
        <f>=HYPERLINK("https://www.regulations.gov/comment/EPA-HQ-OA-2018-0259-12765")</f>
      </c>
      <c r="C241" s="2" t="inlineStr">
        <is>
          <t>Dear Administrator Wheeler, I oppose your misleadingly titled &amp;quot;Strengthening Transparency in Regulatory Science&amp;quot; supplemental proposal because it would censor EPA from using the best available science to inform its policymaking.Our health depends on protective regulations to keep us safe from toxic chemical exposures and from air and water pollution. EPA should not limit consideration of quality, well-established scientific studies to inform its decisions on protecting public health and the environment.If finalized this dangerous proposal would have detrimental impacts on the health  of vulnerable communities across the country. I urge you to withdraw this proposal immediately.Thank you f...</t>
        </is>
      </c>
      <c r="D241" s="2" t="inlineStr">
        <is>
          <t/>
        </is>
      </c>
      <c r="E241" s="2" t="inlineStr">
        <is>
          <t/>
        </is>
      </c>
    </row>
    <row r="242">
      <c r="A242" s="2" t="inlineStr">
        <is>
          <t>EPA-HQ-OA-2018-0259-15289</t>
        </is>
      </c>
      <c r="B242" s="3" t="str">
        <f>=HYPERLINK("https://www.regulations.gov/comment/EPA-HQ-OA-2018-0259-15289")</f>
      </c>
      <c r="C242" s="2" t="inlineStr">
        <is>
          <t>How DARE you compromise the health of millions of Americans by trying to pass this legislation when everyone&amp;#39;s attention is turned to the pandemic.!Im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t>
        </is>
      </c>
      <c r="D242" s="2" t="inlineStr">
        <is>
          <t/>
        </is>
      </c>
      <c r="E242" s="2" t="inlineStr">
        <is>
          <t/>
        </is>
      </c>
    </row>
    <row r="243">
      <c r="A243" s="2" t="inlineStr">
        <is>
          <t>EPA-HQ-OA-2018-0259-16641</t>
        </is>
      </c>
      <c r="B243" s="3" t="str">
        <f>=HYPERLINK("https://www.regulations.gov/comment/EPA-HQ-OA-2018-0259-16641")</f>
      </c>
      <c r="C243" s="2" t="inlineStr">
        <is>
          <t>To the Environmental Protection AgencyAgency/Docket Numbers:EPA-HQ-OA-2018-0259FRL-10004-72-ORDRIN:2080-AA14 Document Number:2020-05012Comment on EPA Proposed Supplement to Strengthening Transparency in Regulatory Science Rule (In reference to Docket ID No. EPA-HQ-OA-2018-0259)Since, Theodore Roosevelt administrations have supported the role of the federal government in protecting the nations environment and conservation of its natural resources.  This proposed rule change represents a dangerous shift in this vital policy.  Consider the impressive record of past presidents supporting national environmental/conservation public policy.The following quote is from President Theodore Roosevelt...</t>
        </is>
      </c>
      <c r="D243" s="2" t="inlineStr">
        <is>
          <t/>
        </is>
      </c>
      <c r="E243" s="2" t="inlineStr">
        <is>
          <t/>
        </is>
      </c>
    </row>
    <row r="244">
      <c r="A244" s="2" t="inlineStr">
        <is>
          <t>EPA-HQ-OA-2018-0259-6476</t>
        </is>
      </c>
      <c r="B244" s="3" t="str">
        <f>=HYPERLINK("https://www.regulations.gov/comment/EPA-HQ-OA-2018-0259-6476")</f>
      </c>
      <c r="C244" s="2" t="inlineStr">
        <is>
          <t>Scott Pruitt&amp;#39;s proposal to censor science is misguided and poor policy. EPA already relies on transparent science to make its decisions. The proposal will not improve this process. Instead, it would allow the agency to censor critical studies that show the relationship between our health and the environment. We cannot limit the information used to protect our health and environment.The effects of air pollution and other environmental risks are documented by research that has already undergone a long-established, transparent review process. Many of these studies contain confidential patient information that cant and shouldnt be made public. This is no reason to exclude those studies critically important, well-vetted findings...</t>
        </is>
      </c>
      <c r="D244" s="2" t="inlineStr">
        <is>
          <t/>
        </is>
      </c>
      <c r="E244" s="2" t="inlineStr">
        <is>
          <t/>
        </is>
      </c>
    </row>
    <row r="245">
      <c r="A245" s="2" t="inlineStr">
        <is>
          <t>EPA-HQ-OA-2018-0259-11188</t>
        </is>
      </c>
      <c r="B245" s="3" t="str">
        <f>=HYPERLINK("https://www.regulations.gov/comment/EPA-HQ-OA-2018-0259-11188")</f>
      </c>
      <c r="C245" s="2" t="inlineStr">
        <is>
          <t>Please see attached PDF of this letter.Dear Environmental Protection Agency,The Seattle Aquarium appreciates the opportunity to comment, and hereby registers its strong opposition to the proposed rule that would restrict the use of science in EPA decisionmaking. We conduct extensive research on water quality, toxicology and endocrinology, and plastics pollution, and also advocate for science-based policies to protect communities and the environment. We believe in the importance of a strong EPA that can ensure clean air, clean water and healthy communitieswhich requires that the EPA has the ability to consider all of the best available science.Unfortunately, the proposed rule would undermine the EPAs ability ...
1483 Alaskan Way, Pier 59 Seattle, Washington 98101-2015 (206) 386-4300 SeattleAquarium.org U.S. Environmental Protection Agency EPA Docket Center Office of Research and Development Docket Mail Code 28221T 1200 Pennsylvania Avenue NW Washington, DC 20460 Re: Strengthening Transparency in Regulatory Science (Docket ID No. EPA-HQ-OA- 2018-0259) Dear Environmental Protection Agency, The Seattle Aquarium appreciates the opportunity to comment, and hereby registers its strong opposition to the proposed rule that would restrict the use of science in EPA decisionmaking. We conduct extensive research on water quality, toxicology and endocrinology, and plastics pollution, and also advocate for science-based policies to protect communities and the...</t>
        </is>
      </c>
      <c r="D245" s="2" t="inlineStr">
        <is>
          <t/>
        </is>
      </c>
      <c r="E245" s="2" t="inlineStr">
        <is>
          <t/>
        </is>
      </c>
    </row>
    <row r="246">
      <c r="A246" s="2" t="inlineStr">
        <is>
          <t>EPA-HQ-OA-2018-0259-14382</t>
        </is>
      </c>
      <c r="B246" s="3" t="str">
        <f>=HYPERLINK("https://www.regulations.gov/comment/EPA-HQ-OA-2018-0259-14382")</f>
      </c>
      <c r="C246" s="2" t="inlineStr">
        <is>
          <t>As a physician and public health advocate (MD-Ph.D.), I strongly oppose the criteria proposed in the Supplemental Notice of Proposed Rulemaking put forth by the EPA relative to its rule entitled &amp;quot;Strengthening Transparency in Regulatory Science.&amp;quot; My opposition comes with a statement of strong support for EPA&amp;#39;s mission to protect human health and well-being and the environment. I ppose this proposed Supplemental rule because it would weaken the scientific underpinnings, and thus the strength, of EPA&amp;#39;s health-protective actions.Please be aware that this proposal would prohibit EPA from setting regulations that are supported, in part or wh...</t>
        </is>
      </c>
      <c r="D246" s="2" t="inlineStr">
        <is>
          <t/>
        </is>
      </c>
      <c r="E246" s="2" t="inlineStr">
        <is>
          <t/>
        </is>
      </c>
    </row>
    <row r="247">
      <c r="A247" s="2" t="inlineStr">
        <is>
          <t>EPA-HQ-OA-2018-0259-10559</t>
        </is>
      </c>
      <c r="B247" s="3" t="str">
        <f>=HYPERLINK("https://www.regulations.gov/comment/EPA-HQ-OA-2018-0259-10559")</f>
      </c>
      <c r="C247" s="2" t="inlineStr">
        <is>
          <t>This &amp;quot;transparency rule&amp;quot;  will impair the EPA&amp;#39;s ability to carry out its mission to protect human and environmental health. The EPA will be excluding many excellent rigorous scientific studies from its decision-making processes.It is very concerning that the agency has moved forward with this rule in the face of strong criticism and warnings from its own Scientific Advisory Board! Failing to use all the available scientific evidence when making environmental guidelines, rulings and decisions puts public health at risk and endangers future generations as the environment continues to be damaged for short-term profits.</t>
        </is>
      </c>
      <c r="D247" s="2" t="inlineStr">
        <is>
          <t/>
        </is>
      </c>
      <c r="E247" s="2" t="inlineStr">
        <is>
          <t/>
        </is>
      </c>
    </row>
    <row r="248">
      <c r="A248" s="2" t="inlineStr">
        <is>
          <t>EPA-HQ-OA-2018-0259-13592</t>
        </is>
      </c>
      <c r="B248" s="3" t="str">
        <f>=HYPERLINK("https://www.regulations.gov/comment/EPA-HQ-OA-2018-0259-13592")</f>
      </c>
      <c r="C248" s="2" t="inlineStr">
        <is>
          <t>My name is Gayle Janzen, and I live in Seattle, Washington. [@customField?8922I OPPOSE the Trump administrations latest attack on science, public health, and our nations environmental laws. Science doesnt lie which is exactly why the lying trump administration is ignoring it since they are allergic to facts. The US govt. is supposed to serve and protect the citizens, but instead, the republiCONs serve and protect the 1%s profits and agendas. Under the administrations new proposalwhich has been misleadingly marketed as a means of strengthening transparency in regulatory sciencethe U.S. Environmental Protection Agency could be precluded from relying on important scientific research when establishing the safeguards that ...</t>
        </is>
      </c>
      <c r="D248" s="2" t="inlineStr">
        <is>
          <t/>
        </is>
      </c>
      <c r="E248" s="2" t="inlineStr">
        <is>
          <t/>
        </is>
      </c>
    </row>
    <row r="249">
      <c r="A249" s="2" t="inlineStr">
        <is>
          <t>EPA-HQ-OA-2018-0259-13998</t>
        </is>
      </c>
      <c r="B249" s="3" t="str">
        <f>=HYPERLINK("https://www.regulations.gov/comment/EPA-HQ-OA-2018-0259-13998")</f>
      </c>
      <c r="C249"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249" s="2" t="inlineStr">
        <is>
          <t/>
        </is>
      </c>
      <c r="E249" s="2" t="inlineStr">
        <is>
          <t/>
        </is>
      </c>
    </row>
    <row r="250">
      <c r="A250" s="2" t="inlineStr">
        <is>
          <t>EPA-HQ-OA-2018-0259-14305</t>
        </is>
      </c>
      <c r="B250" s="3" t="str">
        <f>=HYPERLINK("https://www.regulations.gov/comment/EPA-HQ-OA-2018-0259-14305")</f>
      </c>
      <c r="C250" s="2" t="inlineStr">
        <is>
          <t>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reviewing the registration of an herbicide called paraquat. Through peer-reviewed and validated research, paraquat is very strongly associated with an increased risk of Parkinson&amp;#39;s disease. Much of the research relies on large, population-based studie...</t>
        </is>
      </c>
      <c r="D250" s="2" t="inlineStr">
        <is>
          <t/>
        </is>
      </c>
      <c r="E250" s="2" t="inlineStr">
        <is>
          <t/>
        </is>
      </c>
    </row>
    <row r="251">
      <c r="A251" s="2" t="inlineStr">
        <is>
          <t>EPA-HQ-OA-2018-0259-5858</t>
        </is>
      </c>
      <c r="B251" s="3" t="str">
        <f>=HYPERLINK("https://www.regulations.gov/comment/EPA-HQ-OA-2018-0259-5858")</f>
      </c>
      <c r="C251" s="2" t="inlineStr">
        <is>
          <t>Stop acting like children, and act like responsible adults, you&amp;#39;re responsible for some serious shananagins, stop and end the secret science and show your work, before you impose your ridiculous regulations on American businesses, move on and get over it! Regards, Donald Lawhon</t>
        </is>
      </c>
      <c r="D251" s="2" t="inlineStr">
        <is>
          <t/>
        </is>
      </c>
      <c r="E251" s="2" t="inlineStr">
        <is>
          <t/>
        </is>
      </c>
    </row>
    <row r="252">
      <c r="A252" s="2" t="inlineStr">
        <is>
          <t>EPA-HQ-OA-2018-0259-12083</t>
        </is>
      </c>
      <c r="B252" s="3" t="str">
        <f>=HYPERLINK("https://www.regulations.gov/comment/EPA-HQ-OA-2018-0259-12083")</f>
      </c>
      <c r="C252" s="2" t="inlineStr">
        <is>
          <t>Basing regulations on secret science is unconscionable and anathema to free-thinking society. Please show the evidence so we can all understand the basis of regulations based on such science.</t>
        </is>
      </c>
      <c r="D252" s="2" t="inlineStr">
        <is>
          <t/>
        </is>
      </c>
      <c r="E252" s="2" t="inlineStr">
        <is>
          <t/>
        </is>
      </c>
    </row>
    <row r="253">
      <c r="A253" s="2" t="inlineStr">
        <is>
          <t>EPA-HQ-OA-2018-0259-7752</t>
        </is>
      </c>
      <c r="B253" s="3" t="str">
        <f>=HYPERLINK("https://www.regulations.gov/comment/EPA-HQ-OA-2018-0259-7752")</f>
      </c>
      <c r="C253" s="2" t="inlineStr">
        <is>
          <t xml:space="preserve">Decisions on environmental regulations and human health should be based on all data sets and not just published information.    Decision making should be prioritized on health safety, as well as, protecting the environment over convenience to products / services presented by companies.The EPA&amp;#39;s goals are to protect the public and do this with all science available.  </t>
        </is>
      </c>
      <c r="D253" s="2" t="inlineStr">
        <is>
          <t/>
        </is>
      </c>
      <c r="E253" s="2" t="inlineStr">
        <is>
          <t/>
        </is>
      </c>
    </row>
    <row r="254">
      <c r="A254" s="2" t="inlineStr">
        <is>
          <t>EPA-HQ-OA-2018-0259-6726</t>
        </is>
      </c>
      <c r="B254" s="3" t="str">
        <f>=HYPERLINK("https://www.regulations.gov/comment/EPA-HQ-OA-2018-0259-6726")</f>
      </c>
      <c r="C254" s="2" t="inlineStr">
        <is>
          <t>One way to insure transparency in the regulatory science aimed at solving a problem affecting our civilization is to fund two or more independent studies of the problem if questions arise about a single peer-reviewed study. Such questions do not often arise, but if they do it is an excellent opportunity for the authors of the original study to submit additions and corrections for peer review, as well as for others to independently study the problem. Everybody makes mistakes, but scientists and engineers are trained to recognize, avoid, and correct systematic errors in their experiments. A peer-reviewed study usually contains a list of assumptions and approximations and an analysis of random and sys...</t>
        </is>
      </c>
      <c r="D254" s="2" t="inlineStr">
        <is>
          <t/>
        </is>
      </c>
      <c r="E254" s="2" t="inlineStr">
        <is>
          <t/>
        </is>
      </c>
    </row>
    <row r="255">
      <c r="A255" s="2" t="inlineStr">
        <is>
          <t>EPA-HQ-OA-2018-0259-0065</t>
        </is>
      </c>
      <c r="B255" s="3" t="str">
        <f>=HYPERLINK("https://www.regulations.gov/comment/EPA-HQ-OA-2018-0259-0065")</f>
      </c>
      <c r="C255" s="2" t="inlineStr">
        <is>
          <t>Chesapeake Bay FoundationComment Period Extension Request for Proposed Rulemaking, Strengthening Transparency in Regulatory ScienceDocket ID No. EPA-HQ-OA-2018-0259See attached file(s)
May 11, 2018 Submitted via regulations.gov and U.S. Mail Mr. Scott Pruitt, Administrator Environmental Protection Agency 1200 Pennsylvania Ave., NW Washington, DC 20460 RE: Comment Period Extension Request for Proposed Rulemaking, Strengthening Transparency in Regulatory Science Docket ID No. EPA-HQ-OA-2018-0259 Dear Administrator Pruitt: The Chesapeake Bay Foundation, Inc. (CBF) respectfully requests that the Environmental Protection Agency (EPA) extend the comment period for the above-reference proposed rule for an additional sixty days beyond the currently scheduled comment deadline of May 30, 2018. CBF is a 501(c)(3) non-profit organization, founded in 1967. The organization’s mission --carried out from offices in Maryland, Virginia,...</t>
        </is>
      </c>
      <c r="D255" s="2" t="inlineStr">
        <is>
          <t/>
        </is>
      </c>
      <c r="E255" s="2" t="inlineStr">
        <is>
          <t/>
        </is>
      </c>
    </row>
    <row r="256">
      <c r="A256" s="2" t="inlineStr">
        <is>
          <t>EPA-HQ-OA-2018-0259-21093</t>
        </is>
      </c>
      <c r="B256" s="3" t="str">
        <f>=HYPERLINK("https://www.regulations.gov/comment/EPA-HQ-OA-2018-0259-21093")</f>
      </c>
      <c r="C256" s="2" t="inlineStr">
        <is>
          <t>Dear Administrator Andrew Wheeler,I strongly oppose the Environmental Protection Agency&amp;#39;s (EPA) proposal to restrict the science used in its decisionmaking processes.  Science should be the primary basis for making EPA decisions.In issuing this proposed rule, the EPA claims that it would be making science more transparent. Instead it would put researchers in the difficult position of choosing between protecting privacy and security versus allowing their work to be used in EPA decisionmaking. It would unnecessarily and excessively burden EPA staff with reanalyzing data from each study used to support a rulemaking.   Reanalyzing data from every study is  pointless since peer review already is a check on the work of ...</t>
        </is>
      </c>
      <c r="D256" s="2" t="inlineStr">
        <is>
          <t/>
        </is>
      </c>
      <c r="E256" s="2" t="inlineStr">
        <is>
          <t/>
        </is>
      </c>
    </row>
    <row r="257">
      <c r="A257" s="2" t="inlineStr">
        <is>
          <t>EPA-HQ-OA-2018-0259-19461</t>
        </is>
      </c>
      <c r="B257" s="3" t="str">
        <f>=HYPERLINK("https://www.regulations.gov/comment/EPA-HQ-OA-2018-0259-19461")</f>
      </c>
      <c r="C257" s="2" t="inlineStr">
        <is>
          <t>As someone concerned about breast cancer and the health risks posed by involuntary environmental exposure to chemicals linked to cancer, I am writing to oppose the proposed Strengthening Transparency in Regulatory Science Rule.As a breast cancer survivor, I need to depend on the EPA to set reasonable and science best standards around the USA.Contrary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t>
        </is>
      </c>
      <c r="D257" s="2" t="inlineStr">
        <is>
          <t/>
        </is>
      </c>
      <c r="E257" s="2" t="inlineStr">
        <is>
          <t/>
        </is>
      </c>
    </row>
    <row r="258">
      <c r="A258" s="2" t="inlineStr">
        <is>
          <t>EPA-HQ-OA-2018-0259-8762</t>
        </is>
      </c>
      <c r="B258" s="3" t="str">
        <f>=HYPERLINK("https://www.regulations.gov/comment/EPA-HQ-OA-2018-0259-8762")</f>
      </c>
      <c r="C258" s="2" t="inlineStr">
        <is>
          <t>Make the EPA show their work. End Secret Science Now. Secret science is flawed science and is used by the Liberals constantly. They cant be trusted and neither can the bureaucrats. Drain the swamp! Regards, William Fowler</t>
        </is>
      </c>
      <c r="D258" s="2" t="inlineStr">
        <is>
          <t/>
        </is>
      </c>
      <c r="E258" s="2" t="inlineStr">
        <is>
          <t/>
        </is>
      </c>
    </row>
    <row r="259">
      <c r="A259" s="2" t="inlineStr">
        <is>
          <t>EPA-HQ-OA-2018-0259-3331</t>
        </is>
      </c>
      <c r="B259" s="3" t="str">
        <f>=HYPERLINK("https://www.regulations.gov/comment/EPA-HQ-OA-2018-0259-3331")</f>
      </c>
      <c r="C259" s="2" t="inlineStr">
        <is>
          <t>***EPA proposes making policy explicitly on fiction, rather than scientific fact. This fiction and fantasy-based policy, conducted at the behest of industries whose interests collide with reality, will have lethal consequences for countless human beings. The proposed criterion for exclusion of broad swaths of science is utterly bizarre, irrational, and bears no relationship to EPA&amp;#39;s mandate to use the most accurate, reliable science. It further suggests that the EPA Administrator either is unfamiliar with the basic premises of what science is and how it works, or simply does not care.**Im writing to speak out AGAINST your regulations to impose transparency in EPA science. Peer-reviewed studies assessing the effect...</t>
        </is>
      </c>
      <c r="D259" s="2" t="inlineStr">
        <is>
          <t/>
        </is>
      </c>
      <c r="E259" s="2" t="inlineStr">
        <is>
          <t/>
        </is>
      </c>
    </row>
    <row r="260">
      <c r="A260" s="2" t="inlineStr">
        <is>
          <t>EPA-HQ-OA-2018-0259-17502</t>
        </is>
      </c>
      <c r="B260" s="3" t="str">
        <f>=HYPERLINK("https://www.regulations.gov/comment/EPA-HQ-OA-2018-0259-17502")</f>
      </c>
      <c r="C260"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 I realize you care nothing for anything but money &amp;amp; yourself, but I will keep fighting as long as our country is run o...</t>
        </is>
      </c>
      <c r="D260" s="2" t="inlineStr">
        <is>
          <t/>
        </is>
      </c>
      <c r="E260" s="2" t="inlineStr">
        <is>
          <t/>
        </is>
      </c>
    </row>
    <row r="261">
      <c r="A261" s="2" t="inlineStr">
        <is>
          <t>EPA-HQ-OA-2018-0259-8625</t>
        </is>
      </c>
      <c r="B261" s="3" t="str">
        <f>=HYPERLINK("https://www.regulations.gov/comment/EPA-HQ-OA-2018-0259-8625")</f>
      </c>
      <c r="C261" s="2" t="inlineStr">
        <is>
          <t xml:space="preserve">Even a brief reading of this proposal makes it clear that the EPA does not care about protecting the environment or the physical health of American people. I was born and raised in Colorado where we take extreme pride in the natural beauty of our state, and our scientific institutions, and I STRONGLY STRONGLY object to this terrible proposed &amp;quot;regulation&amp;quot; that allows corporations to poison our land and our people in pursuit of profit by ignoring actual science. Fuck you EPA for throwing away the right to clean air and drinking water for the little guy so you can trip over yourself to pander to big corporations. Fuck you and go to hell. </t>
        </is>
      </c>
      <c r="D261" s="2" t="inlineStr">
        <is>
          <t/>
        </is>
      </c>
      <c r="E261" s="2" t="inlineStr">
        <is>
          <t/>
        </is>
      </c>
    </row>
    <row r="262">
      <c r="A262" s="2" t="inlineStr">
        <is>
          <t>EPA-HQ-OA-2018-0259-13156</t>
        </is>
      </c>
      <c r="B262" s="3" t="str">
        <f>=HYPERLINK("https://www.regulations.gov/comment/EPA-HQ-OA-2018-0259-13156")</f>
      </c>
      <c r="C262" s="2" t="inlineStr">
        <is>
          <t>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reviewing the registration of an herbicide called paraquat. Through peer-reviewed and validated research, paraquat is very strongly associated with an increased risk of Parkinson&amp;#39;s disease. Much of the research relies on large, population-based studie...</t>
        </is>
      </c>
      <c r="D262" s="2" t="inlineStr">
        <is>
          <t/>
        </is>
      </c>
      <c r="E262" s="2" t="inlineStr">
        <is>
          <t/>
        </is>
      </c>
    </row>
    <row r="263">
      <c r="A263" s="2" t="inlineStr">
        <is>
          <t>EPA-HQ-OA-2018-0259-4951</t>
        </is>
      </c>
      <c r="B263" s="3" t="str">
        <f>=HYPERLINK("https://www.regulations.gov/comment/EPA-HQ-OA-2018-0259-4951")</f>
      </c>
      <c r="C263" s="2" t="inlineStr">
        <is>
          <t>I rite today as a concerned citizen to call on you to withdraw Scott Pruitt&amp;#39;s proposal to censor science. EPA already relies on transparent science to make its decisions. The proposal will not improve this process. Instead, it would allow the agency to censor critical studies that show the relationship between our health and the environment. We cannot limit the information used to protect our health and environment. Regards, Wesley Ether</t>
        </is>
      </c>
      <c r="D263" s="2" t="inlineStr">
        <is>
          <t/>
        </is>
      </c>
      <c r="E263" s="2" t="inlineStr">
        <is>
          <t/>
        </is>
      </c>
    </row>
    <row r="264">
      <c r="A264" s="2" t="inlineStr">
        <is>
          <t>EPA-HQ-OA-2018-0259-2759</t>
        </is>
      </c>
      <c r="B264" s="3" t="str">
        <f>=HYPERLINK("https://www.regulations.gov/comment/EPA-HQ-OA-2018-0259-2759")</f>
      </c>
      <c r="C264" s="2" t="inlineStr">
        <is>
          <t>I write to speak out AGAINST your regulations to impose transparency in EPA science. Such action is unconscionable and completely unacceptable to the American public, who you are supposed to protect as the taxpayer-paid, federal public service employee who oversees the EPA. Peer-reviewed studies assessing the effects of pollution exposure on humans, based on actual personal health data  which by law must be kept confidential  are among the best science available to the Agency. Your proposal will allow the EPA to ignore this data unless that confidential personal health data is made publicly available, which is illegal.This unnecessary, impractical plan is ill-conceived, shortsighted, and illegal, and obfuscates your s...</t>
        </is>
      </c>
      <c r="D264" s="2" t="inlineStr">
        <is>
          <t/>
        </is>
      </c>
      <c r="E264" s="2" t="inlineStr">
        <is>
          <t/>
        </is>
      </c>
    </row>
    <row r="265">
      <c r="A265" s="2" t="inlineStr">
        <is>
          <t>EPA-HQ-OA-2018-0259-14128</t>
        </is>
      </c>
      <c r="B265" s="3" t="str">
        <f>=HYPERLINK("https://www.regulations.gov/comment/EPA-HQ-OA-2018-0259-14128")</f>
      </c>
      <c r="C265"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265" s="2" t="inlineStr">
        <is>
          <t/>
        </is>
      </c>
      <c r="E265" s="2" t="inlineStr">
        <is>
          <t/>
        </is>
      </c>
    </row>
    <row r="266">
      <c r="A266" s="2" t="inlineStr">
        <is>
          <t>EPA-HQ-OA-2018-0259-6137</t>
        </is>
      </c>
      <c r="B266" s="3" t="str">
        <f>=HYPERLINK("https://www.regulations.gov/comment/EPA-HQ-OA-2018-0259-6137")</f>
      </c>
      <c r="C266" s="2" t="inlineStr">
        <is>
          <t>Please see the attached comment letter submitted by Earthjustice on behalf of 88 environmental, farmworker, environmental justice, public health, and animal protection organizations. 
August 15, 2018 Acting Administrator Andrew Wheeler &amp; Office of the Science Advisor U.S. Environmental Protection Agency 1200 Pennsylvania Avenue, NW Washington, D.C. 20460 RE: Comments of 88 Environmental, Farmworker, Environmental Justice, Public Health, and Animal Protection Organizations on Proposed Regulations on “Transparency” in Regulatory Science, 83 Fed. Reg. 18,768 (April 30, 2018), Docket ID No. EPA-HQ-OA-2018-0259. Earthjustice submits these Comments on behalf of the 88 undersigned environmental, farmworker, environmental justice, public health, and animal protection organizations that represent millions of people who live and work in this country. We breathe the air, drink the water, eat the food, and work in the factories, ...</t>
        </is>
      </c>
      <c r="D266" s="2" t="inlineStr">
        <is>
          <t/>
        </is>
      </c>
      <c r="E266" s="2" t="inlineStr">
        <is>
          <t/>
        </is>
      </c>
    </row>
    <row r="267">
      <c r="A267" s="2" t="inlineStr">
        <is>
          <t>EPA-HQ-OA-2018-0259-19356</t>
        </is>
      </c>
      <c r="B267" s="3" t="str">
        <f>=HYPERLINK("https://www.regulations.gov/comment/EPA-HQ-OA-2018-0259-19356")</f>
      </c>
      <c r="C267" s="2" t="inlineStr">
        <is>
          <t>My name is Mark Grassman, and I live in Evansville, Indiana. Our air, water, and food should be protected.  I oppose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significantly undermined.The EPA was created to protect our health and we...</t>
        </is>
      </c>
      <c r="D267" s="2" t="inlineStr">
        <is>
          <t/>
        </is>
      </c>
      <c r="E267" s="2" t="inlineStr">
        <is>
          <t/>
        </is>
      </c>
    </row>
    <row r="268">
      <c r="A268" s="2" t="inlineStr">
        <is>
          <t>EPA-HQ-OA-2018-0259-17687</t>
        </is>
      </c>
      <c r="B268" s="3" t="str">
        <f>=HYPERLINK("https://www.regulations.gov/comment/EPA-HQ-OA-2018-0259-17687")</f>
      </c>
      <c r="C268" s="2" t="inlineStr">
        <is>
          <t>My name is Tom Schwegler, and I live in Weatherby Lake, Missouri. I am writing to you as a supporter of Earth Justice, the Union of Concerned Scientists, the Environmental Defense Fund, the Natural Resources Defense Council, the Sierra Club and other political action organizations.As someone who believes that our air, water and food should be protected,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t>
        </is>
      </c>
      <c r="D268" s="2" t="inlineStr">
        <is>
          <t/>
        </is>
      </c>
      <c r="E268" s="2" t="inlineStr">
        <is>
          <t/>
        </is>
      </c>
    </row>
    <row r="269">
      <c r="A269" s="2" t="inlineStr">
        <is>
          <t>EPA-HQ-OA-2018-0259-14072</t>
        </is>
      </c>
      <c r="B269" s="3" t="str">
        <f>=HYPERLINK("https://www.regulations.gov/comment/EPA-HQ-OA-2018-0259-14072")</f>
      </c>
      <c r="C269"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269" s="2" t="inlineStr">
        <is>
          <t/>
        </is>
      </c>
      <c r="E269" s="2" t="inlineStr">
        <is>
          <t/>
        </is>
      </c>
    </row>
    <row r="270">
      <c r="A270" s="2" t="inlineStr">
        <is>
          <t>EPA-HQ-OA-2018-0259-14108</t>
        </is>
      </c>
      <c r="B270" s="3" t="str">
        <f>=HYPERLINK("https://www.regulations.gov/comment/EPA-HQ-OA-2018-0259-14108")</f>
      </c>
      <c r="C270"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270" s="2" t="inlineStr">
        <is>
          <t/>
        </is>
      </c>
      <c r="E270" s="2" t="inlineStr">
        <is>
          <t/>
        </is>
      </c>
    </row>
    <row r="271">
      <c r="A271" s="2" t="inlineStr">
        <is>
          <t>EPA-HQ-OA-2018-0259-18406</t>
        </is>
      </c>
      <c r="B271" s="3" t="str">
        <f>=HYPERLINK("https://www.regulations.gov/comment/EPA-HQ-OA-2018-0259-18406")</f>
      </c>
      <c r="C271" s="2" t="inlineStr">
        <is>
          <t>Dear Administrator Andrew Wheeler,As I scientist, I am appalled at the Environmental Protection Agency&amp;#39;s (EPA) proposal to restrict the science used in its decision-making processes.In issuing this proposed rule, the EPA claims that it would be making science more transparent. But it instead would put researchers in the difficult position of choosing between protecting privacy and security versus allowing their work to be used in EPA decision-making. It would excessively burden EPA staff with reanalyzing data from each study used to support a rule-making which is not only pointless as peer review already is a check on the work of researchers, but it would be resource intensive and time consuming. The EPA...</t>
        </is>
      </c>
      <c r="D271" s="2" t="inlineStr">
        <is>
          <t/>
        </is>
      </c>
      <c r="E271" s="2" t="inlineStr">
        <is>
          <t/>
        </is>
      </c>
    </row>
    <row r="272">
      <c r="A272" s="2" t="inlineStr">
        <is>
          <t>EPA-HQ-OA-2018-0259-16556</t>
        </is>
      </c>
      <c r="B272" s="3" t="str">
        <f>=HYPERLINK("https://www.regulations.gov/comment/EPA-HQ-OA-2018-0259-16556")</f>
      </c>
      <c r="C272" s="2" t="inlineStr">
        <is>
          <t xml:space="preserve">I am writing in opposition of the  EPA&amp;#39;s proposed supplemental rule to Strengthening Transparency in Regulatory Science which could limit the use of scientific information in decision-making. Now, more than ever for public health and the environment, scientist need to be trusted, heard and included in decision-making.I urge you not to put limits on the science used in the EPA&amp;#39;s policy-making. As we are seeing in this moment of crisis involving COVID-19, ignoring science and scientists has serious implications for our ability to protect public health. The EPA should be using best available science. </t>
        </is>
      </c>
      <c r="D272" s="2" t="inlineStr">
        <is>
          <t/>
        </is>
      </c>
      <c r="E272" s="2" t="inlineStr">
        <is>
          <t/>
        </is>
      </c>
    </row>
    <row r="273">
      <c r="A273" s="2" t="inlineStr">
        <is>
          <t>EPA-HQ-OA-2018-0259-19965</t>
        </is>
      </c>
      <c r="B273" s="3" t="str">
        <f>=HYPERLINK("https://www.regulations.gov/comment/EPA-HQ-OA-2018-0259-19965")</f>
      </c>
      <c r="C273" s="2" t="inlineStr">
        <is>
          <t>Our names are [Your first name will be inserted here] [Your last name will be inserted here], and we live in [Your city will be inserted here], [Your state will be inserted here]. [Your personal comment will be added here.]As citizens who believes that our air, water, and food should be protected, we are writing to voice our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t>
        </is>
      </c>
      <c r="D273" s="2" t="inlineStr">
        <is>
          <t/>
        </is>
      </c>
      <c r="E273" s="2" t="inlineStr">
        <is>
          <t/>
        </is>
      </c>
    </row>
    <row r="274">
      <c r="A274" s="2" t="inlineStr">
        <is>
          <t>EPA-HQ-OA-2018-0259-14118</t>
        </is>
      </c>
      <c r="B274" s="3" t="str">
        <f>=HYPERLINK("https://www.regulations.gov/comment/EPA-HQ-OA-2018-0259-14118")</f>
      </c>
      <c r="C274"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274" s="2" t="inlineStr">
        <is>
          <t/>
        </is>
      </c>
      <c r="E274" s="2" t="inlineStr">
        <is>
          <t/>
        </is>
      </c>
    </row>
    <row r="275">
      <c r="A275" s="2" t="inlineStr">
        <is>
          <t>EPA-HQ-OA-2018-0259-21261</t>
        </is>
      </c>
      <c r="B275" s="3" t="str">
        <f>=HYPERLINK("https://www.regulations.gov/comment/EPA-HQ-OA-2018-0259-21261")</f>
      </c>
      <c r="C275" s="2" t="inlineStr">
        <is>
          <t>My name is Catherine Caron and I live in Spokane Washington 99207.My father was a forest ranger in the Okanogan and I learned from childhood to treasure And protect our forests, wild creatures, air, water, and food sources.  I strongly oppose the Trump administrations continued attacks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t>
        </is>
      </c>
      <c r="D275" s="2" t="inlineStr">
        <is>
          <t/>
        </is>
      </c>
      <c r="E275" s="2" t="inlineStr">
        <is>
          <t/>
        </is>
      </c>
    </row>
    <row r="276">
      <c r="A276" s="2" t="inlineStr">
        <is>
          <t>EPA-HQ-OA-2018-0259-8325</t>
        </is>
      </c>
      <c r="B276" s="3" t="str">
        <f>=HYPERLINK("https://www.regulations.gov/comment/EPA-HQ-OA-2018-0259-8325")</f>
      </c>
      <c r="C276" s="2" t="inlineStr">
        <is>
          <t>It&amp;#39;s crucial that the EPA be driven by peer-reviewed science.  It&amp;#39;s terribly harmful to exclude evidence-based decisions from the political process.Similarly, it would be extremely damaging to exclude science that doesn&amp;#39;t have all its data published.  There are many cases where the data is not permitted to be published for good reasons such as individual privacy.Do the right thing; make sure that decisions are based on more science, not less.</t>
        </is>
      </c>
      <c r="D276" s="2" t="inlineStr">
        <is>
          <t/>
        </is>
      </c>
      <c r="E276" s="2" t="inlineStr">
        <is>
          <t/>
        </is>
      </c>
    </row>
    <row r="277">
      <c r="A277" s="2" t="inlineStr">
        <is>
          <t>EPA-HQ-OA-2018-0259-15056</t>
        </is>
      </c>
      <c r="B277" s="3" t="str">
        <f>=HYPERLINK("https://www.regulations.gov/comment/EPA-HQ-OA-2018-0259-15056")</f>
      </c>
      <c r="C277" s="2" t="inlineStr">
        <is>
          <t>I strongly oppose these proposed rules because they will endanger public health by providing a political appointee with wide discretion to ban the use of well-vetted science in agency decision-making. Now, more than ever, is the wrong time to undermine transparency and public health by establishing arbitrary barriers to the use of sound science and research in decisions to protect public health.Political Appointee Discretion to Pick and Choose: The proposal explicitly states that where the proposed rules are impossible to meet the Administrator can decide whether to ban studies (proposed section 30.9) without consideration of their validity. Thus, a political appointee could harm public health by picking and choose data that support...</t>
        </is>
      </c>
      <c r="D277" s="2" t="inlineStr">
        <is>
          <t/>
        </is>
      </c>
      <c r="E277" s="2" t="inlineStr">
        <is>
          <t/>
        </is>
      </c>
    </row>
    <row r="278">
      <c r="A278" s="2" t="inlineStr">
        <is>
          <t>EPA-HQ-OA-2018-0259-17724</t>
        </is>
      </c>
      <c r="B278" s="3" t="str">
        <f>=HYPERLINK("https://www.regulations.gov/comment/EPA-HQ-OA-2018-0259-17724")</f>
      </c>
      <c r="C278" s="2" t="inlineStr">
        <is>
          <t>My name is Tim Duda, and I live in San Antonio, Texas. HEY !  This is the Environmental PROTECTION  Agency NOT the Environmental POLLUTION Agency!I am writing STRONGLY opposed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significantly un...</t>
        </is>
      </c>
      <c r="D278" s="2" t="inlineStr">
        <is>
          <t/>
        </is>
      </c>
      <c r="E278" s="2" t="inlineStr">
        <is>
          <t/>
        </is>
      </c>
    </row>
    <row r="279">
      <c r="A279" s="2" t="inlineStr">
        <is>
          <t>EPA-HQ-OA-2018-0259-9099</t>
        </is>
      </c>
      <c r="B279" s="3" t="str">
        <f>=HYPERLINK("https://www.regulations.gov/comment/EPA-HQ-OA-2018-0259-9099")</f>
      </c>
      <c r="C279" s="2" t="inlineStr">
        <is>
          <t>As one of the 1.3 million supporters of the National Parks Conservation Association, I TOTALLY oppose your new proposal, deceptively called &amp;quot;Strengthening Transparency in Regulatory Science.&amp;quot;This misguided proposal would ELIMINATE the long-standing use of sound scientific studies that follow confidential health guidelines intended to protect the privacy of participants. It would  de-legitimize already peer-reviewed science that has been critical to setting air quality standards necessary to protecting public health. And, unbelievably, it would permit polluting industries to keep their data secret.Your proposal will compromise science-based policy making, undermining the well-founded basis for many clean air ...</t>
        </is>
      </c>
      <c r="D279" s="2" t="inlineStr">
        <is>
          <t/>
        </is>
      </c>
      <c r="E279" s="2" t="inlineStr">
        <is>
          <t/>
        </is>
      </c>
    </row>
    <row r="280">
      <c r="A280" s="2" t="inlineStr">
        <is>
          <t>EPA-HQ-OA-2018-0259-17374</t>
        </is>
      </c>
      <c r="B280" s="3" t="str">
        <f>=HYPERLINK("https://www.regulations.gov/comment/EPA-HQ-OA-2018-0259-17374")</f>
      </c>
      <c r="C280" s="2" t="inlineStr">
        <is>
          <t>Please disallow pseudo science fueled by alterior motives, both political and industrial.  Science needs to be true, unbiased, and trustworthy.</t>
        </is>
      </c>
      <c r="D280" s="2" t="inlineStr">
        <is>
          <t/>
        </is>
      </c>
      <c r="E280" s="2" t="inlineStr">
        <is>
          <t/>
        </is>
      </c>
    </row>
    <row r="281">
      <c r="A281" s="2" t="inlineStr">
        <is>
          <t>EPA-HQ-OA-2018-0259-7084</t>
        </is>
      </c>
      <c r="B281" s="3" t="str">
        <f>=HYPERLINK("https://www.regulations.gov/comment/EPA-HQ-OA-2018-0259-7084")</f>
      </c>
      <c r="C281" s="2" t="inlineStr">
        <is>
          <t>From: Environmental Defense Fund  To: Pruitt, Scott Date: 7/3/2018 2:39:06 PM Subject: Walk back your latest dangerous attack on strong science ----------------------------------------------------------------- Jul 3, 2018 Administrator E. Scott Pruitt Dear Administrator Pruitt, I'm writing today gravely concerned about your recent proposal to restrict EPA's ability to use life-saving science. This proposal doesn't roll back red tape. Instead, it binds the process of legitimate scientific inquiry with it. It will obstruct EPA's ability to use highly reliable scientific information, including data used to determine whether chemicals and pollutants cause cancer, heart disease, and other health problems. This proposal wil...</t>
        </is>
      </c>
      <c r="D281" s="2" t="inlineStr">
        <is>
          <t/>
        </is>
      </c>
      <c r="E281" s="2" t="inlineStr">
        <is>
          <t/>
        </is>
      </c>
    </row>
    <row r="282">
      <c r="A282" s="2" t="inlineStr">
        <is>
          <t>EPA-HQ-OA-2018-0259-4612</t>
        </is>
      </c>
      <c r="B282" s="3" t="str">
        <f>=HYPERLINK("https://www.regulations.gov/comment/EPA-HQ-OA-2018-0259-4612")</f>
      </c>
      <c r="C282" s="2" t="inlineStr">
        <is>
          <t>This is a misguided rule that would prevent proper science from being accomplished. It would harm the health of the United States and its people by taking scientific evidence away from a science-based agency. It cannot pass.</t>
        </is>
      </c>
      <c r="D282" s="2" t="inlineStr">
        <is>
          <t/>
        </is>
      </c>
      <c r="E282" s="2" t="inlineStr">
        <is>
          <t/>
        </is>
      </c>
    </row>
    <row r="283">
      <c r="A283" s="2" t="inlineStr">
        <is>
          <t>EPA-HQ-OA-2018-0259-6748</t>
        </is>
      </c>
      <c r="B283" s="3" t="str">
        <f>=HYPERLINK("https://www.regulations.gov/comment/EPA-HQ-OA-2018-0259-6748")</f>
      </c>
      <c r="C283" s="2" t="inlineStr">
        <is>
          <t>As one of the 1.3 million supporters of the National Parks Conservation Association, I strongly oppose your new proposal, misleadingly called &amp;quot;Strengthening Transparency in Regulatory Science.&amp;quot;This terrible proposal would eliminate the long-standing use of sound scientific studies that follow confidential health guidelines intended to protect the privacy of participants, delegitimize already peer-reviewed science and have been critical to informing air quality standards necessary to protect public health and our environment. Even worse, these misguided changes would create a double standard that allows polluting industries to keep data they want kept confidential under wraps. This policy would directly affec...</t>
        </is>
      </c>
      <c r="D283" s="2" t="inlineStr">
        <is>
          <t/>
        </is>
      </c>
      <c r="E283" s="2" t="inlineStr">
        <is>
          <t/>
        </is>
      </c>
    </row>
    <row r="284">
      <c r="A284" s="2" t="inlineStr">
        <is>
          <t>EPA-HQ-OA-2018-0259-15221</t>
        </is>
      </c>
      <c r="B284" s="3" t="str">
        <f>=HYPERLINK("https://www.regulations.gov/comment/EPA-HQ-OA-2018-0259-15221")</f>
      </c>
      <c r="C284" s="2" t="inlineStr">
        <is>
          <t>Dear Administrator Andrew Wheeler,When steering the affairs of this country, we are all called upon to base our decisions on available information and knowledge.  I am writing to oppose the Environmental Protection Agency&amp;#39;s (EPA) proposal to restrict the scientific studies that are used in its decision-making processes.This is hard work, but we can do it!In issuing this proposed rule, the EPA claims that it would be making science more transparent. But it instead would put researchers in the difficult position of choosing between protecting privacy and security versus allowing their work to be used in EPA decisionmaking. It would excessively burden EPA staff with reanalyzing data from each study used to suppo...</t>
        </is>
      </c>
      <c r="D284" s="2" t="inlineStr">
        <is>
          <t/>
        </is>
      </c>
      <c r="E284" s="2" t="inlineStr">
        <is>
          <t/>
        </is>
      </c>
    </row>
    <row r="285">
      <c r="A285" s="2" t="inlineStr">
        <is>
          <t>EPA-HQ-OA-2018-0259-21429</t>
        </is>
      </c>
      <c r="B285" s="3" t="str">
        <f>=HYPERLINK("https://www.regulations.gov/comment/EPA-HQ-OA-2018-0259-21429")</f>
      </c>
      <c r="C285"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health.Why are you afraid of science?  Is it because you can&amp;#39;t manipulate science?</t>
        </is>
      </c>
      <c r="D285" s="2" t="inlineStr">
        <is>
          <t/>
        </is>
      </c>
      <c r="E285" s="2" t="inlineStr">
        <is>
          <t/>
        </is>
      </c>
    </row>
    <row r="286">
      <c r="A286" s="2" t="inlineStr">
        <is>
          <t>EPA-HQ-OA-2018-0259-11707</t>
        </is>
      </c>
      <c r="B286" s="3" t="str">
        <f>=HYPERLINK("https://www.regulations.gov/comment/EPA-HQ-OA-2018-0259-11707")</f>
      </c>
      <c r="C286" s="2" t="inlineStr">
        <is>
          <t>If it cannot be replicated it is not science.  If the underlying facts are hidden it cannot be replicated.  Full transparency in regulatory science should be mandatory.</t>
        </is>
      </c>
      <c r="D286" s="2" t="inlineStr">
        <is>
          <t/>
        </is>
      </c>
      <c r="E286" s="2" t="inlineStr">
        <is>
          <t/>
        </is>
      </c>
    </row>
    <row r="287">
      <c r="A287" s="2" t="inlineStr">
        <is>
          <t>EPA-HQ-OA-2018-0259-10868</t>
        </is>
      </c>
      <c r="B287" s="3" t="str">
        <f>=HYPERLINK("https://www.regulations.gov/comment/EPA-HQ-OA-2018-0259-10868")</f>
      </c>
      <c r="C287" s="2" t="inlineStr">
        <is>
          <t>From: Larry Enoch  Sent: Wednesday, April 08, 2020 7:10 PM To: OSP Staff  Subject: Science Transparency Act We are strongly against the proposed Transparency Act. This proposal greatly reduces the evidence-based science that may be used to make important policy decisions that would impact the health of the citizens of the United States. The fact that some data might not be freely available to the public due to privacy concerns should not be used to limit the knowledge that decisions are based on. At stake are human and environmental health issues such as clean water and clean air. Any attempts to minimize health risks are an insult to the American people. Any action that diminishes the use of credibl...</t>
        </is>
      </c>
      <c r="D287" s="2" t="inlineStr">
        <is>
          <t/>
        </is>
      </c>
      <c r="E287" s="2" t="inlineStr">
        <is>
          <t/>
        </is>
      </c>
    </row>
    <row r="288">
      <c r="A288" s="2" t="inlineStr">
        <is>
          <t>EPA-HQ-OA-2018-0259-11841</t>
        </is>
      </c>
      <c r="B288" s="3" t="str">
        <f>=HYPERLINK("https://www.regulations.gov/comment/EPA-HQ-OA-2018-0259-11841")</f>
      </c>
      <c r="C288" s="2" t="inlineStr">
        <is>
          <t>My name is Jean Farris, and I live in Orlando, Florida. As someone who TOTALLY believes that our air, water, and food should be PERMANENTLY protected, I am writing to voice my strong opposition to the IGNORANT, NEGLIGENT, POLITICALLY-MOTIVATED Trump administrations latest HEINOUS attack on CRITICALLY NECESSARY science, public health, and our nations IMPERATIVE environmental laws.Under the OUTRAGEOUSLY UNQUALIFIED administrations new HORRIFICALLY GOD-AWFUL proposal which has, OF COURSE,  been, YET AGAIN,  misleadingly marketed as a means of strengthening transparency in regulatory sciencethe U.S. Environmental Protection Agency could be, UNCONSCIONABLY, precluded from ACTUALLY relying on CRUCIALLY important scientific ...</t>
        </is>
      </c>
      <c r="D288" s="2" t="inlineStr">
        <is>
          <t/>
        </is>
      </c>
      <c r="E288" s="2" t="inlineStr">
        <is>
          <t/>
        </is>
      </c>
    </row>
    <row r="289">
      <c r="A289" s="2" t="inlineStr">
        <is>
          <t>EPA-HQ-OA-2018-0259-4529</t>
        </is>
      </c>
      <c r="B289" s="3" t="str">
        <f>=HYPERLINK("https://www.regulations.gov/comment/EPA-HQ-OA-2018-0259-4529")</f>
      </c>
      <c r="C289" s="2" t="inlineStr">
        <is>
          <t xml:space="preserve">I am opposed to this policy as it greatly restricts the scientific basis for policy making. Please votet to oppose this legislation. Not all science can be as transparent as this policy demands but that does not mean it is not well done and unbiased science important to policy making. </t>
        </is>
      </c>
      <c r="D289" s="2" t="inlineStr">
        <is>
          <t/>
        </is>
      </c>
      <c r="E289" s="2" t="inlineStr">
        <is>
          <t/>
        </is>
      </c>
    </row>
    <row r="290">
      <c r="A290" s="2" t="inlineStr">
        <is>
          <t>EPA-HQ-OA-2018-0259-5216</t>
        </is>
      </c>
      <c r="B290" s="3" t="str">
        <f>=HYPERLINK("https://www.regulations.gov/comment/EPA-HQ-OA-2018-0259-5216")</f>
      </c>
      <c r="C290" s="2" t="inlineStr">
        <is>
          <t>Make EPA show their work. Stop the regulations based on biased or based on faulty science.  Regulations are making everything cost more and hurting small business. Regards, Judy Hickey</t>
        </is>
      </c>
      <c r="D290" s="2" t="inlineStr">
        <is>
          <t/>
        </is>
      </c>
      <c r="E290" s="2" t="inlineStr">
        <is>
          <t/>
        </is>
      </c>
    </row>
    <row r="291">
      <c r="A291" s="2" t="inlineStr">
        <is>
          <t>EPA-HQ-OA-2018-0259-12443</t>
        </is>
      </c>
      <c r="B291" s="3" t="str">
        <f>=HYPERLINK("https://www.regulations.gov/comment/EPA-HQ-OA-2018-0259-12443")</f>
      </c>
      <c r="C291" s="2" t="inlineStr">
        <is>
          <t>The EPA has a responsibility to protect both the environment and public health using the best and most current available scientific evidence. However, this proposal, and the expansions outlined in the supplemental proposal, would undermine the availability of accurate scientific information. This would seriously limit EPAs ability to fulfill its mission of protecting the environment and public health. We are strongly opposed to this proposed rule and the expansions of the supplemental proposal for the five reasons named in our attached file. (Please see attached file)
National Center for Health Research’s Public Comments on EPA’s Supplemental Notice of Proposed Rulemaking on Strengthening Transparency in Regulatory Science [Docket Number EPA-HQ-OA-2018-0259] We are writing to express our views on the Environmental Protection Agency’s (EPA) Supplemental of Proposed Rulemaking on Strengthening Transparency in Regulatory Science. The National Center for Health Research (NCHR) is a nonprofit think tank that conducts, analyzes, and scrutinizes research, policies, and programs on a range of issues related to health and safety. The EPA has a responsibility to protect both the environment and public health using the best and most current available scientific evidence. However, this proposal, and the expansion...</t>
        </is>
      </c>
      <c r="D291" s="2" t="inlineStr">
        <is>
          <t/>
        </is>
      </c>
      <c r="E291" s="2" t="inlineStr">
        <is>
          <t/>
        </is>
      </c>
    </row>
    <row r="292">
      <c r="A292" s="2" t="inlineStr">
        <is>
          <t>EPA-HQ-OA-2018-0259-2547</t>
        </is>
      </c>
      <c r="B292" s="3" t="str">
        <f>=HYPERLINK("https://www.regulations.gov/comment/EPA-HQ-OA-2018-0259-2547")</f>
      </c>
      <c r="C292" s="2" t="inlineStr">
        <is>
          <t>We depend on the science the Environmental Protection Agency uses to protect my family&amp;#39;s health. Science supports limits on air pollution, pesticides in food and more.Your proposed rule would place unprecedented limits on the use of science at the EPA. Stop catering to big business! Regards, Chris Gardner</t>
        </is>
      </c>
      <c r="D292" s="2" t="inlineStr">
        <is>
          <t/>
        </is>
      </c>
      <c r="E292" s="2" t="inlineStr">
        <is>
          <t/>
        </is>
      </c>
    </row>
    <row r="293">
      <c r="A293" s="2" t="inlineStr">
        <is>
          <t>EPA-HQ-OA-2018-0259-5531</t>
        </is>
      </c>
      <c r="B293" s="3" t="str">
        <f>=HYPERLINK("https://www.regulations.gov/comment/EPA-HQ-OA-2018-0259-5531")</f>
      </c>
      <c r="C293" s="2" t="inlineStr">
        <is>
          <t>Consider this my demand to reveal and all documents and alleged research upon which you rely to support your highly presumptuous conclusions and oppressive regulatory actions.  Even if you refuse, we have generated our own honest science refutes the basis for your historical regulations. If you would like to debate the matter, please divulge ALL of you &amp;quot;data&amp;quot;. Regards, Robert Davis</t>
        </is>
      </c>
      <c r="D293" s="2" t="inlineStr">
        <is>
          <t/>
        </is>
      </c>
      <c r="E293" s="2" t="inlineStr">
        <is>
          <t/>
        </is>
      </c>
    </row>
    <row r="294">
      <c r="A294" s="2" t="inlineStr">
        <is>
          <t>EPA-HQ-OA-2018-0259-20418</t>
        </is>
      </c>
      <c r="B294" s="3" t="str">
        <f>=HYPERLINK("https://www.regulations.gov/comment/EPA-HQ-OA-2018-0259-20418")</f>
      </c>
      <c r="C294" s="2" t="inlineStr">
        <is>
          <t>My name is Jo Hebberger, and I live in Saint Paul, Minnesota. The EPA should pay attention to their name.  The Environmental Protection Agency.  It is not the Environmental Destruction Agency.  Scientific findings are important and should not be ignored.  Ignoring science sets this country back decades.As an Ecologist and citizen of this country, I  am someone who believes that our air, water, and food should be protected,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t>
        </is>
      </c>
      <c r="D294" s="2" t="inlineStr">
        <is>
          <t/>
        </is>
      </c>
      <c r="E294" s="2" t="inlineStr">
        <is>
          <t/>
        </is>
      </c>
    </row>
    <row r="295">
      <c r="A295" s="2" t="inlineStr">
        <is>
          <t>EPA-HQ-OA-2018-0259-9656</t>
        </is>
      </c>
      <c r="B295" s="3" t="str">
        <f>=HYPERLINK("https://www.regulations.gov/comment/EPA-HQ-OA-2018-0259-9656")</f>
      </c>
      <c r="C295" s="2" t="inlineStr">
        <is>
          <t>Excluding or down-playing results from peer-reviewed empirical studies is a bad idea.  The provision -- &amp;quot;EPA is also proposing options that would allow EPA to consider studies even if the underlying data and models are not publicly available&amp;quot; can lead to pseudo-scientific &amp;#39;studies&amp;#39; that have not been critically analyzed.  This is dangerous, as can be seen by a brief study of the tobacco companies&amp;#39; approach to smoking and cancer risk.  The internet today is replete with claims of snake-oil sales for curing COVID-19 infections.  Since the EPA is supposedly a guardian of public health, any rule that weakens its reliance on the best science available is scary.</t>
        </is>
      </c>
      <c r="D295" s="2" t="inlineStr">
        <is>
          <t/>
        </is>
      </c>
      <c r="E295" s="2" t="inlineStr">
        <is>
          <t/>
        </is>
      </c>
    </row>
    <row r="296">
      <c r="A296" s="2" t="inlineStr">
        <is>
          <t>EPA-HQ-OA-2018-0259-11298</t>
        </is>
      </c>
      <c r="B296" s="3" t="str">
        <f>=HYPERLINK("https://www.regulations.gov/comment/EPA-HQ-OA-2018-0259-11298")</f>
      </c>
      <c r="C296" s="2" t="inlineStr">
        <is>
          <t>Dear Administrator Wheeler, I oppose your misleadingly titled &amp;quot;Strengthening Transparency in Regulatory Science&amp;quot; supplemental proposal because it would censor EPA from using the best available science to inform its policymaking.Science is not the enemy.  How valuable it has been and continues to be in so many facets of our lives.  The EPA&amp;#39;s purpose is to protect people and the environment.  If we disallow the best science data, then I&amp;#39;d suggest that maybe &amp;#39;protection&amp;#39; is not really what you are trying to do.  Science can help.  Please don&amp;#39;t discard it.  Our health depends on protective regulations to keep us safe from toxic chemical exposures and from air and water pollution. EP...</t>
        </is>
      </c>
      <c r="D296" s="2" t="inlineStr">
        <is>
          <t/>
        </is>
      </c>
      <c r="E296" s="2" t="inlineStr">
        <is>
          <t/>
        </is>
      </c>
    </row>
    <row r="297">
      <c r="A297" s="2" t="inlineStr">
        <is>
          <t>EPA-HQ-OA-2018-0259-3829</t>
        </is>
      </c>
      <c r="B297" s="3" t="str">
        <f>=HYPERLINK("https://www.regulations.gov/comment/EPA-HQ-OA-2018-0259-3829")</f>
      </c>
      <c r="C297" s="2" t="inlineStr">
        <is>
          <t>The EPA has proposed a rule deceptively entitled Strengthening Transparency in Regulatory Science. This rule would essentially deny our nation the benefits of some of the most significant environmental health science performed: epidemiological studies.Epidemiologists study the distribution and determinants of health-related states or events (including disease), and then apply that knowledge to control diseases and other health problems. Their studies build knowledge about the relationship between environmental exposures and health outcomes.The EPA states that these and other studies arent transparent because researchers suppress the names and other identifying information about the patients whose cases they study. But...</t>
        </is>
      </c>
      <c r="D297" s="2" t="inlineStr">
        <is>
          <t/>
        </is>
      </c>
      <c r="E297" s="2" t="inlineStr">
        <is>
          <t/>
        </is>
      </c>
    </row>
    <row r="298">
      <c r="A298" s="2" t="inlineStr">
        <is>
          <t>EPA-HQ-OA-2018-0259-1925</t>
        </is>
      </c>
      <c r="B298" s="3" t="str">
        <f>=HYPERLINK("https://www.regulations.gov/comment/EPA-HQ-OA-2018-0259-1925")</f>
      </c>
      <c r="C298" s="2" t="inlineStr">
        <is>
          <t>Like all Americans, I depend on the science the Environmental Protection Agency uses to protect our health.  Science supports limits on air pollution, pesticides in food and more. Americans do  not support a scorched earth policy.Your proposed rule, which would place  ridiculous limits on the use of science at the EPA, would prevent the agency from using the best science. Moreover, the EPA has absolutely no rights to privacy information of people who participate in research studies and has to stop requesting such. The agency  is tasked with protecting the publics health. We have bona fide scientists, who are independent of polluters and corporations, whose education and integrity will help your agency to fulfill its m...</t>
        </is>
      </c>
      <c r="D298" s="2" t="inlineStr">
        <is>
          <t/>
        </is>
      </c>
      <c r="E298" s="2" t="inlineStr">
        <is>
          <t/>
        </is>
      </c>
    </row>
    <row r="299">
      <c r="A299" s="2" t="inlineStr">
        <is>
          <t>EPA-HQ-OA-2018-0259-20837</t>
        </is>
      </c>
      <c r="B299" s="3" t="str">
        <f>=HYPERLINK("https://www.regulations.gov/comment/EPA-HQ-OA-2018-0259-20837")</f>
      </c>
      <c r="C299" s="2" t="inlineStr">
        <is>
          <t>Response to: Strengthening Transparency in Regulatory Science Proposed RuleDocket ID No. EPA-HQ-OA-2018-0259While this is copied from a letter written by the MJ Fox foundation, I have read it and am in agreement with it. &amp;quot;As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t>
        </is>
      </c>
      <c r="D299" s="2" t="inlineStr">
        <is>
          <t/>
        </is>
      </c>
      <c r="E299" s="2" t="inlineStr">
        <is>
          <t/>
        </is>
      </c>
    </row>
    <row r="300">
      <c r="A300" s="2" t="inlineStr">
        <is>
          <t>EPA-HQ-OA-2018-0259-10002</t>
        </is>
      </c>
      <c r="B300" s="3" t="str">
        <f>=HYPERLINK("https://www.regulations.gov/comment/EPA-HQ-OA-2018-0259-10002")</f>
      </c>
      <c r="C300" s="2" t="inlineStr">
        <is>
          <t>Dear Administrator Andrew Wheeler,I strongly oppose the Environmental Protection Agency&amp;#39;s (EPA) proposal to restrict the science that is used in its decision making processes.The EPA has provided no analysis of the rule&amp;#39;s effect, costs or benefits, or justification of why the rule is needed.  The rule would prohibit the agency from using the most comprehensive scientific information to make decisions and laws, which could result in insufficient protection of the environment and the public. In addition, the rule gives unprecedented authority to the EPA administrator to decide what scientific studies should be excluded.The rule does nothing to advance the cause of transparency in the broader scientific...</t>
        </is>
      </c>
      <c r="D300" s="2" t="inlineStr">
        <is>
          <t/>
        </is>
      </c>
      <c r="E300" s="2" t="inlineStr">
        <is>
          <t/>
        </is>
      </c>
    </row>
    <row r="301">
      <c r="A301" s="2" t="inlineStr">
        <is>
          <t>EPA-HQ-OA-2018-0259-0687</t>
        </is>
      </c>
      <c r="B301" s="3" t="str">
        <f>=HYPERLINK("https://www.regulations.gov/comment/EPA-HQ-OA-2018-0259-0687")</f>
      </c>
      <c r="C301" s="2" t="inlineStr">
        <is>
          <t>From: Pruitt, Scott To: For the Docket Center Date: 5/14/2018 1:10:37 PM Subject: FW: Walk back your latest dangerous attack on strong science --------------------------------------------------------------------- ________________________________________ From: Environmental Defense FundOn Behalf OfTaylor Greene Sent: Monday, May 14, 2018 1:08:41 PM (UTC-05:00) Eastern Time (US &amp; Canada) To: Pruitt, Scott Subject: Walk back your latest dangerous attack on strong science May 14, 2018 Administrator E. Scott Pruitt Dear Administrator Pruitt, Your latest proposal to undermine EPA's ability to safeguard the health and well-being of American families comes as no surprise. Again, I demand that you cease your contemptuous disregard of the United S...</t>
        </is>
      </c>
      <c r="D301" s="2" t="inlineStr">
        <is>
          <t/>
        </is>
      </c>
      <c r="E301" s="2" t="inlineStr">
        <is>
          <t/>
        </is>
      </c>
    </row>
    <row r="302">
      <c r="A302" s="2" t="inlineStr">
        <is>
          <t>EPA-HQ-OA-2018-0259-19417</t>
        </is>
      </c>
      <c r="B302" s="3" t="str">
        <f>=HYPERLINK("https://www.regulations.gov/comment/EPA-HQ-OA-2018-0259-19417")</f>
      </c>
      <c r="C302"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 as well as the fact that you went to school to be a businessman and you&amp;#39;re not a scientist</t>
        </is>
      </c>
      <c r="D302" s="2" t="inlineStr">
        <is>
          <t/>
        </is>
      </c>
      <c r="E302" s="2" t="inlineStr">
        <is>
          <t/>
        </is>
      </c>
    </row>
    <row r="303">
      <c r="A303" s="2" t="inlineStr">
        <is>
          <t>EPA-HQ-OA-2018-0259-11789</t>
        </is>
      </c>
      <c r="B303" s="3" t="str">
        <f>=HYPERLINK("https://www.regulations.gov/comment/EPA-HQ-OA-2018-0259-11789")</f>
      </c>
      <c r="C303" s="2" t="inlineStr">
        <is>
          <t>This proposal would limit EPA to using only science that is &amp;quot;publicly available in a manner sufficient for independent validation&amp;quot; when making key decisions. It&amp;#39;s touted as a move to increase transparency. In reality, it would undermine it.The most robust and most current scientific studies don&amp;#39;t necessarily include only publicly-available data sets. For instance many critical decisions for our human and ecological well-being rely on public health datadata that can&amp;#39;t be made public to protect people&amp;#39;s privacy.In practice, this means the decision of what science to allow would be made by the EPA administratora political appointee, not a scientist.  This is bad science, and bad policy!  Let us each ...</t>
        </is>
      </c>
      <c r="D303" s="2" t="inlineStr">
        <is>
          <t/>
        </is>
      </c>
      <c r="E303" s="2" t="inlineStr">
        <is>
          <t/>
        </is>
      </c>
    </row>
    <row r="304">
      <c r="A304" s="2" t="inlineStr">
        <is>
          <t>EPA-HQ-OA-2018-0259-4865</t>
        </is>
      </c>
      <c r="B304" s="3" t="str">
        <f>=HYPERLINK("https://www.regulations.gov/comment/EPA-HQ-OA-2018-0259-4865")</f>
      </c>
      <c r="C304" s="2" t="inlineStr">
        <is>
          <t>Im writing to speak out AGAINST your regulations to impose transparency in EPA science. This is a disgraceful distortion of the meaning of transparency.  Using the term here is silly.  Real transparency would publicized, not suppress, peer-reviewed science.Peer-reviewed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available.This is both unnecessary and impractical. I urge you to abandon this reckless plan, for the sake of our childrens health. &lt;b...</t>
        </is>
      </c>
      <c r="D304" s="2" t="inlineStr">
        <is>
          <t/>
        </is>
      </c>
      <c r="E304" s="2" t="inlineStr">
        <is>
          <t/>
        </is>
      </c>
    </row>
    <row r="305">
      <c r="A305" s="2" t="inlineStr">
        <is>
          <t>EPA-HQ-OA-2018-0259-2576</t>
        </is>
      </c>
      <c r="B305" s="3" t="str">
        <f>=HYPERLINK("https://www.regulations.gov/comment/EPA-HQ-OA-2018-0259-2576")</f>
      </c>
      <c r="C305" s="2" t="inlineStr">
        <is>
          <t>This may be a &amp;quot;canned&amp;quot; Letter... well it is a toned down version of my own thoughts on the matter. This is such a deep and perverted ruse - designed to favor business and weaken regulations that have contributed to better health AND FEWER COSTLY MEDICAL INTERVENTIONS down the road. ANYONE with any background in science - which I admit may be a minority (but should not be, among our political leaders) - knows this for the BS it is. But worse, your so-called &amp;quot;transparency&amp;quot; rule is DANGEROUS. Im writing to speak out LOUD AND CLEAR AGAINST your regulations to impose transparency in EPA science. Peer-reviewed studies assessing the effects of pollution exposure on humans, based on actual person...</t>
        </is>
      </c>
      <c r="D305" s="2" t="inlineStr">
        <is>
          <t/>
        </is>
      </c>
      <c r="E305" s="2" t="inlineStr">
        <is>
          <t/>
        </is>
      </c>
    </row>
    <row r="306">
      <c r="A306" s="2" t="inlineStr">
        <is>
          <t>EPA-HQ-OA-2018-0259-3973</t>
        </is>
      </c>
      <c r="B306" s="3" t="str">
        <f>=HYPERLINK("https://www.regulations.gov/comment/EPA-HQ-OA-2018-0259-3973")</f>
      </c>
      <c r="C306" s="2" t="inlineStr">
        <is>
          <t>Like all Americans, I depend on the science the Environmental Protection Agency uses to protect my health and the health of my family and community. Science supports limits on air pollution, pesticides in food and more.Your proposed rule, which would place unprecedented limits on the use of science at the EPA, would prevent the agency from using the best science. The EPA should not create a false conflict between violating the privacy of the people who participate in research studies and protecting the publics health.I went through intensive  cancer chemotherapy, as well as, four surgeries because I developed a rare form of aggressive breast cancer.  This type of cancer is directly linked to toxins in our environment.  I a...</t>
        </is>
      </c>
      <c r="D306" s="2" t="inlineStr">
        <is>
          <t/>
        </is>
      </c>
      <c r="E306" s="2" t="inlineStr">
        <is>
          <t/>
        </is>
      </c>
    </row>
    <row r="307">
      <c r="A307" s="2" t="inlineStr">
        <is>
          <t>EPA-HQ-OA-2018-0259-2176</t>
        </is>
      </c>
      <c r="B307" s="3" t="str">
        <f>=HYPERLINK("https://www.regulations.gov/comment/EPA-HQ-OA-2018-0259-2176")</f>
      </c>
      <c r="C307" s="2" t="inlineStr">
        <is>
          <t>I strongly oppose this proposed rule.  I firmly believe that the health of all individuals  is more important than the profits of polluting industries.The EPA should continue to use ALL available science...including studies of confidential personal health information.....to inform its environmental and health protections.Mary Lou BellWalnut CreekCalifornia</t>
        </is>
      </c>
      <c r="D307" s="2" t="inlineStr">
        <is>
          <t/>
        </is>
      </c>
      <c r="E307" s="2" t="inlineStr">
        <is>
          <t/>
        </is>
      </c>
    </row>
    <row r="308">
      <c r="A308" s="2" t="inlineStr">
        <is>
          <t>EPA-HQ-OA-2018-0259-4702</t>
        </is>
      </c>
      <c r="B308" s="3" t="str">
        <f>=HYPERLINK("https://www.regulations.gov/comment/EPA-HQ-OA-2018-0259-4702")</f>
      </c>
      <c r="C308" s="2" t="inlineStr">
        <is>
          <t>This rule should not be passed. It would insert politics into what should be a scientific discussion. Scientific studies that are peer reviewed by expert scientists are much more credible than politician reviewed studies. The decision-making process at the EPA is already transparent and science (fact!) based. There are documents and phone calls of experts discussing the technical details of the science and implications of policy decisions. This rule is actually going to increase red tape and costs as it imposes unnecessary redundancy on regulators trying to keep our air, water, and land clean.This is trying to squash the science that protects Americans from polluted air, water, and land. When the EPA cant rely on scientific evi...</t>
        </is>
      </c>
      <c r="D308" s="2" t="inlineStr">
        <is>
          <t/>
        </is>
      </c>
      <c r="E308" s="2" t="inlineStr">
        <is>
          <t/>
        </is>
      </c>
    </row>
    <row r="309">
      <c r="A309" s="2" t="inlineStr">
        <is>
          <t>EPA-HQ-OA-2018-0259-19281</t>
        </is>
      </c>
      <c r="B309" s="3" t="str">
        <f>=HYPERLINK("https://www.regulations.gov/comment/EPA-HQ-OA-2018-0259-19281")</f>
      </c>
      <c r="C309" s="2" t="inlineStr">
        <is>
          <t>My name is Kathleen Doyle, and I live in Golden, Colorado. Our air, water, and food should be protected. I strongly oppose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significantly undermined.The EPA was created to protect our he...</t>
        </is>
      </c>
      <c r="D309" s="2" t="inlineStr">
        <is>
          <t/>
        </is>
      </c>
      <c r="E309" s="2" t="inlineStr">
        <is>
          <t/>
        </is>
      </c>
    </row>
    <row r="310">
      <c r="A310" s="2" t="inlineStr">
        <is>
          <t>EPA-HQ-OA-2018-0259-21445</t>
        </is>
      </c>
      <c r="B310" s="3" t="str">
        <f>=HYPERLINK("https://www.regulations.gov/comment/EPA-HQ-OA-2018-0259-21445")</f>
      </c>
      <c r="C310"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 For the sake of all citizens.</t>
        </is>
      </c>
      <c r="D310" s="2" t="inlineStr">
        <is>
          <t/>
        </is>
      </c>
      <c r="E310" s="2" t="inlineStr">
        <is>
          <t/>
        </is>
      </c>
    </row>
    <row r="311">
      <c r="A311" s="2" t="inlineStr">
        <is>
          <t>EPA-HQ-OA-2018-0259-6229</t>
        </is>
      </c>
      <c r="B311" s="3" t="str">
        <f>=HYPERLINK("https://www.regulations.gov/comment/EPA-HQ-OA-2018-0259-6229")</f>
      </c>
      <c r="C311" s="2" t="inlineStr">
        <is>
          <t>Show us your work. Prove what you say and write. No more secret science. No more junk science. Regards, Bruce Richardson</t>
        </is>
      </c>
      <c r="D311" s="2" t="inlineStr">
        <is>
          <t/>
        </is>
      </c>
      <c r="E311" s="2" t="inlineStr">
        <is>
          <t/>
        </is>
      </c>
    </row>
    <row r="312">
      <c r="A312" s="2" t="inlineStr">
        <is>
          <t>EPA-HQ-OA-2018-0259-7658</t>
        </is>
      </c>
      <c r="B312" s="3" t="str">
        <f>=HYPERLINK("https://www.regulations.gov/comment/EPA-HQ-OA-2018-0259-7658")</f>
      </c>
      <c r="C312" s="2" t="inlineStr">
        <is>
          <t>I am responding to EPAs proposal to restrict the use of legitimate, peer-reviewed scientific research in fulfilling its regulatory mission of protecting the health of humans, animals, and the environment. EPAs proposal is a solution in search of a problem because there are already procedures and processes in place, both in the EPA and the broader scientific community, that address the stated concerns.A key point in the proposed regulation is that data from studies used in regulatory decision making be made available to third parties for conducting their own analyses. This justification fails to recognize that EPA has successfully addressed this issue in the past. For example, when a series of important studies done in the 1990s...</t>
        </is>
      </c>
      <c r="D312" s="2" t="inlineStr">
        <is>
          <t/>
        </is>
      </c>
      <c r="E312" s="2" t="inlineStr">
        <is>
          <t/>
        </is>
      </c>
    </row>
    <row r="313">
      <c r="A313" s="2" t="inlineStr">
        <is>
          <t>EPA-HQ-OA-2018-0259-9367</t>
        </is>
      </c>
      <c r="B313" s="3" t="str">
        <f>=HYPERLINK("https://www.regulations.gov/comment/EPA-HQ-OA-2018-0259-9367")</f>
      </c>
      <c r="C313" s="2" t="inlineStr">
        <is>
          <t>This is &amp;quot;a deliberate attempt to exclude scientific evidence from the policy making process. It puts the EPAs mission and our public health at risk. The current COVID-19 pandemic is showing us in real time the necessity of scientific expertise in decision-making.&amp;quot;The above made statement, which I completely support, is a quote from the  statement made by Dr. Sudip Parikh who is the current chief executive officer of the American Association for the Advancement of Science (AAAS).  Please refer to the complete statement, by Dr. Parikh, in the attached uploaded copy of the document generated by the AAAS.  
March 18, 2020 AAAS Statement: EPA “Transparency Rule” Weakens the Use of Science in Policymaking “This Environmental Protection Agency so-called ‘transparency rule’ is not about transparency or strengthening science. EPA’s mission is to ‘protect human and environmental health,’ yet its current leadership has consistently ignored warnings from the scientific, medical and public health communities that this rule jeopardizes the agency’s ability to fulfill its mission. In following through with this flawed policy anyway, the EPA administrator is undermining the agency’s ability to use the best available science as it makes decisions. Even more alarming is that the agency is moving forward with this rule despite criticism and warnings from ...</t>
        </is>
      </c>
      <c r="D313" s="2" t="inlineStr">
        <is>
          <t/>
        </is>
      </c>
      <c r="E313" s="2" t="inlineStr">
        <is>
          <t/>
        </is>
      </c>
    </row>
    <row r="314">
      <c r="A314" s="2" t="inlineStr">
        <is>
          <t>EPA-HQ-OA-2018-0259-14673</t>
        </is>
      </c>
      <c r="B314" s="3" t="str">
        <f>=HYPERLINK("https://www.regulations.gov/comment/EPA-HQ-OA-2018-0259-14673")</f>
      </c>
      <c r="C314" s="2" t="inlineStr">
        <is>
          <t>Air pollution harms our health. Research is linking poor health outcomes from COVID-19 to increased exposure to fine particle pollution. EPA should be acting to further protect public health not undermine its ability to do its job. EPAs Supplemental Transparency Proposal continues the effort to limit which scientific studies EPA will use in major regulatory decisions. The Federal Housekeeping Statute alone or with bedrock environmental laws like the Clean Air Act gives EPA the authority to pick and choose the science it will use in protecting public health. EPA should continue to use long recognized public health studies to best protect the public from contaminants to the air, water, and land and limit human exposure to harmful chemicals...</t>
        </is>
      </c>
      <c r="D314" s="2" t="inlineStr">
        <is>
          <t/>
        </is>
      </c>
      <c r="E314" s="2" t="inlineStr">
        <is>
          <t/>
        </is>
      </c>
    </row>
    <row r="315">
      <c r="A315" s="2" t="inlineStr">
        <is>
          <t>EPA-HQ-OA-2018-0259-10741</t>
        </is>
      </c>
      <c r="B315" s="3" t="str">
        <f>=HYPERLINK("https://www.regulations.gov/comment/EPA-HQ-OA-2018-0259-10741")</f>
      </c>
      <c r="C315" s="2" t="inlineStr">
        <is>
          <t>This rule is a wolf in sheep’s clothing. While transparency in science sounds like a no-brainer, the reality is that this rule dangerously oversteps transparency. The kind of ‘transparency’ required by this rule is impractical at best and unethical at worst, and is a thinly-veiled attempt to limit the influence of facts in environmental policymaking. Most academic labs do not have the resources to practice the kind of overzealous, painstakingly detailed recordkeeping required by this rule. As a result, the rule minimizes the role of academic science in lawmaking. Academic labs should play an important role in policy making because, unlike industrial labs, academic labs represent science for the sake of science. Academic labs for the most...
This rule is a wolf in sheep’s clothing. While transparency in science sounds like a no- brainer, the reality is that this rule dangerously oversteps transparency. The kind of ‘transparency’ required by this rule is impractical at best and unethical at worst, and is a thinly- veiled attempt to limit the influence of facts in environmental policymaking. Most academic labs do not have the resources to practice the kind of overzealous, painstakingly detailed recordkeeping required by this rule. As a result, the rule minimizes the role of academic science in lawmaking. Academic labs should play an important role in policy making because, unlike industrial labs, academic labs represent science for the sake of science. Academic labs for the mo...</t>
        </is>
      </c>
      <c r="D315" s="2" t="inlineStr">
        <is>
          <t/>
        </is>
      </c>
      <c r="E315" s="2" t="inlineStr">
        <is>
          <t/>
        </is>
      </c>
    </row>
    <row r="316">
      <c r="A316" s="2" t="inlineStr">
        <is>
          <t>EPA-HQ-OA-2018-0259-16466</t>
        </is>
      </c>
      <c r="B316" s="3" t="str">
        <f>=HYPERLINK("https://www.regulations.gov/comment/EPA-HQ-OA-2018-0259-16466")</f>
      </c>
      <c r="C316" s="2" t="inlineStr">
        <is>
          <t>Dear Administrator Wheeler, I oppose your misleadingly titled &amp;quot;Strengthening Transparency in Regulatory Science&amp;quot; supplemental proposal because it would censor EPA from using the best available science to inform its policymaking.Our health depends on protective regulations to keep us safe from toxic chemical exposures and from air and water pollution. EPA should not limit consideration of quality, well-established scientific studies to inform its decisions on protecting public health and the environment.  The people of this country deserve to have science based information to guide their decisions and choices. They deserve to have the most accurate information.  Why would you deny what is known?If f...</t>
        </is>
      </c>
      <c r="D316" s="2" t="inlineStr">
        <is>
          <t/>
        </is>
      </c>
      <c r="E316" s="2" t="inlineStr">
        <is>
          <t/>
        </is>
      </c>
    </row>
    <row r="317">
      <c r="A317" s="2" t="inlineStr">
        <is>
          <t>EPA-HQ-OA-2018-0259-5164</t>
        </is>
      </c>
      <c r="B317" s="3" t="str">
        <f>=HYPERLINK("https://www.regulations.gov/comment/EPA-HQ-OA-2018-0259-5164")</f>
      </c>
      <c r="C317" s="2" t="inlineStr">
        <is>
          <t>Re:  Proposal to Limit Use of Scientific Evidence in Rulemakings, 83 Fed. Reg. 18,768 (April 30, 2018) - Docket ID No. EPA-HQ-OA-2018-0259.  We are writing, both as editors of InternationalMosaic.com and individually, to provide additional  comments on and objections to the proposal to limit the use of scientific evidence in rulemaking proceedings. Indeed, as was pointed out in, inter alia, our letter dated May 24,  2018, the proposal suffers from multiple fatal flaws that require the proposal&amp;#39;s withdrawal.For example, in the April 23, 2018 letter submitted by 985 scientists and technical experts, the scientists and technical experts say:&amp;quot;As scientists and technical experts, we urge you to cease any...
April 23, 2018 The Honorable E. Scott Pruitt Administrator U.S. Environmental Protection Agency 1200 Pennsylvania Avenue, NW Washington, D.C. 20460 Re: Don’t Restrict EPA’s Ability to Rely on Science Dear Administrator Pruitt, As scientists and technical experts, we urge you to cease any plans to restrict the types of science that the Environmental Protection Agency (EPA) can use in regulatory decisionmaking. EPA can only adequately protect our air and water and keep us safe from harmful chemicals if it takes full advantage of the wealth of scientific research that is available to the agency. Recent news reports1 suggest that you plan to adopt restrictions on research similar to those contained in two pieces of proposed legislation (the ...</t>
        </is>
      </c>
      <c r="D317" s="2" t="inlineStr">
        <is>
          <t/>
        </is>
      </c>
      <c r="E317" s="2" t="inlineStr">
        <is>
          <t/>
        </is>
      </c>
    </row>
    <row r="318">
      <c r="A318" s="2" t="inlineStr">
        <is>
          <t>EPA-HQ-OA-2018-0259-0804</t>
        </is>
      </c>
      <c r="B318" s="3" t="str">
        <f>=HYPERLINK("https://www.regulations.gov/comment/EPA-HQ-OA-2018-0259-0804")</f>
      </c>
      <c r="C318" s="2" t="inlineStr">
        <is>
          <t>From: Pruitt, Scott To: For the Docket Center Date: 5/10/2018 9:35:21 AM Subject: FW: Walk back your latest dangerous attack on strong science --------------------------------------------------------------------- ________________________________________ From: Environmental Defense FundOn Behalf OfKathleen Stephens Sent: Thursday, May 10, 2018 9:35:11 AM (UTC-05:00) Eastern Time (US &amp; Canada) To: Pruitt, Scott Subject: Walk back your latest dangerous attack on strong science May 10, 2018 Administrator E. Scott Pruitt Dear Administrator Pruitt, I am writing in regard to your recent proposal to restrict the EPA's ability to use the best and latest science to protect all Americans. I request that you extend the 30 day comment period and hold...</t>
        </is>
      </c>
      <c r="D318" s="2" t="inlineStr">
        <is>
          <t/>
        </is>
      </c>
      <c r="E318" s="2" t="inlineStr">
        <is>
          <t/>
        </is>
      </c>
    </row>
    <row r="319">
      <c r="A319" s="2" t="inlineStr">
        <is>
          <t>EPA-HQ-OA-2018-0259-1332</t>
        </is>
      </c>
      <c r="B319" s="3" t="str">
        <f>=HYPERLINK("https://www.regulations.gov/comment/EPA-HQ-OA-2018-0259-1332")</f>
      </c>
      <c r="C319" s="2" t="inlineStr">
        <is>
          <t>This comment is to indicate my support for the rule as proposed. It has been my opinion for a long time that the EPA regulatory process is flawed in that rules and regulations are often founded in less than solid evidence and seem to be the product of political activism as opposed to sound research-based necessity. The new rule would in my opinion greatly enhance the credibility of EPA action by increasing confidence in underlying research.Any science and epidemiological research should be beyond reproach and publically available to all those affected by subsequent regulation and to independent verification of method and conclusions. This is fundamental to public trust, and to the quality and integrity of science itself. Regula...</t>
        </is>
      </c>
      <c r="D319" s="2" t="inlineStr">
        <is>
          <t/>
        </is>
      </c>
      <c r="E319" s="2" t="inlineStr">
        <is>
          <t/>
        </is>
      </c>
    </row>
    <row r="320">
      <c r="A320" s="2" t="inlineStr">
        <is>
          <t>EPA-HQ-OA-2018-0259-5277</t>
        </is>
      </c>
      <c r="B320" s="3" t="str">
        <f>=HYPERLINK("https://www.regulations.gov/comment/EPA-HQ-OA-2018-0259-5277")</f>
      </c>
      <c r="C320" s="2" t="inlineStr">
        <is>
          <t xml:space="preserve">I disagree with this rule.  The name is misleading at best and meant to harm not further scientific research.  The new rule is a transparent attempt to stymie legitimate research into agricultural activities which are harmful to the environment by forcing disclosure of private health and other personal data of study participants.  Further, since employees of the businesses studied may also be participants, forcing the disclosure of their identities amounts to economic blackmail as people will refuse to participate if they know that they may be subject to being fired for telling the truth about their employer.  This is a BAD rule and should NOT be instituted. </t>
        </is>
      </c>
      <c r="D320" s="2" t="inlineStr">
        <is>
          <t/>
        </is>
      </c>
      <c r="E320" s="2" t="inlineStr">
        <is>
          <t/>
        </is>
      </c>
    </row>
    <row r="321">
      <c r="A321" s="2" t="inlineStr">
        <is>
          <t>EPA-HQ-OA-2018-0259-2025</t>
        </is>
      </c>
      <c r="B321" s="3" t="str">
        <f>=HYPERLINK("https://www.regulations.gov/comment/EPA-HQ-OA-2018-0259-2025")</f>
      </c>
      <c r="C321" s="2" t="inlineStr">
        <is>
          <t xml:space="preserve">I support transparency because the only reason to support secret science is to allow for the use of scientific fraud. </t>
        </is>
      </c>
      <c r="D321" s="2" t="inlineStr">
        <is>
          <t/>
        </is>
      </c>
      <c r="E321" s="2" t="inlineStr">
        <is>
          <t/>
        </is>
      </c>
    </row>
    <row r="322">
      <c r="A322" s="2" t="inlineStr">
        <is>
          <t>EPA-HQ-OA-2018-0259-9337</t>
        </is>
      </c>
      <c r="B322" s="3" t="str">
        <f>=HYPERLINK("https://www.regulations.gov/comment/EPA-HQ-OA-2018-0259-9337")</f>
      </c>
      <c r="C322" s="2" t="inlineStr">
        <is>
          <t>March 18, 2020 Submitted electronically to docket and osp_staff@epa.gov Administrator Andrew Wheeler U.S. Environmental Protection Agency 1200 Pennsylvania Avenue NW Washington, DC 20460 Attn: Docket ID No. EPA-HQ-OA-2018-0259 Re: Request for Pause on Comment Period for EPA’s Strengthening Transparency in Regulatory Science supplemental proposal published March 18, 2020 Dear Administrator Wheeler, The National Parks Conservation Association (NPCA) respectfully requests, due to the pandemic and emerging health crisis in the United States and the recent executive order declaring a state of national emergency on March 13, 2020, a formal pause on this public comment period regarding the Strengthening Transparency in Regulatory Science supple...</t>
        </is>
      </c>
      <c r="D322" s="2" t="inlineStr">
        <is>
          <t/>
        </is>
      </c>
      <c r="E322" s="2" t="inlineStr">
        <is>
          <t/>
        </is>
      </c>
    </row>
    <row r="323">
      <c r="A323" s="2" t="inlineStr">
        <is>
          <t>EPA-HQ-OA-2018-0259-4538</t>
        </is>
      </c>
      <c r="B323" s="3" t="str">
        <f>=HYPERLINK("https://www.regulations.gov/comment/EPA-HQ-OA-2018-0259-4538")</f>
      </c>
      <c r="C323" s="2" t="inlineStr">
        <is>
          <t>CONSTRAINING THE EPA FROM USING ALL AVAILABLE DATA – COMMENT ON EPA-HQ-OA-2018-0259 On behalf of the Society for the Study of Evolution, the American Society of Naturalists, and the Society of Systematic Biologists (over 4600 members in total), we are writing to express significant concerns regarding the proposed EPA rule1 announced on April 24, 2018. The proposed rule would mandate that research conducted by the EPA must be based on data that are publicly available. The rationale for the proposed revision is that it is 'intended to strengthen the transparency of EPA regulatory science' through ensuring 'that the data underlying those are publicly available in a manner sufficient for independent validation.' In effect, the proposed rule ...</t>
        </is>
      </c>
      <c r="D323" s="2" t="inlineStr">
        <is>
          <t/>
        </is>
      </c>
      <c r="E323" s="2" t="inlineStr">
        <is>
          <t/>
        </is>
      </c>
    </row>
    <row r="324">
      <c r="A324" s="2" t="inlineStr">
        <is>
          <t>EPA-HQ-OA-2018-0259-11090</t>
        </is>
      </c>
      <c r="B324" s="3" t="str">
        <f>=HYPERLINK("https://www.regulations.gov/comment/EPA-HQ-OA-2018-0259-11090")</f>
      </c>
      <c r="C324" s="2" t="inlineStr">
        <is>
          <t>Decisions about our health and environment should be based on the best available science. The deceptively titled &amp;quot;Strengthening Transparency in Regulatory Science&amp;quot; proposal does the opposite by keeping highly respected and peer-reviewed scientific studies from informing government decisions on public health and environmental protection.I am outraged by this move. More than ever, we should be listening to what science is telling us about our health; we should not be restricting the use of science in decision-making. We should be strengthening our ability to protect our air, water, and health from pollution and climate disruption. I oppose the Environmental Protection Agency&amp;#39;s anti-science proposal and am ...</t>
        </is>
      </c>
      <c r="D324" s="2" t="inlineStr">
        <is>
          <t/>
        </is>
      </c>
      <c r="E324" s="2" t="inlineStr">
        <is>
          <t/>
        </is>
      </c>
    </row>
    <row r="325">
      <c r="A325" s="2" t="inlineStr">
        <is>
          <t>EPA-HQ-OA-2018-0259-11781</t>
        </is>
      </c>
      <c r="B325" s="3" t="str">
        <f>=HYPERLINK("https://www.regulations.gov/comment/EPA-HQ-OA-2018-0259-11781")</f>
      </c>
      <c r="C325" s="2" t="inlineStr">
        <is>
          <t>I am writing as a scientist to express my strong concern about the proposed changes to substantially reduce the scientific data that the Environmental Protection Agency can use to inform policies to protect human health. This change is particularly egregious in the midst of a pandemic when we can see more than ever the importance of having access to a range of peer-reviewed science to inform decision making. And, when public health scientists are busy working to help minimize the effects of the pandemic.This policy would remove from consideration thousands of rigorously conducted experiments on public health just because the raw data can not be shared due to privacy concerns of the participants. It is standard in the health sci...</t>
        </is>
      </c>
      <c r="D325" s="2" t="inlineStr">
        <is>
          <t/>
        </is>
      </c>
      <c r="E325" s="2" t="inlineStr">
        <is>
          <t/>
        </is>
      </c>
    </row>
    <row r="326">
      <c r="A326" s="2" t="inlineStr">
        <is>
          <t>EPA-HQ-OA-2018-0259-3819</t>
        </is>
      </c>
      <c r="B326" s="3" t="str">
        <f>=HYPERLINK("https://www.regulations.gov/comment/EPA-HQ-OA-2018-0259-3819")</f>
      </c>
      <c r="C326" s="2" t="inlineStr">
        <is>
          <t>EPA&amp;#39;s proposed rule, Strengthening Transparency in Regulatory Science,sounds good. Who doesn&amp;#39;t want EPA to be more transparent in how it sets its regulations protecting people from pollution? The reality, however, is that EPA is attempting to abandon public and environmental protections in order to protect industry profits. EPA would do this by attacking the very science on which its regulations are based. This rule would apply to all pollutants, not just radioactive substances. For radiation, EPA currently uses a scientifically supported model - called linear no-threshold (LNT) - to protect against cancer. While this model is not fully protective of females or pregnancy, it is more protective than other cancer mod...</t>
        </is>
      </c>
      <c r="D326" s="2" t="inlineStr">
        <is>
          <t/>
        </is>
      </c>
      <c r="E326" s="2" t="inlineStr">
        <is>
          <t/>
        </is>
      </c>
    </row>
    <row r="327">
      <c r="A327" s="2" t="inlineStr">
        <is>
          <t>EPA-HQ-OA-2018-0259-6450</t>
        </is>
      </c>
      <c r="B327" s="3" t="str">
        <f>=HYPERLINK("https://www.regulations.gov/comment/EPA-HQ-OA-2018-0259-6450")</f>
      </c>
      <c r="C327" s="2" t="inlineStr">
        <is>
          <t>Please see attached for comments by Clean Air Council in opposition to the Proposed Rule to &amp;quot;Strengthen Transparency in Regulatory Science.&amp;quot;
August 16, 2018 Via E-Filing Acting Administrator Andrew Wheeler &amp; Office of the Science Advisor U.S. Environmental Protection Agency 1200 Pennsylvania Avenue, NW Washington, D.C. 20460 Re: Comments of Clean Air Council on Proposed Rule to “Strengthen Transparency in Regulatory Science,” 83 Fed. Reg. 18,768 (April 30, 2018), Docket ID No. EPA-HQ-OA-2018-0259 Clean Air Council (the “Council”) hereby submits the following comments in opposition to the Environmental Protection Agency’s (“EPA”) proposed rule, “Strengthening Transparency in Regulatory Science,” 83 Fed. Reg. 18,768 (“proposed rule” or “proposal”). The Council strongly opposes this cynical and disingenuous attempt to weaken, or prevent the necessary strengthening of, critical p...</t>
        </is>
      </c>
      <c r="D327" s="2" t="inlineStr">
        <is>
          <t/>
        </is>
      </c>
      <c r="E327" s="2" t="inlineStr">
        <is>
          <t/>
        </is>
      </c>
    </row>
    <row r="328">
      <c r="A328" s="2" t="inlineStr">
        <is>
          <t>EPA-HQ-OA-2018-0259-3105</t>
        </is>
      </c>
      <c r="B328" s="3" t="str">
        <f>=HYPERLINK("https://www.regulations.gov/comment/EPA-HQ-OA-2018-0259-3105")</f>
      </c>
      <c r="C328" s="2" t="inlineStr">
        <is>
          <t>From: Environmental Defense Fund  To: Pruitt, Scott Date: 5/25/2018 2:55:12 PM Subject: Walk back your latest dangerous attack on strong science ----------------------------------------------------------------- May 25, 2018 Administrator E. Scott Pruitt Dear Administrator Pruitt, Scientific data should guide the EPA as decisions are made concerning the chemicals and pollutants that are released into the soil, air and water in America. I am extremely concerned about the proposal to restrict the EPA's access to scientific inquiry. The proposal, as I understand it, is not dealing with red tape but rather limiting science inquiry. Pollutants and chemicals in our environment contributes to various health problems facing Am...</t>
        </is>
      </c>
      <c r="D328" s="2" t="inlineStr">
        <is>
          <t/>
        </is>
      </c>
      <c r="E328" s="2" t="inlineStr">
        <is>
          <t/>
        </is>
      </c>
    </row>
    <row r="329">
      <c r="A329" s="2" t="inlineStr">
        <is>
          <t>EPA-HQ-OA-2018-0259-15627</t>
        </is>
      </c>
      <c r="B329" s="3" t="str">
        <f>=HYPERLINK("https://www.regulations.gov/comment/EPA-HQ-OA-2018-0259-15627")</f>
      </c>
      <c r="C329" s="2" t="inlineStr">
        <is>
          <t>Dear Administrator Andrew Wheeler,I strongly oppose the Environmental Protection Agency&amp;#39;s (EPA) proposal to restrict the science that is used in its decision-making processes.In this proposed rule, the EPA claims that it would be making science more transparent. But it would put researchers in the difficult position of choosing between protecting privacy and security versus allowing their work to be used in EPA decision-making. It would excessively burden EPA staff with reanalyzing data from each study used to support a rulemaking which is not only pointless as peer review already is a check on the work of researchers, but it would be resource intensive and time consuming. The EPA&amp;#39;s proposed rule has...</t>
        </is>
      </c>
      <c r="D329" s="2" t="inlineStr">
        <is>
          <t/>
        </is>
      </c>
      <c r="E329" s="2" t="inlineStr">
        <is>
          <t/>
        </is>
      </c>
    </row>
    <row r="330">
      <c r="A330" s="2" t="inlineStr">
        <is>
          <t>EPA-HQ-OA-2018-0259-15586</t>
        </is>
      </c>
      <c r="B330" s="3" t="str">
        <f>=HYPERLINK("https://www.regulations.gov/comment/EPA-HQ-OA-2018-0259-15586")</f>
      </c>
      <c r="C330" s="2" t="inlineStr">
        <is>
          <t>Air pollution harms our health. Research is linking poor health outcomes from COVID-19 to increased exposure to fine particle pollution. EPA should be acting to further protect public health not undermine its ability to do its job. EPAs Supplemental Transparency Proposal continues the effort to limit which scientific studies EPA will use in major regulatory decisions. The Federal Housekeeping Statute alone or with bedrock environmental laws like the Clean Air Act gives EPA the authority to pick and choose the science it will use in protecting public health. EPA should continue to use long recognized public health studies to best protect the public from contaminants to the air, water, and land and limit human exposure to harmful chemicals...</t>
        </is>
      </c>
      <c r="D330" s="2" t="inlineStr">
        <is>
          <t/>
        </is>
      </c>
      <c r="E330" s="2" t="inlineStr">
        <is>
          <t/>
        </is>
      </c>
    </row>
    <row r="331">
      <c r="A331" s="2" t="inlineStr">
        <is>
          <t>EPA-HQ-OA-2018-0259-17568</t>
        </is>
      </c>
      <c r="B331" s="3" t="str">
        <f>=HYPERLINK("https://www.regulations.gov/comment/EPA-HQ-OA-2018-0259-17568")</f>
      </c>
      <c r="C331" s="2" t="inlineStr">
        <is>
          <t>As someone concerned about breast cancer and the health risks posed by involuntary environmental exposure to chemicals linked to cancer, and as someone who grew up in the 70s and can recognize a death-promoting cultish agenda when I see one, I am writing to oppose the insane, anti-science,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
        </is>
      </c>
      <c r="D331" s="2" t="inlineStr">
        <is>
          <t/>
        </is>
      </c>
      <c r="E331" s="2" t="inlineStr">
        <is>
          <t/>
        </is>
      </c>
    </row>
    <row r="332">
      <c r="A332" s="2" t="inlineStr">
        <is>
          <t>EPA-HQ-OA-2018-0259-0712</t>
        </is>
      </c>
      <c r="B332" s="3" t="str">
        <f>=HYPERLINK("https://www.regulations.gov/comment/EPA-HQ-OA-2018-0259-0712")</f>
      </c>
      <c r="C332" s="2" t="inlineStr">
        <is>
          <t>From: Pruitt, Scott To: For the Docket Center Date: 5/10/2018 4:20:43 PM Subject: FW: Walk back your latest dangerous attack on strong science --------------------------------------------------------------------- ________________________________________ From: Environmental Defense FundOn Behalf OfPeter Bohn Sent: Thursday, May 10, 2018 4:20:36 PM (UTC-05:00) Eastern Time (US &amp; Canada) To: Pruitt, Scott Subject: Walk back your latest dangerous attack on strong science May 10, 2018 Administrator E. Scott Pruitt Dear Administrator Pruitt, I'm writing today gravely concerned about your recent proposal to restrict EPA's ability to use life-saving science, and to demand that you extend the 30 day comment period and hold a public hearing so tha...</t>
        </is>
      </c>
      <c r="D332" s="2" t="inlineStr">
        <is>
          <t/>
        </is>
      </c>
      <c r="E332" s="2" t="inlineStr">
        <is>
          <t/>
        </is>
      </c>
    </row>
    <row r="333">
      <c r="A333" s="2" t="inlineStr">
        <is>
          <t>EPA-HQ-OA-2018-0259-19394</t>
        </is>
      </c>
      <c r="B333" s="3" t="str">
        <f>=HYPERLINK("https://www.regulations.gov/comment/EPA-HQ-OA-2018-0259-19394")</f>
      </c>
      <c r="C333" s="2" t="inlineStr">
        <is>
          <t>Peer review is a simple standard. It protects you from looking foolish. Without it, there is no science.Im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health.</t>
        </is>
      </c>
      <c r="D333" s="2" t="inlineStr">
        <is>
          <t/>
        </is>
      </c>
      <c r="E333" s="2" t="inlineStr">
        <is>
          <t/>
        </is>
      </c>
    </row>
    <row r="334">
      <c r="A334" s="2" t="inlineStr">
        <is>
          <t>EPA-HQ-OA-2018-0259-20849</t>
        </is>
      </c>
      <c r="B334" s="3" t="str">
        <f>=HYPERLINK("https://www.regulations.gov/comment/EPA-HQ-OA-2018-0259-20849")</f>
      </c>
      <c r="C334" s="2" t="inlineStr">
        <is>
          <t>My name is Karen Cleary, and I live in Bloomington, Indiana. We demand and deserve an EPA that is scientifically literate and is committed to protecting our planet and the public&amp;#39;s health and safety too .As people  who believe that our air, water, and food should be protected,we&amp;#39;re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t>
        </is>
      </c>
      <c r="D334" s="2" t="inlineStr">
        <is>
          <t/>
        </is>
      </c>
      <c r="E334" s="2" t="inlineStr">
        <is>
          <t/>
        </is>
      </c>
    </row>
    <row r="335">
      <c r="A335" s="2" t="inlineStr">
        <is>
          <t>EPA-HQ-OA-2018-0259-8198</t>
        </is>
      </c>
      <c r="B335" s="3" t="str">
        <f>=HYPERLINK("https://www.regulations.gov/comment/EPA-HQ-OA-2018-0259-8198")</f>
      </c>
      <c r="C335" s="2" t="inlineStr">
        <is>
          <t>This proposal will limit access to and inclusion of perfectly valid scientific data the EPA needs if it actually intends to protect the environment. I am hopeful the EPA will put more effort into protecting the things that affect general population health and our natural resources, rather than protecting business interests of a few.</t>
        </is>
      </c>
      <c r="D335" s="2" t="inlineStr">
        <is>
          <t/>
        </is>
      </c>
      <c r="E335" s="2" t="inlineStr">
        <is>
          <t/>
        </is>
      </c>
    </row>
    <row r="336">
      <c r="A336" s="2" t="inlineStr">
        <is>
          <t>EPA-HQ-OA-2018-0259-13595</t>
        </is>
      </c>
      <c r="B336" s="3" t="str">
        <f>=HYPERLINK("https://www.regulations.gov/comment/EPA-HQ-OA-2018-0259-13595")</f>
      </c>
      <c r="C336"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 For example, the EPA is currently reviewing the registration of an herbicide called paraquat. Through peer-reviewed and validated research, paraquat is very strongly...</t>
        </is>
      </c>
      <c r="D336" s="2" t="inlineStr">
        <is>
          <t/>
        </is>
      </c>
      <c r="E336" s="2" t="inlineStr">
        <is>
          <t/>
        </is>
      </c>
    </row>
    <row r="337">
      <c r="A337" s="2" t="inlineStr">
        <is>
          <t>EPA-HQ-OA-2018-0259-16130</t>
        </is>
      </c>
      <c r="B337" s="3" t="str">
        <f>=HYPERLINK("https://www.regulations.gov/comment/EPA-HQ-OA-2018-0259-16130")</f>
      </c>
      <c r="C337" s="2" t="inlineStr">
        <is>
          <t>EPA Science Rule Written Public Comment5-18-20My name is Lisa DeVille.  I am enrolled member of the Mandan, Hidatsa, and Arikara Nation.  I and my family are lifelong residents of Mandaree, ND on Fort Berthold.  I am writing to oppose the EPA Science Rule.  I live with oil and gas where I witness its environmental and health impacts every day.   I live the white mans&amp;#39; way every day.  Let me tell you a little about who I am as indigenous person and why science is important to the indigenous people.  We Indigenous people are unique and different than any other race.  Our beliefs, culture, and tradi...</t>
        </is>
      </c>
      <c r="D337" s="2" t="inlineStr">
        <is>
          <t/>
        </is>
      </c>
      <c r="E337" s="2" t="inlineStr">
        <is>
          <t/>
        </is>
      </c>
    </row>
    <row r="338">
      <c r="A338" s="2" t="inlineStr">
        <is>
          <t>EPA-HQ-OA-2018-0259-4569</t>
        </is>
      </c>
      <c r="B338" s="3" t="str">
        <f>=HYPERLINK("https://www.regulations.gov/comment/EPA-HQ-OA-2018-0259-4569")</f>
      </c>
      <c r="C338" s="2" t="inlineStr">
        <is>
          <t>I am writing to express my opposition to the proposal titled Increasing Consistency and Transparency in Considering Costs and Benefits in the Rulemaking Process.It makes no sense to neglect to calculate the total benefits that accrue when rules serendipitously cut back on more than one source of pollution.For example, exposure to mercury can damage developing brains, while mercury-containing soot damages lungs. By calculating only the benefit of reduced central nervous system effects when considering mercury regulations, EPA would ignore the benefits accruing from reductions in asthma, COPD, and other lung diseases. Likewise, burning fossil fuels gives off many kinds of harmful pollution. Thus, reducing foss...</t>
        </is>
      </c>
      <c r="D338" s="2" t="inlineStr">
        <is>
          <t/>
        </is>
      </c>
      <c r="E338" s="2" t="inlineStr">
        <is>
          <t/>
        </is>
      </c>
    </row>
    <row r="339">
      <c r="A339" s="2" t="inlineStr">
        <is>
          <t>EPA-HQ-OA-2018-0259-8384</t>
        </is>
      </c>
      <c r="B339" s="3" t="str">
        <f>=HYPERLINK("https://www.regulations.gov/comment/EPA-HQ-OA-2018-0259-8384")</f>
      </c>
      <c r="C339" s="2" t="inlineStr">
        <is>
          <t>Even someone with High School science can do a better job than you people. Bought &amp;amp;amp; Paid for opinion is not science. Your credibility is gone. Get back to some honest science or fold up your tents &amp;amp;amp; go home. You are only doing damage as is. case in point; the current wildfires!! Regards, Shellie Rusinko</t>
        </is>
      </c>
      <c r="D339" s="2" t="inlineStr">
        <is>
          <t/>
        </is>
      </c>
      <c r="E339" s="2" t="inlineStr">
        <is>
          <t/>
        </is>
      </c>
    </row>
    <row r="340">
      <c r="A340" s="2" t="inlineStr">
        <is>
          <t>EPA-HQ-OA-2018-0259-5031</t>
        </is>
      </c>
      <c r="B340" s="3" t="str">
        <f>=HYPERLINK("https://www.regulations.gov/comment/EPA-HQ-OA-2018-0259-5031")</f>
      </c>
      <c r="C340" s="2" t="inlineStr">
        <is>
          <t>Along with many members of your agency, I began protecting the environment in 1970. The previous year, we had seen a river catch fire in Cleveland and an oil spill cover 30 miles of California coast with tar. We were fearful, but also hopefulthat we could find ways to solve some of our problems and that things would get better. We had reasons to be hopeful: scientist Rachel Carson, despite opposition from many in industry and some in government, had recently made us aware of DDT and but also of how we might prevent species extinction. Congress had addressed some solvable problems when it passed the Clean Air Act and the Water Quality Act. Academic scientist Clair Patterson had stood up to corporate scientist Robert Kehoe to tell us ...</t>
        </is>
      </c>
      <c r="D340" s="2" t="inlineStr">
        <is>
          <t/>
        </is>
      </c>
      <c r="E340" s="2" t="inlineStr">
        <is>
          <t/>
        </is>
      </c>
    </row>
    <row r="341">
      <c r="A341" s="2" t="inlineStr">
        <is>
          <t>EPA-HQ-OA-2018-0259-13709</t>
        </is>
      </c>
      <c r="B341" s="3" t="str">
        <f>=HYPERLINK("https://www.regulations.gov/comment/EPA-HQ-OA-2018-0259-13709")</f>
      </c>
      <c r="C341" s="2" t="inlineStr">
        <is>
          <t>Attn: Docket No. EPA-HQ-OA-2018-0259Dear EPA,Science has never been more important to our health and the environment than it is now.To protect public health and the environment, the EPA must freely be able to utilize the best available scientific studies, including those based on confidential data. In fact, even EPA&amp;#39;s own Science Advisory Board has recently criticized the proposal, pointing out that it could decrease efficiency and reduce scientific integrity.The EPA&amp;#39;s proposed &amp;quot;Secret Science&amp;quot; rule, as revised in March 2020, has been uniformly condemned by scientists and public health officials because it ...</t>
        </is>
      </c>
      <c r="D341" s="2" t="inlineStr">
        <is>
          <t/>
        </is>
      </c>
      <c r="E341" s="2" t="inlineStr">
        <is>
          <t/>
        </is>
      </c>
    </row>
    <row r="342">
      <c r="A342" s="2" t="inlineStr">
        <is>
          <t>EPA-HQ-OA-2018-0259-0666</t>
        </is>
      </c>
      <c r="B342" s="3" t="str">
        <f>=HYPERLINK("https://www.regulations.gov/comment/EPA-HQ-OA-2018-0259-0666")</f>
      </c>
      <c r="C342" s="2" t="inlineStr">
        <is>
          <t>From: Pruitt, Scott To: For the Docket Center Date: 5/9/2018 1:31:04 PM Subject: FW: Walk back your latest dangerous attack on strong science --------------------------------------------------------------------- ________________________________________ From: Environmental Defense FundOn Behalf OfDick Shively Sent: Wednesday, May 9, 2018 1:20:07 PM (UTC-05:00) Eastern Time (US &amp; Canada) To: Pruitt, Scott Subject: Walk back your latest dangerous attack on strong science May 9, 2018 Administrator E. Scott Pruitt Dear Administrator Pruitt, Have you no conscience or compassion? I'm writing today gravely concerned about your recent proposal to restrict EPA's ability to use life-saving science, and to ask that you extend the 30 day comment peri...</t>
        </is>
      </c>
      <c r="D342" s="2" t="inlineStr">
        <is>
          <t/>
        </is>
      </c>
      <c r="E342" s="2" t="inlineStr">
        <is>
          <t/>
        </is>
      </c>
    </row>
    <row r="343">
      <c r="A343" s="2" t="inlineStr">
        <is>
          <t>EPA-HQ-OA-2018-0259-21576</t>
        </is>
      </c>
      <c r="B343" s="3" t="str">
        <f>=HYPERLINK("https://www.regulations.gov/comment/EPA-HQ-OA-2018-0259-21576")</f>
      </c>
      <c r="C343" s="2" t="inlineStr">
        <is>
          <t>My name is Carla Cicchi, and I live in Placerville, California. The EPA must listen to science as that is the only way they can make informed decisions on protections for all levels of life and this planet.Polluters only want money - they have zero interest in this planet and its inhabitants.As a living being, our air, water, food, and our animal life should be protected from filthy oil/gas/fracking and any other polluting fuels.I am vehemently opposed to the Trump administrations latest attack on science, public health, and our nations environmental laws.Under the administrations new proposalwhich has been misleadingly marketed as a means of strengthening transparency in regulatory sciencethe U.S. Envi...</t>
        </is>
      </c>
      <c r="D343" s="2" t="inlineStr">
        <is>
          <t/>
        </is>
      </c>
      <c r="E343" s="2" t="inlineStr">
        <is>
          <t/>
        </is>
      </c>
    </row>
    <row r="344">
      <c r="A344" s="2" t="inlineStr">
        <is>
          <t>EPA-HQ-OA-2018-0259-18643</t>
        </is>
      </c>
      <c r="B344" s="3" t="str">
        <f>=HYPERLINK("https://www.regulations.gov/comment/EPA-HQ-OA-2018-0259-18643")</f>
      </c>
      <c r="C344" s="2" t="inlineStr">
        <is>
          <t>My name is Evan Jane Kriss, and I live in Sausalito, California. Our air, water, and food should be protected.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(its MANDATE) will be significantly undermine...</t>
        </is>
      </c>
      <c r="D344" s="2" t="inlineStr">
        <is>
          <t/>
        </is>
      </c>
      <c r="E344" s="2" t="inlineStr">
        <is>
          <t/>
        </is>
      </c>
    </row>
    <row r="345">
      <c r="A345" s="2" t="inlineStr">
        <is>
          <t>EPA-HQ-OA-2018-0259-11826</t>
        </is>
      </c>
      <c r="B345" s="3" t="str">
        <f>=HYPERLINK("https://www.regulations.gov/comment/EPA-HQ-OA-2018-0259-11826")</f>
      </c>
      <c r="C345" s="2" t="inlineStr">
        <is>
          <t>Dear EPA officials:Please kindly accept the attached 9,117 public comments from online members and activists of the NRDC Action Fund (NRDC AF), in opposition to the EPA&amp;#39;s proposed &amp;quot;Strengthening Transparency in Regulatory Science&amp;quot; supplemental rule (EPA-HQ-OA-2018-0259). Environmental and public health standards created and enforced by the EPA should be based on all the best available science, data, and models. This proposed rule, if enacted, would severely limit the scientific research that the EPA must consider when setting environmental and public health standards that impact all of us  undermining the agency&amp;#39;s ability to protect our air, water, and public health.We urge you to...</t>
        </is>
      </c>
      <c r="D345" s="2" t="inlineStr">
        <is>
          <t/>
        </is>
      </c>
      <c r="E345" s="2" t="inlineStr">
        <is>
          <t/>
        </is>
      </c>
    </row>
    <row r="346">
      <c r="A346" s="2" t="inlineStr">
        <is>
          <t>EPA-HQ-OA-2018-0259-15502</t>
        </is>
      </c>
      <c r="B346" s="3" t="str">
        <f>=HYPERLINK("https://www.regulations.gov/comment/EPA-HQ-OA-2018-0259-15502")</f>
      </c>
      <c r="C346" s="2" t="inlineStr">
        <is>
          <t>Without full, complete transparency and honesty, you often get junk science. It is essential and integral to us as a nation being able to make sound policy decisions and withstand rigorous public debate. For too long we have seen what unaccountable hidden data does.Apply this rulemaking to both influential scientific information and significant regulatory decisions;Clarify that the rule does apply to data, models and other evidence employed in support of pivotal science, pivotal regulatory science, influential scientific information and significant regulatory decisions; andClarify that the EPA Administrator has the authority to grant exemptions under certain circumstances.Thank you</t>
        </is>
      </c>
      <c r="D346" s="2" t="inlineStr">
        <is>
          <t/>
        </is>
      </c>
      <c r="E346" s="2" t="inlineStr">
        <is>
          <t/>
        </is>
      </c>
    </row>
    <row r="347">
      <c r="A347" s="2" t="inlineStr">
        <is>
          <t>EPA-HQ-OA-2018-0259-5568</t>
        </is>
      </c>
      <c r="B347" s="3" t="str">
        <f>=HYPERLINK("https://www.regulations.gov/comment/EPA-HQ-OA-2018-0259-5568")</f>
      </c>
      <c r="C347" s="2" t="inlineStr">
        <is>
          <t>We have had enough of your hiding from us what U r really doing. Stopusing your fake  secret science &amp;amp;amp; lying to the American people Regards, Katie Stubblefield</t>
        </is>
      </c>
      <c r="D347" s="2" t="inlineStr">
        <is>
          <t/>
        </is>
      </c>
      <c r="E347" s="2" t="inlineStr">
        <is>
          <t/>
        </is>
      </c>
    </row>
    <row r="348">
      <c r="A348" s="2" t="inlineStr">
        <is>
          <t>EPA-HQ-OA-2018-0259-20571</t>
        </is>
      </c>
      <c r="B348" s="3" t="str">
        <f>=HYPERLINK("https://www.regulations.gov/comment/EPA-HQ-OA-2018-0259-20571")</f>
      </c>
      <c r="C348" s="2" t="inlineStr">
        <is>
          <t>My name is [Your first name will be inserted here] [Your last name will be inserted here], and I live in [Your city will be inserted here], [Your state will be inserted here]. [Your personal comment will be added here.]I believe that our air, water, and food MUST be protected; I am voicing my strong opposition to the Trump administrations latest foolish and destructive attack on science, our public health, and our nations environmental laws.Under this administrations horrible new proposalwhich has been very misleadingly marketed as a means of strengthening transparency in regulatory sciencethe U.S. Environmental Protection Agency could be precluded from relying on important scientific research when establishing the sa...</t>
        </is>
      </c>
      <c r="D348" s="2" t="inlineStr">
        <is>
          <t/>
        </is>
      </c>
      <c r="E348" s="2" t="inlineStr">
        <is>
          <t/>
        </is>
      </c>
    </row>
    <row r="349">
      <c r="A349" s="2" t="inlineStr">
        <is>
          <t>EPA-HQ-OA-2018-0259-9105</t>
        </is>
      </c>
      <c r="B349" s="3" t="str">
        <f>=HYPERLINK("https://www.regulations.gov/comment/EPA-HQ-OA-2018-0259-9105")</f>
      </c>
      <c r="C349" s="2" t="inlineStr">
        <is>
          <t>First of all, it&amp;#39;s only fear-based personalities that want to control the truth, and people&amp;#39;s access to the truth.  There are two enemies to freedom:  those who want to control everyone and everything around them, and those who don&amp;#39;t believe they need to control themselves at all.  It&amp;#39;s no coincidence that both traits are almost always found in the same people.  It&amp;#39;s also no coincidence that people who incorporate both traits are almost always fear-based personalities, and primarily include Republicans and evangelists.Science promises us the truth; it does not promise us peace or security.  Those have to come from inside us, not outside us.Your job is to provide the whole truth, not just the truth that makes...</t>
        </is>
      </c>
      <c r="D349" s="2" t="inlineStr">
        <is>
          <t/>
        </is>
      </c>
      <c r="E349" s="2" t="inlineStr">
        <is>
          <t/>
        </is>
      </c>
    </row>
    <row r="350">
      <c r="A350" s="2" t="inlineStr">
        <is>
          <t>EPA-HQ-OA-2018-0259-2195</t>
        </is>
      </c>
      <c r="B350" s="3" t="str">
        <f>=HYPERLINK("https://www.regulations.gov/comment/EPA-HQ-OA-2018-0259-2195")</f>
      </c>
      <c r="C350" s="2" t="inlineStr">
        <is>
          <t>I strongly support the requirements to open up secret science to the light of day. Next go after the CO2 endangerment finding and the linear no threshold approach.  The lost opportunity costs of these junk science approaches is huge. Not only direct costs, but also the loss of faith. If we don&amp;#39;t return to objective science, as compared to politicized science, we may irretrievably damage faith in the scientific method when we are facing some of the greatest challenges (AI and human genetic engineering) facing the human race.Putting a stake through the heart of secret science is a great start. Then on to the next.  One monster at a time.</t>
        </is>
      </c>
      <c r="D350" s="2" t="inlineStr">
        <is>
          <t/>
        </is>
      </c>
      <c r="E350" s="2" t="inlineStr">
        <is>
          <t/>
        </is>
      </c>
    </row>
    <row r="351">
      <c r="A351" s="2" t="inlineStr">
        <is>
          <t>EPA-HQ-OA-2018-0259-2055</t>
        </is>
      </c>
      <c r="B351" s="3" t="str">
        <f>=HYPERLINK("https://www.regulations.gov/comment/EPA-HQ-OA-2018-0259-2055")</f>
      </c>
      <c r="C351" s="2" t="inlineStr">
        <is>
          <t>A conservative administration began the Environmental Protection Agency. Please don&amp;#39;t tarnish this legacy by plugging the agency&amp;#39;s ears to valuable science. The EPA should not create a false conflict between violating the privacy of the people who participate in research studies and protecting the publics health.Because we are so deserving of clean resources is not a reason to hide the truth of how far we are from this reality. There&amp;#39;s work to be done. Denying it will not keep citizens safe, which I understand to be the agency&amp;#39;s mission, dating back to the Republicans that implemented it.  Do your party a favor and do something that is morally right for all American citizens and the planet. &lt;...</t>
        </is>
      </c>
      <c r="D351" s="2" t="inlineStr">
        <is>
          <t/>
        </is>
      </c>
      <c r="E351" s="2" t="inlineStr">
        <is>
          <t/>
        </is>
      </c>
    </row>
    <row r="352">
      <c r="A352" s="2" t="inlineStr">
        <is>
          <t>EPA-HQ-OA-2018-0259-14950</t>
        </is>
      </c>
      <c r="B352" s="3" t="str">
        <f>=HYPERLINK("https://www.regulations.gov/comment/EPA-HQ-OA-2018-0259-14950")</f>
      </c>
      <c r="C352" s="2" t="inlineStr">
        <is>
          <t>End ALL secrecy in the environmental sciences -- Secrecy means experiments and results are not available to other scientists to confirm or disprove the results.Secrecy is NOT science:  It&amp;#39;s politics with bogus science to confirm desired results.</t>
        </is>
      </c>
      <c r="D352" s="2" t="inlineStr">
        <is>
          <t/>
        </is>
      </c>
      <c r="E352" s="2" t="inlineStr">
        <is>
          <t/>
        </is>
      </c>
    </row>
    <row r="353">
      <c r="A353" s="2" t="inlineStr">
        <is>
          <t>EPA-HQ-OA-2018-0259-7557</t>
        </is>
      </c>
      <c r="B353" s="3" t="str">
        <f>=HYPERLINK("https://www.regulations.gov/comment/EPA-HQ-OA-2018-0259-7557")</f>
      </c>
      <c r="C353" s="2" t="inlineStr">
        <is>
          <t>DON&amp;#39;T ALLOW THE TRUMP ADMINISTRATION&amp;#39;S WAR ON AMERICAN PUBLIC HEALTH TO HARM PUBLIC HEALTH OR ENVIRONMENTAL HEALTH. THAT WOULD BE A CRIME AGAINST HUMANITY. IT WOULD ALSO BE A CRIME AGAINST WILDLIFE AND THE ENVIRONMENT. As one of the 1.3 million supporters of the National Parks Conservation Association, I strongly oppose your new proposal, misleadingly called &amp;quot;Strengthening Transparency in Regulatory Science.&amp;quot;This terrible proposal would eliminate the long-standing use of sound scientific studies that follow confidential health guidelines intended to protect the privacy of participants, delegitimize already peer-reviewed science and have been critical to informing air quality standards necessary to pr...</t>
        </is>
      </c>
      <c r="D353" s="2" t="inlineStr">
        <is>
          <t/>
        </is>
      </c>
      <c r="E353" s="2" t="inlineStr">
        <is>
          <t/>
        </is>
      </c>
    </row>
    <row r="354">
      <c r="A354" s="2" t="inlineStr">
        <is>
          <t>EPA-HQ-OA-2018-0259-15044</t>
        </is>
      </c>
      <c r="B354" s="3" t="str">
        <f>=HYPERLINK("https://www.regulations.gov/comment/EPA-HQ-OA-2018-0259-15044")</f>
      </c>
      <c r="C354" s="2" t="inlineStr">
        <is>
          <t>EPA needs to show their work and justify their regulations we need to know it&amp;#39;s not based on false science what do they have to hide. we need to know that a proper costs benefits analysis have been applied.</t>
        </is>
      </c>
      <c r="D354" s="2" t="inlineStr">
        <is>
          <t/>
        </is>
      </c>
      <c r="E354" s="2" t="inlineStr">
        <is>
          <t/>
        </is>
      </c>
    </row>
    <row r="355">
      <c r="A355" s="2" t="inlineStr">
        <is>
          <t>EPA-HQ-OA-2018-0259-21327</t>
        </is>
      </c>
      <c r="B355" s="3" t="str">
        <f>=HYPERLINK("https://www.regulations.gov/comment/EPA-HQ-OA-2018-0259-21327")</f>
      </c>
      <c r="C355" s="2" t="inlineStr">
        <is>
          <t>Our name is Rod Jones, and we live in Hugo, Oklahoma. Industry profits over public health has led to rivers that burn!We believe that our air, water, and food should be protected, we are writing to voice our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t>
        </is>
      </c>
      <c r="D355" s="2" t="inlineStr">
        <is>
          <t/>
        </is>
      </c>
      <c r="E355" s="2" t="inlineStr">
        <is>
          <t/>
        </is>
      </c>
    </row>
    <row r="356">
      <c r="A356" s="2" t="inlineStr">
        <is>
          <t>EPA-HQ-OA-2018-0259-4767</t>
        </is>
      </c>
      <c r="B356" s="3" t="str">
        <f>=HYPERLINK("https://www.regulations.gov/comment/EPA-HQ-OA-2018-0259-4767")</f>
      </c>
      <c r="C356" s="2" t="inlineStr">
        <is>
          <t>I am writing to express my opposition to the proposal titled Increasing Consistency and Transparency in Considering Costs and Benefits in the Rulemaking Process.It makes no sense to neglect to calculate the total benefits that accrue when rules serendipitously cut back on more than one source of pollution.For example, exposure to mercury can damage developing brains, while mercury-containing soot damages lungs. By calculating only the benefit of reduced central nervous system effects when considering mercury regulations, EPA would ignore the benefits accruing from reductions in asthma, COPD, and other lung diseases. Likewise, burning fossil fuels gives off many kinds of harmful pollution. Thus, reducing fossil fuels for th...</t>
        </is>
      </c>
      <c r="D356" s="2" t="inlineStr">
        <is>
          <t/>
        </is>
      </c>
      <c r="E356" s="2" t="inlineStr">
        <is>
          <t/>
        </is>
      </c>
    </row>
    <row r="357">
      <c r="A357" s="2" t="inlineStr">
        <is>
          <t>EPA-HQ-OA-2018-0259-14803</t>
        </is>
      </c>
      <c r="B357" s="3" t="str">
        <f>=HYPERLINK("https://www.regulations.gov/comment/EPA-HQ-OA-2018-0259-14803")</f>
      </c>
      <c r="C357"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reviewing the registration of an herbicide called paraquat. Through peer-reviewed and validated research, paraquat is very strongly assoc...</t>
        </is>
      </c>
      <c r="D357" s="2" t="inlineStr">
        <is>
          <t/>
        </is>
      </c>
      <c r="E357" s="2" t="inlineStr">
        <is>
          <t/>
        </is>
      </c>
    </row>
    <row r="358">
      <c r="A358" s="2" t="inlineStr">
        <is>
          <t>EPA-HQ-OA-2018-0259-21274</t>
        </is>
      </c>
      <c r="B358" s="3" t="str">
        <f>=HYPERLINK("https://www.regulations.gov/comment/EPA-HQ-OA-2018-0259-21274")</f>
      </c>
      <c r="C358" s="2" t="inlineStr">
        <is>
          <t>Dear Administrator Andrew Wheeler,I strongly oppose the Environmental Protection Agency&amp;#39;s (EPA) proposal to restrict the science throughout the agency but especially in denying the essential role of science in its decisionmaking processes.Unlike what they claim, this proposed  rule would be making science less transparent. But it instead would put researchers in the difficult position of choosing between protecting privacy and security versus allowing their work to be used in EPA decisionmaking. It would excessively burden EPA staff with reanalyzing data from each study used to support a rulemaking which is not only pointless as peer review already is a check on the work of researchers, but it would be resource in...</t>
        </is>
      </c>
      <c r="D358" s="2" t="inlineStr">
        <is>
          <t/>
        </is>
      </c>
      <c r="E358" s="2" t="inlineStr">
        <is>
          <t/>
        </is>
      </c>
    </row>
    <row r="359">
      <c r="A359" s="2" t="inlineStr">
        <is>
          <t>EPA-HQ-OA-2018-0259-8624</t>
        </is>
      </c>
      <c r="B359" s="3" t="str">
        <f>=HYPERLINK("https://www.regulations.gov/comment/EPA-HQ-OA-2018-0259-8624")</f>
      </c>
      <c r="C359" s="2" t="inlineStr">
        <is>
          <t>The EPA proposal objective is to ignore real independent science.It is a CRIMINAL ACT GIVEAWAY to the corporations to maximize their profits over the health and welfare of all Americans. People will die, this is murder.Gerry Cullen, Kansas</t>
        </is>
      </c>
      <c r="D359" s="2" t="inlineStr">
        <is>
          <t/>
        </is>
      </c>
      <c r="E359" s="2" t="inlineStr">
        <is>
          <t/>
        </is>
      </c>
    </row>
    <row r="360">
      <c r="A360" s="2" t="inlineStr">
        <is>
          <t>EPA-HQ-OA-2018-0259-13069</t>
        </is>
      </c>
      <c r="B360" s="3" t="str">
        <f>=HYPERLINK("https://www.regulations.gov/comment/EPA-HQ-OA-2018-0259-13069")</f>
      </c>
      <c r="C360"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 For example, the EPA is currently reviewing the registration of an herbicide called paraquat. Through peer-reviewed and validated research, paraquat is very strongly...</t>
        </is>
      </c>
      <c r="D360" s="2" t="inlineStr">
        <is>
          <t/>
        </is>
      </c>
      <c r="E360" s="2" t="inlineStr">
        <is>
          <t/>
        </is>
      </c>
    </row>
    <row r="361">
      <c r="A361" s="2" t="inlineStr">
        <is>
          <t>EPA-HQ-OA-2018-0259-5294</t>
        </is>
      </c>
      <c r="B361" s="3" t="str">
        <f>=HYPERLINK("https://www.regulations.gov/comment/EPA-HQ-OA-2018-0259-5294")</f>
      </c>
      <c r="C361" s="2" t="inlineStr">
        <is>
          <t>The title of this proposed rule epitomizes George Orwell&amp;#39;s Newspeak. Rather than lead to transparency, it will lead to intimidation of potential participants in valid and useful studies much as what has happened and still happens with Whistleblowers. This will not lead us to better science or better health or safety - the goals of the EPA. Instead, these will limit the number or studies and participants, many of which probably would have produced useful and beneficial, if controversial, data which could better inform our policies and the general health of the population. While making public the underlying data of a study may help to replicate a study and increase the validity of the conclusions, the way a study is set up sh...</t>
        </is>
      </c>
      <c r="D361" s="2" t="inlineStr">
        <is>
          <t/>
        </is>
      </c>
      <c r="E361" s="2" t="inlineStr">
        <is>
          <t/>
        </is>
      </c>
    </row>
    <row r="362">
      <c r="A362" s="2" t="inlineStr">
        <is>
          <t>EPA-HQ-OA-2018-0259-10855</t>
        </is>
      </c>
      <c r="B362" s="3" t="str">
        <f>=HYPERLINK("https://www.regulations.gov/comment/EPA-HQ-OA-2018-0259-10855")</f>
      </c>
      <c r="C362" s="2" t="inlineStr">
        <is>
          <t>Andrew Wheeler April 8, 2020 Administrator U.S. Environmental Protection Agency 1301 Constitution Ave. NW Washington, DC 20460 RE: Strengthening Transparency in Regulatory Science (EPA-HQ-OA-2018-0259) I am writing in opposition of EPA’s proposed rule “Strengthening Transparency in Regulatory Science” that would in its past and current form limit the use of scientific information and research in EPA’s decision and rulemaking process. As an environmental health scientist and current doctoral student, my opposition to this rule is similar to those of health professionals and scientific experts. I echo their concerns that this rule will undermine the integrity of the science used in the agency’s decisions by not utilizing the best available...</t>
        </is>
      </c>
      <c r="D362" s="2" t="inlineStr">
        <is>
          <t/>
        </is>
      </c>
      <c r="E362" s="2" t="inlineStr">
        <is>
          <t/>
        </is>
      </c>
    </row>
    <row r="363">
      <c r="A363" s="2" t="inlineStr">
        <is>
          <t>EPA-HQ-OA-2018-0259-11007</t>
        </is>
      </c>
      <c r="B363" s="3" t="str">
        <f>=HYPERLINK("https://www.regulations.gov/comment/EPA-HQ-OA-2018-0259-11007")</f>
      </c>
      <c r="C363" s="2" t="inlineStr">
        <is>
          <t>Hello, I am a government scientist that regularly relies on the scientific literature to stay informed, make decisions, plan future research, etc. I do not have any subscriptions to scientific journals and am therefore severely limited in the material that I am able to access. This is relevant to the proposed &amp;quot;transparency&amp;quot; rule because I know first-hand how much information, data, and material is unavailable if you are limited to research that is in the public domain. While it is unfortunate that so much great science is behind a pay wall, that in no way justifies ignoring the discoveries of that research. There is a vast body of knowledge that, while ideally would be publicly available, is not publicly available but...</t>
        </is>
      </c>
      <c r="D363" s="2" t="inlineStr">
        <is>
          <t/>
        </is>
      </c>
      <c r="E363" s="2" t="inlineStr">
        <is>
          <t/>
        </is>
      </c>
    </row>
    <row r="364">
      <c r="A364" s="2" t="inlineStr">
        <is>
          <t>EPA-HQ-OA-2018-0259-6708</t>
        </is>
      </c>
      <c r="B364" s="3" t="str">
        <f>=HYPERLINK("https://www.regulations.gov/comment/EPA-HQ-OA-2018-0259-6708")</f>
      </c>
      <c r="C364" s="2" t="inlineStr">
        <is>
          <t>The regulations proposed in the Strengthening Transparency in Regulatory Science rule would be overly onerous and prevent appropriate and often urgently needed regulatory action by the government to protect the health of the public. As a medical student at Harvard Medical School, I have undergone extensive training about the sensitivity of patient data and am familiar with the structure of patient case studies and population health research. Much patient data is used in a manner deidentified enough to enable analyses to be performed but nevertheless would not be appropriate to release for public consumption due to information contained within the data that may allow a member of the public to identify the patient based on the date and loc...</t>
        </is>
      </c>
      <c r="D364" s="2" t="inlineStr">
        <is>
          <t/>
        </is>
      </c>
      <c r="E364" s="2" t="inlineStr">
        <is>
          <t/>
        </is>
      </c>
    </row>
    <row r="365">
      <c r="A365" s="2" t="inlineStr">
        <is>
          <t>EPA-HQ-OA-2018-0259-13138</t>
        </is>
      </c>
      <c r="B365" s="3" t="str">
        <f>=HYPERLINK("https://www.regulations.gov/comment/EPA-HQ-OA-2018-0259-13138")</f>
      </c>
      <c r="C365" s="2" t="inlineStr">
        <is>
          <t>March 23, 2020Submitted electronically to docket and osp_staff@epa.govAdministrator Andrew WheelerU.S. Environmental Protection Agency1200 Pennsylvania Avenue NWWashington, DC 20460Attn: Docket ID No. EPA-HQ-OA-2018-0259Re: Request for Pause on Comment Period for EPA&amp;#39;s Strengthening Transparency in Regulatory Science supplemental proposal published March 18, 2020Dear Administrator Wheeler,I respectfully request, due to the pandemic and emerging health crisis in the United States and the recent executive order declaring a state of national emergency on March 13, 2020, a formal pause on this public comment period regarding the Strengthening Transparency in Regulatory...</t>
        </is>
      </c>
      <c r="D365" s="2" t="inlineStr">
        <is>
          <t/>
        </is>
      </c>
      <c r="E365" s="2" t="inlineStr">
        <is>
          <t/>
        </is>
      </c>
    </row>
    <row r="366">
      <c r="A366" s="2" t="inlineStr">
        <is>
          <t>EPA-HQ-OA-2018-0259-9235</t>
        </is>
      </c>
      <c r="B366" s="3" t="str">
        <f>=HYPERLINK("https://www.regulations.gov/comment/EPA-HQ-OA-2018-0259-9235")</f>
      </c>
      <c r="C366" s="2" t="inlineStr">
        <is>
          <t>Please find attached materials supporting the Comment of the Environmental Defense Fund on Proposed Rule: Strengthening Transparency in Regulatory Science, 83 Fed. Reg. 18768 (Apr. 30, 2018).
Post-Meeting Peer Review Summary Report External Peer Review for EPA’s Proposed Approaches to Inform the Derivation of a Maximum Contaminant Level Goal for Perchlorate in Drinking Water March 2018 Peer Reviewers: Hugh A. Barton, Ph.D. Dale Hattis, Ph.D. Nancy Carrasco, M.D., M.S. Angela M. Leung, M.D., M.Sc. Jonathan Chevrier, Ph.D. Stephen M. Roberts, Ph.D. Claude Emond, Ph.D. Joanne F. Rovet, Ph.D. Contract No. EP-C-13-010 Task Order 2015-22 Prepared for: Prepared by: U.S. Environmental Protection Agency Versar, Inc. Office of Ground Water and Drinking Water, 6850 Versar Center Standards and Risk Management Division, Springfield, VA 22151 1200 Pennsylvania Avenue NW (MC 4607M) Washington, DC 20460 Post-Meeting Peer Review Summary Repor...
Research The C8 Health Project: Design, Methods, and Participants Stephanie J. Frisbee,1,2 A. Paul Brooks Jr.,3 Arthur Maher,3 Patsy Flensborg,3 Susan Arnold,3 Tony Fletcher,4 Kyle Steenland,5 Anoop Shankar,1,2 Sarah S. Knox,1 Cecil Pollard,1 Joel A. Halverson,1 Verónica M. Vieira,6 Chuanfang Jin,1 Kevin M. Leyden,7 and Alan M. Ducatman1 1Department of Community Medicine, and 2Center for Cardiovascular and Respiratory Sciences, West Virginia University School of Medicine, Morgantown, West Virginia, USA; 3Brookmar, Inc., Parkersburg, West Virginia, USA; 4Public Health and Environmental Research Unit, London School of Hygiene and Tropical Medicine, London, United Kingdom; 5Department of Environmental and Occupational Health, Rollins School...
8/15/2018 C8 Science Panel Website Home Home The Science Panel The Science Panel Website Panel Members During 2005-2013, the C8 Science Panel carried out C8 Probable Link Reports exposure and health studies in the Mid-Ohio Valley communities, which had been potentially affected by C8 Science Panel Studies the releases of PFOA (or C8) emitted since the 1950s C8 Study Publications from the Washington Works plant in Parkersburg, C8 Health Project West Virginia. They then assessed the links between C8 exposure and a number of diseases. The C8 Newsletter Archive Science Panel has completed its work and no longer Links exists; this website summarizes the results. Contact The Science Panel consisted of three epidemiologists: Tony Fletcher, Davi...
May 15, 2018 The Honorable E. Scott Pruitt, Administrator U. S. Environmental Protection Agency 1200 Pennsylvania Avenue NW Mail Code 1101A Washington, D.C. 20460 Re: Comments regarding the U.S. Environmental Protection Agency’s proposed rule, “Strengthening Transparency in Regulatory Science”, published April 30, 2018 at 83 FR 18768, Docket ID No. EPA-HQ-OA- 2018-0259 Dear Administrator Pruitt: The Minnesota Pollution Control Agency (MPCA) and Minnesota Department of Health (MDH) are deeply disappointed in, and troubled by, the U.S. Environmental Protection Agency’s (EPA) proposed rule, “Strengthening Transparency in Regulatory Science,” published April 30, 2018, at 83 FR 18768, under Docket ID No. EPA-HQ-OA-2018-0259. This proposed rul...
8/14/2018 American Lung Association Strongly Opposes EPA’s Proposed Rule to Limit Critical Health Science | American Lung Association This website uses cookies. By continuing you are agreeing to our privacy policy.  DONATE CO Select your location to view local American Lung Association information near you Enter your zipcode Zip Code Click to search by zip code Go or Select your state State How can we help you?  Media www.lung.org &gt; About Us &gt; Media &gt; Press Releases American Lung Association Strongly Opposes EPA’s Proposed Rule to Limit Critical Health Science Proposed Rule would Threaten Patient Con dentiality (April 24, 2018) - WASHINGTON, D.C. For more information please contact: Allison MacMunn Media@Lung.org 312-801-7628 In respon...
E N V I R O N ME N T A L P R OT E C T I ON N E T WO R K ____________________________________________________________________________________ PRELIMINARY ASSESSMENT OF PRUITT’S PROPOSED REGULATION TO RESTRICT EPA’S USE OF SOUND SCIENCE April 26, 2018 Scott Pruitt’s plan to exclude the use of a broad portion of the scientific literature on human health and the environment is inconsistent with scientific practice and sound public policy. Overview EPA Administrator Scott Pruitt is proposing to eliminate the use of scientific studies that examine relationships between public health and environmental pollution unless the underlying data, including private information on individuals used in the studies, can be made freely available to the publi...
1 Calendar No. 226 104TH CONGRESS REPORT " SENATE ! 1st Session 104–169 SAFE DRINKING WATER AMENDMENTS ACT OF 1995 REPORT OF THE COMMITTEE ON ENVIRONMENT AND PUBLIC WORKS UNITED STATES SENATE ON S. 1316 [Including cost estimate of the Congressional Budget Office] November 7, 1995.—Ordered to be printed U.S. GOVERNMENT PRINTING OFFICE 29–010 WASHINGTON : 1995 SAFE DRINKING WATER AMENDMENTS ACT OF 1995 1 Calendar No. 226 104TH CONGRESS REPORT " SENATE ! 1st Session 104–169 SAFE DRINKING WATER AMENDMENTS ACT OF 1995 REPORT OF THE COMMITTEE ON ENVIRONMENT AND PUBLIC WORKS UNITED STATES SENATE ON S. 1316 [Including cost estimate of the Congressional Budget Office] November 7, 1995.—Ordered to be printed U.S. GOVERNMENT PRINTING OFFICE 29–010 ...</t>
        </is>
      </c>
      <c r="D366" s="2" t="inlineStr">
        <is>
          <t/>
        </is>
      </c>
      <c r="E366" s="2" t="inlineStr">
        <is>
          <t/>
        </is>
      </c>
    </row>
    <row r="367">
      <c r="A367" s="2" t="inlineStr">
        <is>
          <t>EPA-HQ-OA-2018-0259-6261</t>
        </is>
      </c>
      <c r="B367" s="3" t="str">
        <f>=HYPERLINK("https://www.regulations.gov/comment/EPA-HQ-OA-2018-0259-6261")</f>
      </c>
      <c r="C367" s="2" t="inlineStr">
        <is>
          <t>We need for the EOA to show us their work.  Time to end secret science nowThank you Regards, Susan kelley</t>
        </is>
      </c>
      <c r="D367" s="2" t="inlineStr">
        <is>
          <t/>
        </is>
      </c>
      <c r="E367" s="2" t="inlineStr">
        <is>
          <t/>
        </is>
      </c>
    </row>
    <row r="368">
      <c r="A368" s="2" t="inlineStr">
        <is>
          <t>EPA-HQ-OA-2018-0259-7903</t>
        </is>
      </c>
      <c r="B368" s="3" t="str">
        <f>=HYPERLINK("https://www.regulations.gov/comment/EPA-HQ-OA-2018-0259-7903")</f>
      </c>
      <c r="C368" s="2" t="inlineStr">
        <is>
          <t>I vehemently oppose this rule.I am a research scientist at UC Berkeley, and as I understand, this rule would prevent confidential clinical data from being used to inform many regulatory decisions. Most health science relies on these kinds of data. Transparency is valuable, but not valuable enough to justify crippling the regulatory process.</t>
        </is>
      </c>
      <c r="D368" s="2" t="inlineStr">
        <is>
          <t/>
        </is>
      </c>
      <c r="E368" s="2" t="inlineStr">
        <is>
          <t/>
        </is>
      </c>
    </row>
    <row r="369">
      <c r="A369" s="2" t="inlineStr">
        <is>
          <t>EPA-HQ-OA-2018-0259-14663</t>
        </is>
      </c>
      <c r="B369" s="3" t="str">
        <f>=HYPERLINK("https://www.regulations.gov/comment/EPA-HQ-OA-2018-0259-14663")</f>
      </c>
      <c r="C369"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t>
        </is>
      </c>
      <c r="D369" s="2" t="inlineStr">
        <is>
          <t/>
        </is>
      </c>
      <c r="E369" s="2" t="inlineStr">
        <is>
          <t/>
        </is>
      </c>
    </row>
    <row r="370">
      <c r="A370" s="2" t="inlineStr">
        <is>
          <t>EPA-HQ-OA-2018-0259-11187</t>
        </is>
      </c>
      <c r="B370" s="3" t="str">
        <f>=HYPERLINK("https://www.regulations.gov/comment/EPA-HQ-OA-2018-0259-11187")</f>
      </c>
      <c r="C370" s="2" t="inlineStr">
        <is>
          <t>May 11, 2020 The Honorable Andrew Wheeler Administrator U.S. Environmental Protection Agency 1301 Constitution Ave. NW Washington, DC 20460 Re: Supplemental Proposed Rule on Strengthening Transparency in Regulatory Science (RIN 2080- AA14) Dear Administrator Wheeler, I write on behalf of the Union for Reform Judaism, whose nearly 850 congregations across North America encompass 1.5 million Reform Jews, and the Central Conference of American Rabbis, whose membership includes more than 2,000 Reform rabbis, in strong opposition to the Environmental Protection Agency’s (EPA) supplemental proposed rule entitled Strengthening Transparency in Regulatory Science (RIN 2080-AA14). At a time when swift access to scientific data is more important th...</t>
        </is>
      </c>
      <c r="D370" s="2" t="inlineStr">
        <is>
          <t/>
        </is>
      </c>
      <c r="E370" s="2" t="inlineStr">
        <is>
          <t/>
        </is>
      </c>
    </row>
    <row r="371">
      <c r="A371" s="2" t="inlineStr">
        <is>
          <t>EPA-HQ-OA-2018-0259-14171</t>
        </is>
      </c>
      <c r="B371" s="3" t="str">
        <f>=HYPERLINK("https://www.regulations.gov/comment/EPA-HQ-OA-2018-0259-14171")</f>
      </c>
      <c r="C371"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 For example, the EPA is currently reviewing the registration of an herbicide called paraquat. Through peer-reviewed and validated research, paraquat is very strongly...</t>
        </is>
      </c>
      <c r="D371" s="2" t="inlineStr">
        <is>
          <t/>
        </is>
      </c>
      <c r="E371" s="2" t="inlineStr">
        <is>
          <t/>
        </is>
      </c>
    </row>
    <row r="372">
      <c r="A372" s="2" t="inlineStr">
        <is>
          <t>EPA-HQ-OA-2018-0259-14025</t>
        </is>
      </c>
      <c r="B372" s="3" t="str">
        <f>=HYPERLINK("https://www.regulations.gov/comment/EPA-HQ-OA-2018-0259-14025")</f>
      </c>
      <c r="C372"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 For example, the EPA is currently reviewing the registration of an herbicide called paraquat. Through peer-reviewed and validated research, paraquat is very strongly...</t>
        </is>
      </c>
      <c r="D372" s="2" t="inlineStr">
        <is>
          <t/>
        </is>
      </c>
      <c r="E372" s="2" t="inlineStr">
        <is>
          <t/>
        </is>
      </c>
    </row>
    <row r="373">
      <c r="A373" s="2" t="inlineStr">
        <is>
          <t>EPA-HQ-OA-2018-0259-9849</t>
        </is>
      </c>
      <c r="B373" s="3" t="str">
        <f>=HYPERLINK("https://www.regulations.gov/comment/EPA-HQ-OA-2018-0259-9849")</f>
      </c>
      <c r="C373" s="2" t="inlineStr">
        <is>
          <t>Please accept and include these comments on the Supplemental Proposed Rule regarding the initiative Strengthening Transparency in Regulatory Science (Docket ID No. EPA-HQ-OA-2018-0259).   I am writing as a concerned US citizen who expects to be protected from environmental harm by the Environmental Protection Agency.  I am also a professor at the University of Nevada Las Vegas with a PhD in Geoscience with extensive experience in collecting experimental data, analyzing data and attempting to reanalyze data sets gathered by others.  In particular, I have worked on reanalyzing a number of archival data sets including portions or the National Uranium Resource Evaluation Aerial Gamma Ray Survey of the United States.  Therefore, I am fam...</t>
        </is>
      </c>
      <c r="D373" s="2" t="inlineStr">
        <is>
          <t/>
        </is>
      </c>
      <c r="E373" s="2" t="inlineStr">
        <is>
          <t/>
        </is>
      </c>
    </row>
    <row r="374">
      <c r="A374" s="2" t="inlineStr">
        <is>
          <t>EPA-HQ-OA-2018-0259-20357</t>
        </is>
      </c>
      <c r="B374" s="3" t="str">
        <f>=HYPERLINK("https://www.regulations.gov/comment/EPA-HQ-OA-2018-0259-20357")</f>
      </c>
      <c r="C374" s="2" t="inlineStr">
        <is>
          <t>My name is JB Brockman, and I live in Boulder, Colorado. I believe that our air, water, and food should be protected, and I&amp;#39;m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significantly undermined...</t>
        </is>
      </c>
      <c r="D374" s="2" t="inlineStr">
        <is>
          <t/>
        </is>
      </c>
      <c r="E374" s="2" t="inlineStr">
        <is>
          <t/>
        </is>
      </c>
    </row>
    <row r="375">
      <c r="A375" s="2" t="inlineStr">
        <is>
          <t>EPA-HQ-OA-2018-0259-1333</t>
        </is>
      </c>
      <c r="B375" s="3" t="str">
        <f>=HYPERLINK("https://www.regulations.gov/comment/EPA-HQ-OA-2018-0259-1333")</f>
      </c>
      <c r="C375" s="2" t="inlineStr">
        <is>
          <t>To Whom it May Concern:I urge the EPA to rethink and possibly revoke the Strengthening Transparency in Regulatory Science proposed rule. As currently written, this proposed rule would make research that improves our understanding of air pollution and polluted water on human health nearly impossible. Health data from individuals is by necessity private data - to protect the privacy of these patients. Yet, this type of medical history data is exactly what is needed for research on health impacts. Making this data public is a betrayal of privacy and goes against current federal standards and norms on best practices of human-subjects research. For example, the American Cancer Society Cancer Prevention Study II t...</t>
        </is>
      </c>
      <c r="D375" s="2" t="inlineStr">
        <is>
          <t/>
        </is>
      </c>
      <c r="E375" s="2" t="inlineStr">
        <is>
          <t/>
        </is>
      </c>
    </row>
    <row r="376">
      <c r="A376" s="2" t="inlineStr">
        <is>
          <t>EPA-HQ-OA-2018-0259-1311</t>
        </is>
      </c>
      <c r="B376" s="3" t="str">
        <f>=HYPERLINK("https://www.regulations.gov/comment/EPA-HQ-OA-2018-0259-1311")</f>
      </c>
      <c r="C376" s="2" t="inlineStr">
        <is>
          <t>Im writing to voice deep concern over the proposed EPA rule restricting the use of scientific data to craft regulations.  Many longterm, critically important studies on the health impacts of air pollution, pesticides, etc. were conducted over the course of decades, and included confidentiality agreements with the subjects to not share their personal information as part of the study. Thus anonymized data was reported to the EPA, with the requirement that personal information on each subject not be shared with the public.This proposed rule could significantly hamper the use of health studies for which privacy is a concern, or, similarly, data from external studies for which the EPA does not own the data.Given that much ...</t>
        </is>
      </c>
      <c r="D376" s="2" t="inlineStr">
        <is>
          <t/>
        </is>
      </c>
      <c r="E376" s="2" t="inlineStr">
        <is>
          <t/>
        </is>
      </c>
    </row>
    <row r="377">
      <c r="A377" s="2" t="inlineStr">
        <is>
          <t>EPA-HQ-OA-2018-0259-3256</t>
        </is>
      </c>
      <c r="B377" s="3" t="str">
        <f>=HYPERLINK("https://www.regulations.gov/comment/EPA-HQ-OA-2018-0259-3256")</f>
      </c>
      <c r="C377" s="2" t="inlineStr">
        <is>
          <t>Dear Administrator Pruitt,I am writing to voice my opposition to U.S. EPAs proposed rule, Strengthening Transparency in Regulatory Science.It&amp;#39;s of paramount importance that the EPA as the leading authority to which countries across the globe look for inspiration, not the other way around. The EPA must rely on solid verifiable science not party allegiances to one industry lobby or another, not political opinions and agendas, not succumb to private interests and their influencing powers. Our health and that of future generation is at stake and it&amp;#39;s the direct responsibility of the EPA to preserve it taking unbiased decisions based solely on scientific findings.Air pollution. The Clean Air Act, a b...</t>
        </is>
      </c>
      <c r="D377" s="2" t="inlineStr">
        <is>
          <t/>
        </is>
      </c>
      <c r="E377" s="2" t="inlineStr">
        <is>
          <t/>
        </is>
      </c>
    </row>
    <row r="378">
      <c r="A378" s="2" t="inlineStr">
        <is>
          <t>EPA-HQ-OA-2018-0259-0623</t>
        </is>
      </c>
      <c r="B378" s="3" t="str">
        <f>=HYPERLINK("https://www.regulations.gov/comment/EPA-HQ-OA-2018-0259-0623")</f>
      </c>
      <c r="C378" s="2" t="inlineStr">
        <is>
          <t>From: Pruitt, Scott To: For the Docket Center Date: 5/15/2018 3:39:58 AM Subject: FW: Walk back your latest dangerous attack on strong science --------------------------------------------------------------------- ________________________________________ From: Environmental Defense FundOn Behalf Offrances field Sent: Tuesday, May 15, 2018 3:39:53 AM (UTC-05:00) Eastern Time (US &amp; Canada) To: Pruitt, Scott Subject: Walk back your latest dangerous attack on strong science May 15, 2018 Administrator E. Scott Pruitt Dear Administrator Pruitt, While scandals continue to swirl around you, Scott Pruitt, you have given yet another gift to industry lobbyists that puts our communities at risk. Your latest " crime against humanity " new proposal wou...</t>
        </is>
      </c>
      <c r="D378" s="2" t="inlineStr">
        <is>
          <t/>
        </is>
      </c>
      <c r="E378" s="2" t="inlineStr">
        <is>
          <t/>
        </is>
      </c>
    </row>
    <row r="379">
      <c r="A379" s="2" t="inlineStr">
        <is>
          <t>EPA-HQ-OA-2018-0259-7600</t>
        </is>
      </c>
      <c r="B379" s="3" t="str">
        <f>=HYPERLINK("https://www.regulations.gov/comment/EPA-HQ-OA-2018-0259-7600")</f>
      </c>
      <c r="C379" s="2" t="inlineStr">
        <is>
          <t>Don&amp;#39;t sideline science. It&amp;#39;s unAmerican, and bad for the environment!! HIPPA regulations have to be respected. Transparency is a made-up issue- not a real one!Brett carr</t>
        </is>
      </c>
      <c r="D379" s="2" t="inlineStr">
        <is>
          <t/>
        </is>
      </c>
      <c r="E379" s="2" t="inlineStr">
        <is>
          <t/>
        </is>
      </c>
    </row>
    <row r="380">
      <c r="A380" s="2" t="inlineStr">
        <is>
          <t>EPA-HQ-OA-2018-0259-11777</t>
        </is>
      </c>
      <c r="B380" s="3" t="str">
        <f>=HYPERLINK("https://www.regulations.gov/comment/EPA-HQ-OA-2018-0259-11777")</f>
      </c>
      <c r="C380" s="2" t="inlineStr">
        <is>
          <t>Re: Docket ID No. EPA-HQ-OA-2018-0259I strongly support the EPA and the original &amp;#39;purpose&amp;#39; for the establishment of the EPA, ... the EPA&amp;#39;s mission to protect human health and well-being and the environment.  I oppose  the criteria proposed in the Supplemental Notice of Proposed Rulemaking put forth by the EPA, relative to its rule entitled &amp;quot;Strengthening Transparency in Regulatory Science.&amp;quot; The rule favors information submitted by industry and allows the EPA to consider industry information even if it is shielded from public review as &amp;quot;Confidential Business Information.&amp;quot; This unequal treatment is unfair and hypocritical. The proposal fails to apply the rigorous standards the EPA has set for it&amp;#39;s o...</t>
        </is>
      </c>
      <c r="D380" s="2" t="inlineStr">
        <is>
          <t/>
        </is>
      </c>
      <c r="E380" s="2" t="inlineStr">
        <is>
          <t/>
        </is>
      </c>
    </row>
    <row r="381">
      <c r="A381" s="2" t="inlineStr">
        <is>
          <t>EPA-HQ-OA-2018-0259-4401</t>
        </is>
      </c>
      <c r="B381" s="3" t="str">
        <f>=HYPERLINK("https://www.regulations.gov/comment/EPA-HQ-OA-2018-0259-4401")</f>
      </c>
      <c r="C381" s="2" t="inlineStr">
        <is>
          <t>OFFICE OF THE PRESIDENT CALIFORNIA STATE UNIVERSITY, I.ONG BEACH LJ 1250 BELLFLOWER BOULEVARD y.` LONG BEACH, CALIFORNIA 90840-0115 ^ ^, 562/985-4121 .iune 12, 2018 JU^' 19 AM I I: 291 Administrator Scott Pruitt Environmental Protection Agency ^&gt; ;^►j^, - -^ 1200 Pennsylvania Avenue, NW ^ Jr ^^^^^^ Washington, DC 20460 Dear Administrator Pruitt: It is with deep concern I write to you about the Environmental Protection Agency's proposed rule, "Strengthening Transparency in Regulatory Science." This is a major change to the way the EPA assesses scientific work, and a move that I believe would severely restrict important research available to your agency when writing environmental regulations. As president of California State University, Lo...</t>
        </is>
      </c>
      <c r="D381" s="2" t="inlineStr">
        <is>
          <t/>
        </is>
      </c>
      <c r="E381" s="2" t="inlineStr">
        <is>
          <t/>
        </is>
      </c>
    </row>
    <row r="382">
      <c r="A382" s="2" t="inlineStr">
        <is>
          <t>EPA-HQ-OA-2018-0259-2190</t>
        </is>
      </c>
      <c r="B382" s="3" t="str">
        <f>=HYPERLINK("https://www.regulations.gov/comment/EPA-HQ-OA-2018-0259-2190")</f>
      </c>
      <c r="C382" s="2" t="inlineStr">
        <is>
          <t>Controversy reigns at the Environmental Protection Agency.  EPA administrator, Scott Pruitt with the help of Congressman Lamar Smith (R-Texas), is proposing to censor some forms of science that have been used to formulate regulations for environmental protection. Specifically, the new rules would exclude the use of science that is not fully open, reproducible and available for scholarly inquiry. Now, on the one hand, it would seem that academic scientists would applaud these rules. Universities thrive on full, open disclosure, replication and discussion of scientific results. Most universities will not count classified research towards promotion and tenure. So what is the controversy?The new rules would exclude long-t...</t>
        </is>
      </c>
      <c r="D382" s="2" t="inlineStr">
        <is>
          <t/>
        </is>
      </c>
      <c r="E382" s="2" t="inlineStr">
        <is>
          <t/>
        </is>
      </c>
    </row>
    <row r="383">
      <c r="A383" s="2" t="inlineStr">
        <is>
          <t>EPA-HQ-OA-2018-0259-12874</t>
        </is>
      </c>
      <c r="B383" s="3" t="str">
        <f>=HYPERLINK("https://www.regulations.gov/comment/EPA-HQ-OA-2018-0259-12874")</f>
      </c>
      <c r="C383" s="2" t="inlineStr">
        <is>
          <t>March 27, 2020 Dear Administrator Wheeler, I support the Union of Concerned Scientists in respectfully requesting a 60-day extension of the comment deadline for the Strengthening Transparency in Regulatory Science supplemental proposal (Docket ID No. EPA-HQ-OA-2018-0259), plus at least three virtual public hearings. Like the UCS, I urge you to extend the comment period at least 30 days beyond when the federal government lifts the national emergency concerning the COVID-19 outbreak. Addressing a document of this complexity and submitting substantive comments to help inform EPA&amp;#39;s decisions in the midst of a worldwide pandemic requires considerably more time than the current 30-day comment period allows. &lt;b...</t>
        </is>
      </c>
      <c r="D383" s="2" t="inlineStr">
        <is>
          <t/>
        </is>
      </c>
      <c r="E383" s="2" t="inlineStr">
        <is>
          <t/>
        </is>
      </c>
    </row>
    <row r="384">
      <c r="A384" s="2" t="inlineStr">
        <is>
          <t>EPA-HQ-OA-2018-0259-14646</t>
        </is>
      </c>
      <c r="B384" s="3" t="str">
        <f>=HYPERLINK("https://www.regulations.gov/comment/EPA-HQ-OA-2018-0259-14646")</f>
      </c>
      <c r="C384" s="2" t="inlineStr">
        <is>
          <t xml:space="preserve">As a mother and a grandmother, I am very concerned for the health and viability of our children and future generations. We have a duty to our communities, families and most importantly, children to ensure their safety and well being through sound and sustainable policies. That duty will always be more important than cooperate profit.So please do not undermine science with a supplemental provision to a proposed rule that would block some of the best scientific studies from being used in formulating the regulation of dangerous pollutants. Please recognize that sound science is essential to the protection of health. </t>
        </is>
      </c>
      <c r="D384" s="2" t="inlineStr">
        <is>
          <t/>
        </is>
      </c>
      <c r="E384" s="2" t="inlineStr">
        <is>
          <t/>
        </is>
      </c>
    </row>
    <row r="385">
      <c r="A385" s="2" t="inlineStr">
        <is>
          <t>EPA-HQ-OA-2018-0259-12446</t>
        </is>
      </c>
      <c r="B385" s="3" t="str">
        <f>=HYPERLINK("https://www.regulations.gov/comment/EPA-HQ-OA-2018-0259-12446")</f>
      </c>
      <c r="C385" s="2" t="inlineStr">
        <is>
          <t>My name is Ned Flaherty, and I live in Boston, Massachusetts. Our air, water, and food must be protected, and I oppose the Trump administrations latest attack on science, public health, and environmental laws.Trump&amp;#39;s new proposal does NOT provide transparency in science.  Instead, it bans the EPA from using important scientific research to set public health safeguards.  This rule undermines EPA&amp;#39;s ability to ensure safe air, water, and food.EPA was created to protect health and wellbeing using the best available science, but the latest proposal is a reckless, unlawful effort to do the opposite.While doctors, nurses, scientists, and public-health officials fight the pandemic (which spread by ...</t>
        </is>
      </c>
      <c r="D385" s="2" t="inlineStr">
        <is>
          <t/>
        </is>
      </c>
      <c r="E385" s="2" t="inlineStr">
        <is>
          <t/>
        </is>
      </c>
    </row>
    <row r="386">
      <c r="A386" s="2" t="inlineStr">
        <is>
          <t>EPA-HQ-OA-2018-0259-2003</t>
        </is>
      </c>
      <c r="B386" s="3" t="str">
        <f>=HYPERLINK("https://www.regulations.gov/comment/EPA-HQ-OA-2018-0259-2003")</f>
      </c>
      <c r="C386" s="2" t="inlineStr">
        <is>
          <t>As an environmental scientist and a former fellow at EPA (writing solely in my capacity as a private citizen), I find this proposed regulatory change to be deeply disturbing. Currently, EPA is required to consider all available and relevant science when making regulatory decisions, not just the small subset of studies that have made their full datasets available online. This proposed change will severely restrict EPA&amp;#39;s ability to consider important, relevant scientific research when making regulatory decisions. While there are many good reasons why some studies do not publish their full datasets online, such as protecting the identity of participants or shielding confidential business information from disclosure, many researchers do ...</t>
        </is>
      </c>
      <c r="D386" s="2" t="inlineStr">
        <is>
          <t/>
        </is>
      </c>
      <c r="E386" s="2" t="inlineStr">
        <is>
          <t/>
        </is>
      </c>
    </row>
    <row r="387">
      <c r="A387" s="2" t="inlineStr">
        <is>
          <t>EPA-HQ-OA-2018-0259-14301</t>
        </is>
      </c>
      <c r="B387" s="3" t="str">
        <f>=HYPERLINK("https://www.regulations.gov/comment/EPA-HQ-OA-2018-0259-14301")</f>
      </c>
      <c r="C387" s="2" t="inlineStr">
        <is>
          <t>My name is Gay Nelson, and I live in Lincoln, Nebraska. Scientists are the professionals and know what they are talking about.I believes that our air, water, and food should be protected, I am writing to voice my STRONG opposition to the Trump administrations latest attack on science, public health, and our nations environmental laws.The EPA was created to protect our health and well-being by using the best available science. The administrations NEW PLAN is a RECKLESS and UNLAWFUL attempt to undercut this critical mission. It would needlessly restrict the EPAs ability to use reliable science when making decisions critical to protecting public health and safety.As doctors, nurses, scientists, and public-healt...</t>
        </is>
      </c>
      <c r="D387" s="2" t="inlineStr">
        <is>
          <t/>
        </is>
      </c>
      <c r="E387" s="2" t="inlineStr">
        <is>
          <t/>
        </is>
      </c>
    </row>
    <row r="388">
      <c r="A388" s="2" t="inlineStr">
        <is>
          <t>EPA-HQ-OA-2018-0259-21424</t>
        </is>
      </c>
      <c r="B388" s="3" t="str">
        <f>=HYPERLINK("https://www.regulations.gov/comment/EPA-HQ-OA-2018-0259-21424")</f>
      </c>
      <c r="C388" s="2" t="inlineStr">
        <is>
          <t>Dear Administrator Wheeler, I oppose your misleadingly titled &amp;quot;Strengthening Transparency in Regulatory Science&amp;quot; supplemental proposal because it would censor EPA from using the best available science to inform its policymaking.Our health depends on protective regulations to keep us safe from toxic chemical exposures and from air and water pollution. EPA must not limit consideration of quality, well-established scientific studies to inform its decisions on protecting public health and the environment.If finalized this dangerous proposal will have detrimental impacts on the health  of vulnerable communities across the country. I strongly urge you to withdraw this proposal immediately.Thank...</t>
        </is>
      </c>
      <c r="D388" s="2" t="inlineStr">
        <is>
          <t/>
        </is>
      </c>
      <c r="E388" s="2" t="inlineStr">
        <is>
          <t/>
        </is>
      </c>
    </row>
    <row r="389">
      <c r="A389" s="2" t="inlineStr">
        <is>
          <t>EPA-HQ-OA-2018-0259-3649</t>
        </is>
      </c>
      <c r="B389" s="3" t="str">
        <f>=HYPERLINK("https://www.regulations.gov/comment/EPA-HQ-OA-2018-0259-3649")</f>
      </c>
      <c r="C389" s="2" t="inlineStr">
        <is>
          <t>From: Lucy Morse  To: Docket OEI Date: 5/24/2018 12:56:24 AM Subject: Re: Strengthening Transparency in Regulatory Science Proposed Rule: EPA-HQ-OA-2018-0259 ------------------------------------------------------------------------------------------------ Lucy Morse 2501 Mountain View Rd. Ferndale, WA 98248 May 24, 2018 Dear Environmental Protection Agency, My father developed Parkinson's disease and became increasingly debilitated by it as he aged. He eventually died of complications from Parkinson's. My closest friend has Parkinson's disease and works diligently to lessen its effects on her life. I have taught movement classes for people diagnosed with Parkinson's with varying degrees of disability from the diseas...</t>
        </is>
      </c>
      <c r="D389" s="2" t="inlineStr">
        <is>
          <t/>
        </is>
      </c>
      <c r="E389" s="2" t="inlineStr">
        <is>
          <t/>
        </is>
      </c>
    </row>
    <row r="390">
      <c r="A390" s="2" t="inlineStr">
        <is>
          <t>EPA-HQ-OA-2018-0259-5694</t>
        </is>
      </c>
      <c r="B390" s="3" t="str">
        <f>=HYPERLINK("https://www.regulations.gov/comment/EPA-HQ-OA-2018-0259-5694")</f>
      </c>
      <c r="C390" s="2" t="inlineStr">
        <is>
          <t>The EPA needs to show their rational for proposed regulation changes that can place financial burdens on companies and individuals.  The EPA needs to stop using secret (unproven) science for a justification of new regulations.  The reasons for regulations need to have reproducible science backing any claim and not just some model that cannot be verified with real data. Regards, Blaine Young</t>
        </is>
      </c>
      <c r="D390" s="2" t="inlineStr">
        <is>
          <t/>
        </is>
      </c>
      <c r="E390" s="2" t="inlineStr">
        <is>
          <t/>
        </is>
      </c>
    </row>
    <row r="391">
      <c r="A391" s="2" t="inlineStr">
        <is>
          <t>EPA-HQ-OA-2018-0259-14149</t>
        </is>
      </c>
      <c r="B391" s="3" t="str">
        <f>=HYPERLINK("https://www.regulations.gov/comment/EPA-HQ-OA-2018-0259-14149")</f>
      </c>
      <c r="C391" s="2" t="inlineStr">
        <is>
          <t>I am writing to urge you to use science, not politics, to make decisions. The EPA was established by a Republican president to protect the environment and it is EPA&amp;#39;s duty to do so! My daughter-in-law and both grandmothers had breast cancer and my mother had lung cancer. I am very concerned about the health risks posed by involuntary environmental exposure to chemicals linked to cancer. Thus, I am writing to oppose the proposed Strengthening Transparency in Regulatory Science Rule. Contrary to its name, the rule will prioritize industry-funded science, undermine transparency, and harm public health by inhibiting regulators from making sound, evidence-based decisions based on the best available science. T...</t>
        </is>
      </c>
      <c r="D391" s="2" t="inlineStr">
        <is>
          <t/>
        </is>
      </c>
      <c r="E391" s="2" t="inlineStr">
        <is>
          <t/>
        </is>
      </c>
    </row>
    <row r="392">
      <c r="A392" s="2" t="inlineStr">
        <is>
          <t>EPA-HQ-OA-2018-0259-2381</t>
        </is>
      </c>
      <c r="B392" s="3" t="str">
        <f>=HYPERLINK("https://www.regulations.gov/comment/EPA-HQ-OA-2018-0259-2381")</f>
      </c>
      <c r="C392" s="2" t="inlineStr">
        <is>
          <t>Im writing to speak out AGAINST your regulations to impose what you oh-so wrongly call transparency in EPA science. Peer-reviewed studies assessing the effects of pollution exposure on humans which by law must be kept confidential are among the best science available without a doubt altho your proposal would allow the EPA to ignore it the confidential health date of the willing volunteer&amp;#39;s who helped produce it were made publicly available for all to review!We are so sick of you and your followers and your bullying attempts of have your own way on the rule of law Regards, minx smith</t>
        </is>
      </c>
      <c r="D392" s="2" t="inlineStr">
        <is>
          <t/>
        </is>
      </c>
      <c r="E392" s="2" t="inlineStr">
        <is>
          <t/>
        </is>
      </c>
    </row>
    <row r="393">
      <c r="A393" s="2" t="inlineStr">
        <is>
          <t>EPA-HQ-OA-2018-0259-12707</t>
        </is>
      </c>
      <c r="B393" s="3" t="str">
        <f>=HYPERLINK("https://www.regulations.gov/comment/EPA-HQ-OA-2018-0259-12707")</f>
      </c>
      <c r="C393" s="2" t="inlineStr">
        <is>
          <t>The Environmental Law &amp;amp; Policy Center, Advocates for a Clean Lake Erie, Alliance for the Great Lakes, Black Autonomy Network Community Organization, For Love of Water (FLOW), Friends of the Cloquet Valley State Forest, Genesee Valley Audubon Society, Green-Rock Audubon Society, Headwaters Chapter Izaak Walton League, Hoosier Environmental Council, Illinois Council of Trout Unlimited, Indiana Wildlife Federation, Izaak Walton League - MN Division, Izaak Walton League of America, New York State Division, League of Women Voters of Illinois, League of Women Voters of Indiana, League of Women Voters-Lake Michigan Region, Midwest Environmental Advocates, Milwaukee Riverkeeper, Minnesota Center for Environmental Advocacy, Northeastern Minne...
Advocates for a Clean Lake Erie * Alliance for the Great Lakes * Black Autonomy Network Community Organization * Environmental Law &amp; Policy Center * For Love of Water (FLOW) * Friends of the Cloquet Valley State Forest * Genesee Valley Audubon Society * Green-Rock Audubon Society * Headwaters Chapter Izaak Walton League * Hoosier Environmental Council * Illinois Council of Trout Unlimited * Indiana Wildlife Federation * Izaak Walton League - MN Division * Izaak Walton League of America New York State Division * League of Women Voters of Illinois * League of Women Voters of Indiana * League of Women Voters-Lake Michigan Region * Midwest Environmental Advocates * Milwaukee Riverkeeper * Minnesota Center for Environmental Advocacy * Northea...</t>
        </is>
      </c>
      <c r="D393" s="2" t="inlineStr">
        <is>
          <t/>
        </is>
      </c>
      <c r="E393" s="2" t="inlineStr">
        <is>
          <t/>
        </is>
      </c>
    </row>
    <row r="394">
      <c r="A394" s="2" t="inlineStr">
        <is>
          <t>EPA-HQ-OA-2018-0259-10831</t>
        </is>
      </c>
      <c r="B394" s="3" t="str">
        <f>=HYPERLINK("https://www.regulations.gov/comment/EPA-HQ-OA-2018-0259-10831")</f>
      </c>
      <c r="C394" s="2" t="inlineStr">
        <is>
          <t>Stop keeping secrets  You work for the taxpayers -we deserve to know what you are doing. Secret science is not acceptable!!!</t>
        </is>
      </c>
      <c r="D394" s="2" t="inlineStr">
        <is>
          <t/>
        </is>
      </c>
      <c r="E394" s="2" t="inlineStr">
        <is>
          <t/>
        </is>
      </c>
    </row>
    <row r="395">
      <c r="A395" s="2" t="inlineStr">
        <is>
          <t>EPA-HQ-OA-2018-0259-10471</t>
        </is>
      </c>
      <c r="B395" s="3" t="str">
        <f>=HYPERLINK("https://www.regulations.gov/comment/EPA-HQ-OA-2018-0259-10471")</f>
      </c>
      <c r="C395" s="2" t="inlineStr">
        <is>
          <t>How can you even think about conniving by sneaking in your stupid secret science when Americans are fighting for their lives ?!  Climb back under your slimy rock and evolve into a human being.</t>
        </is>
      </c>
      <c r="D395" s="2" t="inlineStr">
        <is>
          <t/>
        </is>
      </c>
      <c r="E395" s="2" t="inlineStr">
        <is>
          <t/>
        </is>
      </c>
    </row>
    <row r="396">
      <c r="A396" s="2" t="inlineStr">
        <is>
          <t>EPA-HQ-OA-2018-0259-6648</t>
        </is>
      </c>
      <c r="B396" s="3" t="str">
        <f>=HYPERLINK("https://www.regulations.gov/comment/EPA-HQ-OA-2018-0259-6648")</f>
      </c>
      <c r="C396" s="2" t="inlineStr">
        <is>
          <t>Show your work,be transparent.. Stop using hidden and junk science to make decisions. Regards, Robert Beene</t>
        </is>
      </c>
      <c r="D396" s="2" t="inlineStr">
        <is>
          <t/>
        </is>
      </c>
      <c r="E396" s="2" t="inlineStr">
        <is>
          <t/>
        </is>
      </c>
    </row>
    <row r="397">
      <c r="A397" s="2" t="inlineStr">
        <is>
          <t>EPA-HQ-OA-2018-0259-2492</t>
        </is>
      </c>
      <c r="B397" s="3" t="str">
        <f>=HYPERLINK("https://www.regulations.gov/comment/EPA-HQ-OA-2018-0259-2492")</f>
      </c>
      <c r="C397" s="2" t="inlineStr">
        <is>
          <t>I am a Professor of Anthropology at the University of Washington. I am an expert on transparency, openness and reproducibility in scientific research. As an active researcher I strongly oppose the proposal because it would block the EPA from using many kinds of scientific studies vital to its decision-making in service of public health.If the proposal is passed, the EPA would no longer be able to draw on insights from:- Studies that rely on personal health data- Confidential business information- Intellectual property- Older studies from where the authors or data sources may not be accessibleThe EPA claims to be making science more transparent, but this is classic &amp;#39;openwashing&amp;#39;, using claim...</t>
        </is>
      </c>
      <c r="D397" s="2" t="inlineStr">
        <is>
          <t/>
        </is>
      </c>
      <c r="E397" s="2" t="inlineStr">
        <is>
          <t/>
        </is>
      </c>
    </row>
    <row r="398">
      <c r="A398" s="2" t="inlineStr">
        <is>
          <t>EPA-HQ-OA-2018-0259-10154</t>
        </is>
      </c>
      <c r="B398" s="3" t="str">
        <f>=HYPERLINK("https://www.regulations.gov/comment/EPA-HQ-OA-2018-0259-10154")</f>
      </c>
      <c r="C398" s="2" t="inlineStr">
        <is>
          <t>It is unclear to me the purpose of this ruling and what problem it is trying to fix.  Published governmental science is already extensively peer-reviewed, general data underlying analyses provided either within papers or through supplemental data, or the data are generally available (except for personal data) to other scientists who are conducting either similar or complementary studies.  It makes little to no sense to me to demote governmental scientific research whose data is not fully available to the public in EPA decision making as I would think that much of the data conducted in health studies, which should be critical to EPA decision making, contains much personal information that can&amp;#39;t be available to the public. What does ma...</t>
        </is>
      </c>
      <c r="D398" s="2" t="inlineStr">
        <is>
          <t/>
        </is>
      </c>
      <c r="E398" s="2" t="inlineStr">
        <is>
          <t/>
        </is>
      </c>
    </row>
    <row r="399">
      <c r="A399" s="2" t="inlineStr">
        <is>
          <t>EPA-HQ-OA-2018-0259-17597</t>
        </is>
      </c>
      <c r="B399" s="3" t="str">
        <f>=HYPERLINK("https://www.regulations.gov/comment/EPA-HQ-OA-2018-0259-17597")</f>
      </c>
      <c r="C399" s="2" t="inlineStr">
        <is>
          <t>Dear Administrator Wheeler, I oppose your misleadingly titled &amp;quot;Strengthening Transparency in Regulatory Science&amp;quot; supplemental proposal because it would censor EPA from using the best available science to inform its policymaking.Our health depends on protective regulations to keep us safe from toxic chemical exposures and from air and water pollution. EPA should not limit consideration of quality, well-established scientific studies to inform its decisions on protecting public health and the environment.If finalized this dangerous proposal would have detrimental impacts on the health  of vulnerable communities across the country. I insist that you to withdraw this proposal immediately.</t>
        </is>
      </c>
      <c r="D399" s="2" t="inlineStr">
        <is>
          <t/>
        </is>
      </c>
      <c r="E399" s="2" t="inlineStr">
        <is>
          <t/>
        </is>
      </c>
    </row>
    <row r="400">
      <c r="A400" s="2" t="inlineStr">
        <is>
          <t>EPA-HQ-OA-2018-0259-8076</t>
        </is>
      </c>
      <c r="B400" s="3" t="str">
        <f>=HYPERLINK("https://www.regulations.gov/comment/EPA-HQ-OA-2018-0259-8076")</f>
      </c>
      <c r="C400" s="2" t="inlineStr">
        <is>
          <t>From: Pruitt, Scott To: For the Docket Center Date: 7/3/2018 8:39:49 PM Subject: FW: Walk back your latest dangerous attack on strong science --------------------------------------------------------------------- ________________________________________ From: Environmental Defense FundOn Behalf OfKathy Van Dame Sent: Tuesday, July 3, 2018 8:39:45 PM (UTC-05:00) Eastern Time (US &amp; Canada) To: Pruitt, Scott Subject: Walk back your latest dangerous attack on strong science Jul 3, 2018 Administrator E. Scott Pruitt Dear Administrator Pruitt, Please do not restrict EPA's ability to usescience. Please maintain EPA's ability to use scientific information about health effects of pollution. America's communities depend EPA to protect our health. T...</t>
        </is>
      </c>
      <c r="D400" s="2" t="inlineStr">
        <is>
          <t/>
        </is>
      </c>
      <c r="E400" s="2" t="inlineStr">
        <is>
          <t/>
        </is>
      </c>
    </row>
    <row r="401">
      <c r="A401" s="2" t="inlineStr">
        <is>
          <t>EPA-HQ-OA-2018-0259-14006</t>
        </is>
      </c>
      <c r="B401" s="3" t="str">
        <f>=HYPERLINK("https://www.regulations.gov/comment/EPA-HQ-OA-2018-0259-14006")</f>
      </c>
      <c r="C401" s="2" t="inlineStr">
        <is>
          <t>Dear Administrator Wheeler, Who do you work for, the American people, or one screaming nutcase in the White House?I oppose your misleadingly titled &amp;quot;Strengthening Transparency in Regulatory Science&amp;quot; supplemental proposal because it would censor EPA from using the best available science to inform its policymaking.Our health depends on protective regulations to keep us safe from toxic chemical exposures and from air and water pollution. EPA should not limit consideration of quality, well-established scientific studies to inform its decisions on protecting public health and the environment.If finalized this dangerous proposal would have detrimental impacts on the health  of vulnerable commun...</t>
        </is>
      </c>
      <c r="D401" s="2" t="inlineStr">
        <is>
          <t/>
        </is>
      </c>
      <c r="E401" s="2" t="inlineStr">
        <is>
          <t/>
        </is>
      </c>
    </row>
    <row r="402">
      <c r="A402" s="2" t="inlineStr">
        <is>
          <t>EPA-HQ-OA-2018-0259-6738</t>
        </is>
      </c>
      <c r="B402" s="3" t="str">
        <f>=HYPERLINK("https://www.regulations.gov/comment/EPA-HQ-OA-2018-0259-6738")</f>
      </c>
      <c r="C402" s="2" t="inlineStr">
        <is>
          <t>To: Andrew Wheeler, acting administrator, Environmental Protection AgencyI am writing to express my objection to and concern about the Environmental Protection Agency&amp;#39;s (EPA) &amp;quot;Strengthening Transparency in Regulatory Science&amp;quot; proposal (Docket ID No. EPA-HQ-OA-2018-0259). I believe that science plays a pivotal role in ensuring our health and safety, preserving our environment, and informing evidence-based policy. This new proposal would undermine the EPA&amp;#39;s mission of preserving public health and the environment.For the EPA to utilize the best available science to shape public health and environmental safeguards, the agency needs to have the ability to use the best research and information. While this ...</t>
        </is>
      </c>
      <c r="D402" s="2" t="inlineStr">
        <is>
          <t/>
        </is>
      </c>
      <c r="E402" s="2" t="inlineStr">
        <is>
          <t/>
        </is>
      </c>
    </row>
    <row r="403">
      <c r="A403" s="2" t="inlineStr">
        <is>
          <t>EPA-HQ-OA-2018-0259-19807</t>
        </is>
      </c>
      <c r="B403" s="3" t="str">
        <f>=HYPERLINK("https://www.regulations.gov/comment/EPA-HQ-OA-2018-0259-19807")</f>
      </c>
      <c r="C403" s="2" t="inlineStr">
        <is>
          <t>My name is Carl Lechner, and I live in Windsor, Ohio. The standard reference to the fox guarding the hen house simplifies the rationale about which perspective should guide the EPA.As people who believe that our air, water, and food should be protected, we are writing to voice our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t>
        </is>
      </c>
      <c r="D403" s="2" t="inlineStr">
        <is>
          <t/>
        </is>
      </c>
      <c r="E403" s="2" t="inlineStr">
        <is>
          <t/>
        </is>
      </c>
    </row>
    <row r="404">
      <c r="A404" s="2" t="inlineStr">
        <is>
          <t>EPA-HQ-OA-2018-0259-4980</t>
        </is>
      </c>
      <c r="B404" s="3" t="str">
        <f>=HYPERLINK("https://www.regulations.gov/comment/EPA-HQ-OA-2018-0259-4980")</f>
      </c>
      <c r="C404" s="2" t="inlineStr">
        <is>
          <t>I count on the EPA to protect my health. I want HEALTHIER air, LESS toxic foods, FEWER pesticides in use, and definitely SAFER water.I expect the EPA to use peer-reviewed health studies. They matter!I do not expect the EPA to cherry-pick what studies they pay attention to. I gather that the rule you are proposing now would place unprecedented limits on the use of science at the EPA, and would prevent the agency from using the best science.  You know, the EPA should not create a false conflict between violating the privacy of the people who participate in research studies and protecting the publics health.  It&amp;#39;s a very poor excuse to use in your attempt to deliberately weaken our protections. Frankly...</t>
        </is>
      </c>
      <c r="D404" s="2" t="inlineStr">
        <is>
          <t/>
        </is>
      </c>
      <c r="E404" s="2" t="inlineStr">
        <is>
          <t/>
        </is>
      </c>
    </row>
    <row r="405">
      <c r="A405" s="2" t="inlineStr">
        <is>
          <t>EPA-HQ-OA-2018-0259-4597</t>
        </is>
      </c>
      <c r="B405" s="3" t="str">
        <f>=HYPERLINK("https://www.regulations.gov/comment/EPA-HQ-OA-2018-0259-4597")</f>
      </c>
      <c r="C405" s="2" t="inlineStr">
        <is>
          <t>July 16, 2018 RE: Comments from Children’s Environmental Health Network on the EPA Proposed Rule “Strengthening Transparency in Regulatory Science” (Docket No. EPA-HQ-OA-2018-0259) For over 26 years, the Children’s Environmental Health Network (CEHN) has been a national voice committed to protecting all children from the harmful effects of environmental hazards and to promoting a healthier environment. CEHN educates decision-makers, and advocates for evidence-based, child-protective policies. We also ensure that those who care for children, personally or professionally, have the information they need to take steps to reduce children’s exposures to harmful toxicants. As the executive director, and on behalf of CEHN, I appreciate the oppor...</t>
        </is>
      </c>
      <c r="D405" s="2" t="inlineStr">
        <is>
          <t/>
        </is>
      </c>
      <c r="E405" s="2" t="inlineStr">
        <is>
          <t/>
        </is>
      </c>
    </row>
    <row r="406">
      <c r="A406" s="2" t="inlineStr">
        <is>
          <t>EPA-HQ-OA-2018-0259-10209</t>
        </is>
      </c>
      <c r="B406" s="3" t="str">
        <f>=HYPERLINK("https://www.regulations.gov/comment/EPA-HQ-OA-2018-0259-10209")</f>
      </c>
      <c r="C406" s="2" t="inlineStr">
        <is>
          <t>PLEASE stop Green POLITICAL TYRANNY against us. You think you do it to get us under your control, BUT in the end YOU also will be caught in its web. STOP all this secret and deceptive science against us.  God is in CONTROL and has created the world, you dismiss HIM at your peril. The world has been doing just fine from the beginning of tome. Climate control is only a POLITICAL TYRANNY!</t>
        </is>
      </c>
      <c r="D406" s="2" t="inlineStr">
        <is>
          <t/>
        </is>
      </c>
      <c r="E406" s="2" t="inlineStr">
        <is>
          <t/>
        </is>
      </c>
    </row>
    <row r="407">
      <c r="A407" s="2" t="inlineStr">
        <is>
          <t>EPA-HQ-OA-2018-0259-8426</t>
        </is>
      </c>
      <c r="B407" s="3" t="str">
        <f>=HYPERLINK("https://www.regulations.gov/comment/EPA-HQ-OA-2018-0259-8426")</f>
      </c>
      <c r="C407" s="2" t="inlineStr">
        <is>
          <t>It is time to rein in the EPA with their radical secret science used to strangle the American economy and cause lost jobs to American citizens. I urge you to end these radical EPA practices now and restore the EPA to an open methodology for making rational decisions for our environment. Regards, Carl Britt</t>
        </is>
      </c>
      <c r="D407" s="2" t="inlineStr">
        <is>
          <t/>
        </is>
      </c>
      <c r="E407" s="2" t="inlineStr">
        <is>
          <t/>
        </is>
      </c>
    </row>
    <row r="408">
      <c r="A408" s="2" t="inlineStr">
        <is>
          <t>EPA-HQ-OA-2018-0259-1006</t>
        </is>
      </c>
      <c r="B408" s="3" t="str">
        <f>=HYPERLINK("https://www.regulations.gov/comment/EPA-HQ-OA-2018-0259-1006")</f>
      </c>
      <c r="C408" s="2" t="inlineStr">
        <is>
          <t>Kevin Li Data Scientist at University of Washington Medical Center 5/24/2018 Dear EPA, I might not be someone that is an expert in a field of science. I am still working my way up to being able to make a clam that has weight to it. Regardless of this, I still would like to comment on why the proposal, Strengthening Transparency in Regulatory Science, is not particularly helping science, but hurting it. I agree and would love to have more transparency in science, but the actions that are required based on the proposal is not the method to achieve it. This proposal doesn’t lead to a clear way of addressing and implementing transparency. For one, this proposal forces scientists to make a choice. Either protect their data and identify of the...
Kevin Li Data Scientist at University of Washington Medical Center 5/24/2018 Dear EPA, I might not be someone that is an expert in a field of science. I am still working my way up to being able to make a clam that has weight to it. Regardless of this, I still would like to comment on why the proposal, Strengthening Transparency in Regulatory Science, is not particularly helping science, but hurting it. I agree and would love to have more transparency in science, but the actions that are required based on the proposal is not the method to achieve it. This proposal doesn’t lead to a clear way of addressing and implementing transparency. For one, this proposal forces scientists to make a choice. Either protect their data and identify of the...</t>
        </is>
      </c>
      <c r="D408" s="2" t="inlineStr">
        <is>
          <t/>
        </is>
      </c>
      <c r="E408" s="2" t="inlineStr">
        <is>
          <t/>
        </is>
      </c>
    </row>
    <row r="409">
      <c r="A409" s="2" t="inlineStr">
        <is>
          <t>EPA-HQ-OA-2018-0259-8176</t>
        </is>
      </c>
      <c r="B409" s="3" t="str">
        <f>=HYPERLINK("https://www.regulations.gov/comment/EPA-HQ-OA-2018-0259-8176")</f>
      </c>
      <c r="C409" s="2" t="inlineStr">
        <is>
          <t>To: Andrew Wheeler, acting administrator, Environmental Protection AgencyI am writing to express my objection to and concern about the Environmental Protection Agencys (EPA) Strengthening Transparency in Regulatory Science proposal (Docket ID No. EPA-HQ-OA-2018-0259). I believe that science plays a pivotal role in ensuring our health and safety, preserving our environment, and informing evidence-based policy. This new proposal would undermine the EPAs mission of preserving public health and the environment.For the EPA to utilize the best available science to shape public health and environmental safeguards, the agency needs to have the ability to use the best research and information. While this proposed rule promises...</t>
        </is>
      </c>
      <c r="D409" s="2" t="inlineStr">
        <is>
          <t/>
        </is>
      </c>
      <c r="E409" s="2" t="inlineStr">
        <is>
          <t/>
        </is>
      </c>
    </row>
    <row r="410">
      <c r="A410" s="2" t="inlineStr">
        <is>
          <t>EPA-HQ-OA-2018-0259-11775</t>
        </is>
      </c>
      <c r="B410" s="3" t="str">
        <f>=HYPERLINK("https://www.regulations.gov/comment/EPA-HQ-OA-2018-0259-11775")</f>
      </c>
      <c r="C410" s="2" t="inlineStr">
        <is>
          <t xml:space="preserve"> Re: Docket ID No. EPA-HQ-OA-2018-0259I&amp;#39;m a retired RN and wife of an environmental engineer.  I want to state my STRONG OPPOSITION to the criteria proposed in the Supplemental Notice of Proposed Rulemaking pout forth by the EPA relative to its rule entitled &amp;quot;Strengthening Transparency in Regulatory Science.&amp;quot;  I SO, SO support the mission of the EPA to protect human health and well-being and the environment!!!!!!!  And I absolutely oppose this proposed Supplemental rule because it would weaken the scientific underpinnings, and thus the strength of EPA&amp;#39;s health-protective actions.  The EPA&amp;#39;s regulations must be supported by data not publicly available for re-analysis or cannot be replicated.    By...</t>
        </is>
      </c>
      <c r="D410" s="2" t="inlineStr">
        <is>
          <t/>
        </is>
      </c>
      <c r="E410" s="2" t="inlineStr">
        <is>
          <t/>
        </is>
      </c>
    </row>
    <row r="411">
      <c r="A411" s="2" t="inlineStr">
        <is>
          <t>EPA-HQ-OA-2018-0259-8261</t>
        </is>
      </c>
      <c r="B411" s="3" t="str">
        <f>=HYPERLINK("https://www.regulations.gov/comment/EPA-HQ-OA-2018-0259-8261")</f>
      </c>
      <c r="C411" s="2" t="inlineStr">
        <is>
          <t>It&amp;#39;s about time you bums (read bureaucrats) started to obey the will of actual Americans. Stop using phony science and formulating policy in private. Regards, Martin West</t>
        </is>
      </c>
      <c r="D411" s="2" t="inlineStr">
        <is>
          <t/>
        </is>
      </c>
      <c r="E411" s="2" t="inlineStr">
        <is>
          <t/>
        </is>
      </c>
    </row>
    <row r="412">
      <c r="A412" s="2" t="inlineStr">
        <is>
          <t>EPA-HQ-OA-2018-0259-2964</t>
        </is>
      </c>
      <c r="B412" s="3" t="str">
        <f>=HYPERLINK("https://www.regulations.gov/comment/EPA-HQ-OA-2018-0259-2964")</f>
      </c>
      <c r="C412" s="2" t="inlineStr">
        <is>
          <t>I depend on real science  to protect the health of me, my family, and the earth. Science dictates we limit air pollution, pesticides in food, and more.Your proposed rule, placing unprecedented limits on the use of science at the EPA, would prevent the agency from using the best science. Furthermore, you have provided just 30 days for the public to comment on the rule. This is highly inappropriate for a radical proposal that would upend the agencys use of science.I urge you to abandon the proposal. Our country deserves air that is clean for all, water that is safe for all, and food that is free of toxic chemicals. Please do your job! Regards, Margaret Weissbrod</t>
        </is>
      </c>
      <c r="D412" s="2" t="inlineStr">
        <is>
          <t/>
        </is>
      </c>
      <c r="E412" s="2" t="inlineStr">
        <is>
          <t/>
        </is>
      </c>
    </row>
    <row r="413">
      <c r="A413" s="2" t="inlineStr">
        <is>
          <t>EPA-HQ-OA-2018-0259-13005</t>
        </is>
      </c>
      <c r="B413" s="3" t="str">
        <f>=HYPERLINK("https://www.regulations.gov/comment/EPA-HQ-OA-2018-0259-13005")</f>
      </c>
      <c r="C413" s="2" t="inlineStr">
        <is>
          <t>Dear Administrator Andrew Wheeler,I strongly oppose the Environmental Protection Agency&amp;#39;s (EPA) proposal to restrict the science that is used in its decisionmaking processes.In issuing this proposed rule, the EPA claims that it would be making science more transparent. It would instead put researchers in the difficult position of choosing between protecting privacy and security versus allowing their work to be used in EPA decisionmaking. It would excessively burden EPA staff with reanalyzing data from each study used to support a rulemaking which is not only pointless since peer review already IS a check on the work of researchers, but it would be resource intensive and time consuming. The EPA&amp;#39;s prop...</t>
        </is>
      </c>
      <c r="D413" s="2" t="inlineStr">
        <is>
          <t/>
        </is>
      </c>
      <c r="E413" s="2" t="inlineStr">
        <is>
          <t/>
        </is>
      </c>
    </row>
    <row r="414">
      <c r="A414" s="2" t="inlineStr">
        <is>
          <t>EPA-HQ-OA-2018-0259-6096</t>
        </is>
      </c>
      <c r="B414" s="3" t="str">
        <f>=HYPERLINK("https://www.regulations.gov/comment/EPA-HQ-OA-2018-0259-6096")</f>
      </c>
      <c r="C414" s="2" t="inlineStr">
        <is>
          <t>The Secret Science Act having failed to pass, we need strong policies in place to ensure the EPA and similar departments only rely on publicly-verifiable science in the making of their regulations. Regards, Lonny Eachus</t>
        </is>
      </c>
      <c r="D414" s="2" t="inlineStr">
        <is>
          <t/>
        </is>
      </c>
      <c r="E414" s="2" t="inlineStr">
        <is>
          <t/>
        </is>
      </c>
    </row>
    <row r="415">
      <c r="A415" s="2" t="inlineStr">
        <is>
          <t>EPA-HQ-OA-2018-0259-4592</t>
        </is>
      </c>
      <c r="B415" s="3" t="str">
        <f>=HYPERLINK("https://www.regulations.gov/comment/EPA-HQ-OA-2018-0259-4592")</f>
      </c>
      <c r="C415" s="2" t="inlineStr">
        <is>
          <t>I am submitting the attached comment to urge Acting Administrator Wheeler to abandon this proposed rule. 
My name is Elizabeth Woolford and I am a private citizen who would like to express my strong opposition for the proposed rule titled Strengthening Transparency in Regulatory Science. This rule would have sweeping impacts on the ability for the EPA to consult public health studies, as almost all utilize data from medical records that are protected from public scrutiny. The proposal would force the agency to disregard such studies unless scientists are completely transparent with their participants’ medical information. Scientists conducting public health research would then be left with two unacceptable options—to break confidentiality agreements in order to disclose the personal health records of their subjects, or not to have their stud...</t>
        </is>
      </c>
      <c r="D415" s="2" t="inlineStr">
        <is>
          <t/>
        </is>
      </c>
      <c r="E415" s="2" t="inlineStr">
        <is>
          <t/>
        </is>
      </c>
    </row>
    <row r="416">
      <c r="A416" s="2" t="inlineStr">
        <is>
          <t>EPA-HQ-OA-2018-0259-5693</t>
        </is>
      </c>
      <c r="B416" s="3" t="str">
        <f>=HYPERLINK("https://www.regulations.gov/comment/EPA-HQ-OA-2018-0259-5693")</f>
      </c>
      <c r="C416" s="2" t="inlineStr">
        <is>
          <t>It&amp;#39;s long past time for the EPA to stop using fake data and phony science to make laws that actually have long term hazardous effects on our environment. Regards, COLLEEN GILES</t>
        </is>
      </c>
      <c r="D416" s="2" t="inlineStr">
        <is>
          <t/>
        </is>
      </c>
      <c r="E416" s="2" t="inlineStr">
        <is>
          <t/>
        </is>
      </c>
    </row>
    <row r="417">
      <c r="A417" s="2" t="inlineStr">
        <is>
          <t>EPA-HQ-OA-2018-0259-17604</t>
        </is>
      </c>
      <c r="B417" s="3" t="str">
        <f>=HYPERLINK("https://www.regulations.gov/comment/EPA-HQ-OA-2018-0259-17604")</f>
      </c>
      <c r="C417" s="2" t="inlineStr">
        <is>
          <t>Decisions about our health and environment should be based on the best available science. The deceptively titled &amp;quot;Strengthening Transparency in Regulatory Science&amp;quot; proposal does the opposite by keeping highly respected and peer-reviewed scientific studies from informing government decisions on public health and environmental protection.I am outraged by this move. More than ever, we should be listening to what science is telling us about our health; we should not be restricting the use of science in decision-making. We should be strengthening our ability to protect our air, water, and health from pollution and climate disruption. I oppose the Environmental Protection Agency&amp;#39;s anti-science proposal and am ...</t>
        </is>
      </c>
      <c r="D417" s="2" t="inlineStr">
        <is>
          <t/>
        </is>
      </c>
      <c r="E417" s="2" t="inlineStr">
        <is>
          <t/>
        </is>
      </c>
    </row>
    <row r="418">
      <c r="A418" s="2" t="inlineStr">
        <is>
          <t>EPA-HQ-OA-2018-0259-17564</t>
        </is>
      </c>
      <c r="B418" s="3" t="str">
        <f>=HYPERLINK("https://www.regulations.gov/comment/EPA-HQ-OA-2018-0259-17564")</f>
      </c>
      <c r="C418" s="2" t="inlineStr">
        <is>
          <t>Decisions about our health and environment should be based on the best available science. The deceptively titled &amp;quot;Strengthening Transparency in Regulatory Science&amp;quot; proposal does the opposite by keeping highly respected and peer-reviewed scientific studies from informing government decisions on public health and environmental protection.I am outraged by this move. Hasn&amp;#39;t the horrible spread of  COVID 19 in this country shown us that now, more than ever, we should be listening to what science is telling us about our health; we should not be restricting the use of science in decision-making. We should be strengthening our ability to protect our air, water, and health from pollution and climate disruption. I...</t>
        </is>
      </c>
      <c r="D418" s="2" t="inlineStr">
        <is>
          <t/>
        </is>
      </c>
      <c r="E418" s="2" t="inlineStr">
        <is>
          <t/>
        </is>
      </c>
    </row>
    <row r="419">
      <c r="A419" s="2" t="inlineStr">
        <is>
          <t>EPA-HQ-OA-2018-0259-8180</t>
        </is>
      </c>
      <c r="B419" s="3" t="str">
        <f>=HYPERLINK("https://www.regulations.gov/comment/EPA-HQ-OA-2018-0259-8180")</f>
      </c>
      <c r="C419" s="2" t="inlineStr">
        <is>
          <t>Independent review of all scientific studies used to create policy is a great idea.  It would strengthen the position of the EPA with both sides of the political debates by providing unbiased conclusions.  It is ludicrous to think that you will ever be able to provide zero risk to the public from environmental hazards.  No one gets out of this life alive, so it is your job to provide a reasonable risk reduction based on solid science.  There should also be quick adjustments of policy when new data contradict previous studies.  A balance between decreasing severe environmental risks while still allowing business to continue and achieve compliance with new regulations over a reasonable period of time would benefit everyone.  It also makes ...</t>
        </is>
      </c>
      <c r="D419" s="2" t="inlineStr">
        <is>
          <t/>
        </is>
      </c>
      <c r="E419" s="2" t="inlineStr">
        <is>
          <t/>
        </is>
      </c>
    </row>
    <row r="420">
      <c r="A420" s="2" t="inlineStr">
        <is>
          <t>EPA-HQ-OA-2018-0259-22003</t>
        </is>
      </c>
      <c r="B420" s="3" t="str">
        <f>=HYPERLINK("https://www.regulations.gov/comment/EPA-HQ-OA-2018-0259-22003")</f>
      </c>
      <c r="C420" s="2" t="inlineStr">
        <is>
          <t>My name is Marylene Smeets, and I live in New York, New York. At this unprecedented time when the health of the people and the planet are at an unprecedented combination of existential risk, unbiased science is vital to protect life on both sides of the political divide.As someone who believes that our air, water and food should be protected, I am writing to voice my strong opposition to the Trump administrations latest attack on science, public health and our environmental laws.Under the administrations new proposalwhich has been misleadingly marketed as a means of strengthening transparency in regulatory sciencethe U.S. Environmental Protection Agency could be precluded from relying on important scientific research ...</t>
        </is>
      </c>
      <c r="D420" s="2" t="inlineStr">
        <is>
          <t/>
        </is>
      </c>
      <c r="E420" s="2" t="inlineStr">
        <is>
          <t/>
        </is>
      </c>
    </row>
    <row r="421">
      <c r="A421" s="2" t="inlineStr">
        <is>
          <t>EPA-HQ-OA-2018-0259-3605</t>
        </is>
      </c>
      <c r="B421" s="3" t="str">
        <f>=HYPERLINK("https://www.regulations.gov/comment/EPA-HQ-OA-2018-0259-3605")</f>
      </c>
      <c r="C421" s="2" t="inlineStr">
        <is>
          <t>Im writing to speak out AGAINST your regulations to impose transparency in EPA science.  You are lying to the American people and endangering our public health and our environment. This pretense of transparency is a lie. You are trying to gag scientists and deny scientific facts to appease your corporate donors and polluter allies. How do you sleep at night???  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available.This is both unnecessary and imp...</t>
        </is>
      </c>
      <c r="D421" s="2" t="inlineStr">
        <is>
          <t/>
        </is>
      </c>
      <c r="E421" s="2" t="inlineStr">
        <is>
          <t/>
        </is>
      </c>
    </row>
    <row r="422">
      <c r="A422" s="2" t="inlineStr">
        <is>
          <t>EPA-HQ-OA-2018-0259-11882</t>
        </is>
      </c>
      <c r="B422" s="3" t="str">
        <f>=HYPERLINK("https://www.regulations.gov/comment/EPA-HQ-OA-2018-0259-11882")</f>
      </c>
      <c r="C422" s="2" t="inlineStr">
        <is>
          <t>I am writing to oppose this supplemental proposed rule, which would limit the requirement that EPA consider scientific research when setting environmental and public health standards. The use of science is the absolute basis of good regulatory policy and setting it aside in favor of political motives is dangerous, undermining EPA&amp;#39;s ability to protect our air, water and public health.  I am appalled at this administration&amp;#39;s greed and disregard for the planet and our health.I urge you to immediately drop this anti-science rule-making action.</t>
        </is>
      </c>
      <c r="D422" s="2" t="inlineStr">
        <is>
          <t/>
        </is>
      </c>
      <c r="E422" s="2" t="inlineStr">
        <is>
          <t/>
        </is>
      </c>
    </row>
    <row r="423">
      <c r="A423" s="2" t="inlineStr">
        <is>
          <t>EPA-HQ-OA-2018-0259-6121</t>
        </is>
      </c>
      <c r="B423" s="3" t="str">
        <f>=HYPERLINK("https://www.regulations.gov/comment/EPA-HQ-OA-2018-0259-6121")</f>
      </c>
      <c r="C423" s="2" t="inlineStr">
        <is>
          <t>1388 Sutter Street, Suite 400 San Francisco, CA 94109-5400 Phone: 415.346.8223 Fax: 415.346.2975 www.bcpp.org U.S. Environmental Protection Agency 1200 Pennsylvania Avenue NW Washington, DC 20460 Breast Cancer Prevention Partners Comments re: “Strengthening Transparency in Regulatory Science” Proposed Rule Submitted via Regulations.gov (August 13, 2018) Docket ID No. EPA-HQ-OA-2018-0259 Breast Cancer Prevention Partners strongly opposes the proposed “Strengthening Transparency in Regulatory Science” rule and we urge the EPA to withdraw it immediately. Breast Cancer Prevention Partners is a national organization committed to preventing breast cancer by eliminating and reducing exposures to chemicals and radiation that have been linked to ...</t>
        </is>
      </c>
      <c r="D423" s="2" t="inlineStr">
        <is>
          <t/>
        </is>
      </c>
      <c r="E423" s="2" t="inlineStr">
        <is>
          <t/>
        </is>
      </c>
    </row>
    <row r="424">
      <c r="A424" s="2" t="inlineStr">
        <is>
          <t>EPA-HQ-OA-2018-0259-9920</t>
        </is>
      </c>
      <c r="B424" s="3" t="str">
        <f>=HYPERLINK("https://www.regulations.gov/comment/EPA-HQ-OA-2018-0259-9920")</f>
      </c>
      <c r="C424" s="2" t="inlineStr">
        <is>
          <t>Dear Administrator Andrew Wheeler,The EPA&amp;#39;s proposed rule is terribly flawed.Instead,  because the agency&amp;#39;s decision-making must rely on scientific studies,  information including personal health data, confidential business information, intellectual property, and older studies,  must be easily accessible, not less so. And, those who are given the power in deciding which individual studies to include or exclude, should be primarily scientists and not political appointees.Sincerely,Judy JacksonPOB 285Eastsound, WA 98245360 376 2674The EPA must not move forward with this rulemaking as it would undermine science-based decisionmaking at the agency, and limit its ability to protect...</t>
        </is>
      </c>
      <c r="D424" s="2" t="inlineStr">
        <is>
          <t/>
        </is>
      </c>
      <c r="E424" s="2" t="inlineStr">
        <is>
          <t/>
        </is>
      </c>
    </row>
    <row r="425">
      <c r="A425" s="2" t="inlineStr">
        <is>
          <t>EPA-HQ-OA-2018-0259-1917</t>
        </is>
      </c>
      <c r="B425" s="3" t="str">
        <f>=HYPERLINK("https://www.regulations.gov/comment/EPA-HQ-OA-2018-0259-1917")</f>
      </c>
      <c r="C425" s="2" t="inlineStr">
        <is>
          <t>I support Environmental Protection Agency Administrator Scott Pruitt&amp;#39;s proposal to end the longstanding EPA practice of using secretive, often questionable, even deceptive science to support agency policy and regulatory initiatives.</t>
        </is>
      </c>
      <c r="D425" s="2" t="inlineStr">
        <is>
          <t/>
        </is>
      </c>
      <c r="E425" s="2" t="inlineStr">
        <is>
          <t/>
        </is>
      </c>
    </row>
    <row r="426">
      <c r="A426" s="2" t="inlineStr">
        <is>
          <t>EPA-HQ-OA-2018-0259-16739</t>
        </is>
      </c>
      <c r="B426" s="3" t="str">
        <f>=HYPERLINK("https://www.regulations.gov/comment/EPA-HQ-OA-2018-0259-16739")</f>
      </c>
      <c r="C426" s="2" t="inlineStr">
        <is>
          <t>Dear Administrator Andrew Wheeler,Dear EPA staff members:As a long-time specialist on Soviet politics and Soviet science, I have a close familiarity with the exclusion of science from government decision-making and with unwarranted political intrusions into scientific assessments.  The decades-long perversion of Soviet biology stands as a lesson in the disastrous consequences of such behavior.  Now those practices are occurring in the United States--and potentially in your agency!That is why I am writing to strongly oppose the proposal of the EPA to restrict the science that is used in its decision-making processes.In issuing this proposed rule, the EPA claims that it would be making science more t...</t>
        </is>
      </c>
      <c r="D426" s="2" t="inlineStr">
        <is>
          <t/>
        </is>
      </c>
      <c r="E426" s="2" t="inlineStr">
        <is>
          <t/>
        </is>
      </c>
    </row>
    <row r="427">
      <c r="A427" s="2" t="inlineStr">
        <is>
          <t>EPA-HQ-OA-2018-0259-13349</t>
        </is>
      </c>
      <c r="B427" s="3" t="str">
        <f>=HYPERLINK("https://www.regulations.gov/comment/EPA-HQ-OA-2018-0259-13349")</f>
      </c>
      <c r="C427" s="2" t="inlineStr">
        <is>
          <t>As a scientist I understand full well that scientific integrity in public policy is crucial to protecting public health. Please use all available peer-reviewed science to determine polices about environmental exposure to toxins. The best way to address the cancer epidemic is by prevention/reducing exposure. You know this is true.As someone who has lost a close personal friend to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t>
        </is>
      </c>
      <c r="D427" s="2" t="inlineStr">
        <is>
          <t/>
        </is>
      </c>
      <c r="E427" s="2" t="inlineStr">
        <is>
          <t/>
        </is>
      </c>
    </row>
    <row r="428">
      <c r="A428" s="2" t="inlineStr">
        <is>
          <t>EPA-HQ-OA-2018-0259-7785</t>
        </is>
      </c>
      <c r="B428" s="3" t="str">
        <f>=HYPERLINK("https://www.regulations.gov/comment/EPA-HQ-OA-2018-0259-7785")</f>
      </c>
      <c r="C428" s="2" t="inlineStr">
        <is>
          <t>Science should be open and accessible to the public, but some science, especially medical science, involves confidential and proprietary information which must remain &amp;quot;secret&amp;quot;. Such studies should still be used to inform the EPA&amp;#39;s rules and regulations.Here are a few of the health and science organizations which disagree with this new proposal:Academy of Integrative Health &amp;amp; MedicineAllergy &amp;amp; Asthma NetworkAlliance of Nurses for Healthy EnvironmentsAmerican Academy of DermatologyAmerican Academy of Family PhysiciansAmerican Academy of PediatricsAmerican Association for Cancer ResearchAmerican Association for the Advancement of ScienceAmerican Association of...</t>
        </is>
      </c>
      <c r="D428" s="2" t="inlineStr">
        <is>
          <t/>
        </is>
      </c>
      <c r="E428" s="2" t="inlineStr">
        <is>
          <t/>
        </is>
      </c>
    </row>
    <row r="429">
      <c r="A429" s="2" t="inlineStr">
        <is>
          <t>EPA-HQ-OA-2018-0259-5182</t>
        </is>
      </c>
      <c r="B429" s="3" t="str">
        <f>=HYPERLINK("https://www.regulations.gov/comment/EPA-HQ-OA-2018-0259-5182")</f>
      </c>
      <c r="C429" s="2" t="inlineStr">
        <is>
          <t>The Association of State Wetland Managers, Inc. “Dedicated to the Protection and Restoration of the Nation’s Wetlands” Executive Director August 3, 2018 Jeanne Christie 32 Tandberg Trail, Suite 2A Windham ME 04062 U.S. Environmental Protection Agency (207) 892-3399 EPA Docket Center EPA-HQ-OA-2018-0259 Executive Director Emeritus Jon A. Kusler, Esq. Mail Code 28221T 1434 Helderberg Trail 1200 Pennsylvania Avenue NW Berne, NY 12023-9746 Washington DC 20460 (518) 872-1804 Chairman Submitted via www.regulations.gov: Kenneth Murin Docket ID No. EPA-HQ-OA-2018-0259 PA Dept. of Environmental Protection Re: Strengthening Transparency in Regulatory Science RCSOB 400 Market Street P.O. Box 8460 Mechanicsburg, PA 17105 To Whom It May Concern: (717...</t>
        </is>
      </c>
      <c r="D429" s="2" t="inlineStr">
        <is>
          <t/>
        </is>
      </c>
      <c r="E429" s="2" t="inlineStr">
        <is>
          <t/>
        </is>
      </c>
    </row>
    <row r="430">
      <c r="A430" s="2" t="inlineStr">
        <is>
          <t>EPA-HQ-OA-2018-0259-2368</t>
        </is>
      </c>
      <c r="B430" s="3" t="str">
        <f>=HYPERLINK("https://www.regulations.gov/comment/EPA-HQ-OA-2018-0259-2368")</f>
      </c>
      <c r="C430" s="2" t="inlineStr">
        <is>
          <t>Un-Like all Americans, I try to see both sides of every issue in determining a locical solution.  I would be interested in hearing what this is really all about.  I depend on the science the environmental Protection Agency uses to protect my health and the health of my family and community. Science supports limits on air pollution, pesticides in food and more. Okay, you have read all of this over and over (haven&amp;#39;t you?) It is my understanding that:Your proposed rule, which would place unprecedented limits on the use of science at the EPA, would prevent the agency from using the best science. The EPA should not create a false conflict between violating the privacy of the people who participate in research studies and protect...</t>
        </is>
      </c>
      <c r="D430" s="2" t="inlineStr">
        <is>
          <t/>
        </is>
      </c>
      <c r="E430" s="2" t="inlineStr">
        <is>
          <t/>
        </is>
      </c>
    </row>
    <row r="431">
      <c r="A431" s="2" t="inlineStr">
        <is>
          <t>EPA-HQ-OA-2018-0259-11466</t>
        </is>
      </c>
      <c r="B431" s="3" t="str">
        <f>=HYPERLINK("https://www.regulations.gov/comment/EPA-HQ-OA-2018-0259-11466")</f>
      </c>
      <c r="C431" s="2" t="inlineStr">
        <is>
          <t>In the midst of this massive, global public health crisis, EPA&amp;#39;s environmental and public health standards must rely on the best available data and models to protect us from harm. I oppose EPA administrator Andrew Wheeler&amp;#39;s &amp;quot;Strengthening Transparency in Regulatory Science&amp;quot; proposed rule. EPA does not need to limit the number of scientific studies it can access. Quite the contrary, the agency needs the strongest studies available in order to protect our health and the health of our planet. To implement Wheeler&amp;#39;s proposed rule would limit EPA to questionable data and research produced by the same polluting industries the agency is supposed to be regulating! Meanwhile, there are thousands...</t>
        </is>
      </c>
      <c r="D431" s="2" t="inlineStr">
        <is>
          <t/>
        </is>
      </c>
      <c r="E431" s="2" t="inlineStr">
        <is>
          <t/>
        </is>
      </c>
    </row>
    <row r="432">
      <c r="A432" s="2" t="inlineStr">
        <is>
          <t>EPA-HQ-OA-2018-0259-20893</t>
        </is>
      </c>
      <c r="B432" s="3" t="str">
        <f>=HYPERLINK("https://www.regulations.gov/comment/EPA-HQ-OA-2018-0259-20893")</f>
      </c>
      <c r="C432" s="2" t="inlineStr">
        <is>
          <t>My name is Kay Lockridge, and I live in Santa Fe, New Mexico. As a concerned American who believes that our air, water and food must be protected, I oppose the Trump administrations latest attack on science, public health and our nations environmental laws.Under the administrations new proposalwhich has been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significantly undermined.The EPA was created...</t>
        </is>
      </c>
      <c r="D432" s="2" t="inlineStr">
        <is>
          <t/>
        </is>
      </c>
      <c r="E432" s="2" t="inlineStr">
        <is>
          <t/>
        </is>
      </c>
    </row>
    <row r="433">
      <c r="A433" s="2" t="inlineStr">
        <is>
          <t>EPA-HQ-OA-2018-0259-5469</t>
        </is>
      </c>
      <c r="B433" s="3" t="str">
        <f>=HYPERLINK("https://www.regulations.gov/comment/EPA-HQ-OA-2018-0259-5469")</f>
      </c>
      <c r="C433" s="2" t="inlineStr">
        <is>
          <t>Do your work openly so all can see what you are doing &amp;amp;amp; do it honestly without using inaccurate, secret science! Regards, Lynne Morand</t>
        </is>
      </c>
      <c r="D433" s="2" t="inlineStr">
        <is>
          <t/>
        </is>
      </c>
      <c r="E433" s="2" t="inlineStr">
        <is>
          <t/>
        </is>
      </c>
    </row>
    <row r="434">
      <c r="A434" s="2" t="inlineStr">
        <is>
          <t>EPA-HQ-OA-2018-0259-6865</t>
        </is>
      </c>
      <c r="B434" s="3" t="str">
        <f>=HYPERLINK("https://www.regulations.gov/comment/EPA-HQ-OA-2018-0259-6865")</f>
      </c>
      <c r="C434" s="2" t="inlineStr">
        <is>
          <t>August 15, 2018The Honorable Andrew WheelerActing AdministratorU.S. Environmental Protection Agency1200 Pennsylvania Avenue, N.W.#1101AWashington, DC 20460Docket No. EPAHQOA20180259Dear Acting Administrator Wheeler: Thank you for the opportunity to comment on the proposed regulation regarding Strengthening Transparency in Regulatory Science.While I appreciate the goal of promoting open and transparent science, I am concerned that this rule may have unintended consequences on important studies, particularly those which utilize data on human subjects, which require the protection of privacy.  Human subjects of epidemiological research expect their privacy and anonym...
JOHN J. FASO COMMITTEE ON AGRICULTURE 19TH DISTRICT, NEW YORK SUBCOMMITTEE ON COMMODITY EXCHANGES, ENERGY, AND CREDIT 1616 LONGWCIFITH Koos!' OTHICE BUILDING SUBCOMMITTEE ON NUT PUNTA WASHINGTON, DC 20515 (202) 225-5614 COMMITTEE ON THE BUDGET http://faso.house.gov COMMITTEE ON TRANSPORTATION AND INFRASTRUCTURE VICE CHAIR, SUBCOMMI1 TEE ON CongresZ of the Unite) *tate5 RAILROADS, PIPELINES, AND HAZARDOUS MATERIALS SUBCOMMITTEE ON ECONOMIC DEVELOPMENT, ji,ouck of ikepre5nitatitn5 PUBLIC BUILDINGS, AND EMERGENCY MANAGEMENT SUBCOMMITTEE ON HIGHWAYS AND TRANSIT August 15, 2018 The Honorable Andrew Wheeler Acting Administrator U.S. Environmental Protection Agency 1200 Pennsylvania Avenue, N.W. #1101A Washington, DC 20460 Docket No. EPA—HQ—OA-...</t>
        </is>
      </c>
      <c r="D434" s="2" t="inlineStr">
        <is>
          <t/>
        </is>
      </c>
      <c r="E434" s="2" t="inlineStr">
        <is>
          <t/>
        </is>
      </c>
    </row>
    <row r="435">
      <c r="A435" s="2" t="inlineStr">
        <is>
          <t>EPA-HQ-OA-2018-0259-14753</t>
        </is>
      </c>
      <c r="B435" s="3" t="str">
        <f>=HYPERLINK("https://www.regulations.gov/comment/EPA-HQ-OA-2018-0259-14753")</f>
      </c>
      <c r="C435"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reviewing the registration of an herbicide called paraquat. Through peer-reviewed and validated research, paraquat is very strongly ...</t>
        </is>
      </c>
      <c r="D435" s="2" t="inlineStr">
        <is>
          <t/>
        </is>
      </c>
      <c r="E435" s="2" t="inlineStr">
        <is>
          <t/>
        </is>
      </c>
    </row>
    <row r="436">
      <c r="A436" s="2" t="inlineStr">
        <is>
          <t>EPA-HQ-OA-2018-0259-8452</t>
        </is>
      </c>
      <c r="B436" s="3" t="str">
        <f>=HYPERLINK("https://www.regulations.gov/comment/EPA-HQ-OA-2018-0259-8452")</f>
      </c>
      <c r="C436" s="2" t="inlineStr">
        <is>
          <t>The proposed rule wouldfor no rational reasonprevent EPA from relying on much of the research that institutions and other public health and environmental exposure researchers have conducted and continue to conduct. The rule will cripple EPAs ability to implement the aforementioned Statutes and will jeopardize the health and safety of infants, children, and adults in the United States and beyond.  If adopted, the policy would essentially bar the EPA from consulting most large-scale medical studies when creating rules about air pollution, toxic chemicals, and water contaminants. The proposal could also force the agency to revoke decades of clean-air protections.Corporations shouldn&amp;#39;t be able to dictate the policy used to enfo...</t>
        </is>
      </c>
      <c r="D436" s="2" t="inlineStr">
        <is>
          <t/>
        </is>
      </c>
      <c r="E436" s="2" t="inlineStr">
        <is>
          <t/>
        </is>
      </c>
    </row>
    <row r="437">
      <c r="A437" s="2" t="inlineStr">
        <is>
          <t>EPA-HQ-OA-2018-0259-13793</t>
        </is>
      </c>
      <c r="B437" s="3" t="str">
        <f>=HYPERLINK("https://www.regulations.gov/comment/EPA-HQ-OA-2018-0259-13793")</f>
      </c>
      <c r="C437" s="2" t="inlineStr">
        <is>
          <t>As a breast cancer patient in recovery,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t>
        </is>
      </c>
      <c r="D437" s="2" t="inlineStr">
        <is>
          <t/>
        </is>
      </c>
      <c r="E437" s="2" t="inlineStr">
        <is>
          <t/>
        </is>
      </c>
    </row>
    <row r="438">
      <c r="A438" s="2" t="inlineStr">
        <is>
          <t>EPA-HQ-OA-2018-0259-3974</t>
        </is>
      </c>
      <c r="B438" s="3" t="str">
        <f>=HYPERLINK("https://www.regulations.gov/comment/EPA-HQ-OA-2018-0259-3974")</f>
      </c>
      <c r="C438" s="2" t="inlineStr">
        <is>
          <t>Your proposed rule, which would place unprecedented limits on the use of science at the EPA, would prevent the agency from using the best science. Furthermore, you have provided just 30 days for the public to comment on the rule. This is highly inappropriate for a radical proposal that would upend the agencys use of science.I urge you to abandon the proposal. Our country deserves to have air that is clean for all, water that is safe for all, and food that is free of toxic chemicals. Regards, Doug Malone</t>
        </is>
      </c>
      <c r="D438" s="2" t="inlineStr">
        <is>
          <t/>
        </is>
      </c>
      <c r="E438" s="2" t="inlineStr">
        <is>
          <t/>
        </is>
      </c>
    </row>
    <row r="439">
      <c r="A439" s="2" t="inlineStr">
        <is>
          <t>EPA-HQ-OA-2018-0259-11758</t>
        </is>
      </c>
      <c r="B439" s="3" t="str">
        <f>=HYPERLINK("https://www.regulations.gov/comment/EPA-HQ-OA-2018-0259-11758")</f>
      </c>
      <c r="C439" s="2" t="inlineStr">
        <is>
          <t>With the transformation of the nation&amp;#39;s worldview from Christian/Western Civilization through Secular Humanism and now to cultural Marxism the nature of science has transformed to conform to each of these worldview paradigms.  With the transformation to Secular Humanism scientism became an easy belief system that corrupted the search for truth.    With the transformation to cultural Marxism truth has become relative and science is now politically driven and even more corrupt.  As cultural Marxism has become the prevailing worldview certain controversial aspects of science have taken on a new paradigm to conform to the Politically Correct narrative and agenda while a more militant form of the logical fallacies  and scientism...</t>
        </is>
      </c>
      <c r="D439" s="2" t="inlineStr">
        <is>
          <t/>
        </is>
      </c>
      <c r="E439" s="2" t="inlineStr">
        <is>
          <t/>
        </is>
      </c>
    </row>
    <row r="440">
      <c r="A440" s="2" t="inlineStr">
        <is>
          <t>EPA-HQ-OA-2018-0259-3937</t>
        </is>
      </c>
      <c r="B440" s="3" t="str">
        <f>=HYPERLINK("https://www.regulations.gov/comment/EPA-HQ-OA-2018-0259-3937")</f>
      </c>
      <c r="C440" s="2" t="inlineStr">
        <is>
          <t>From: Ann Prisland  To: Docket OEI Date: 5/27/2018 9:12:50 AM Subject: Re: Strengthening Transparency in Regulatory Science Proposed Rule: EPA-HQ-OA-2018-0259 ------------------------------------------------------------------------------------------------ Ann Prisland 1713 Nancy Beth Drive Champaign, IL 61822 May 27, 2018 Dear Environmental Protection Agency, I am concerned about the impact the proposed rule (EPA-HQ-OA-2018-0259) will have on scientifically based determinations at the EPA. If enacted in its current form, this proposal would limit the science that can be used in EPA decision-making by putting unnecessary restrictions on the kinds of studies that the EPA can consider. One of my best friends died ear...</t>
        </is>
      </c>
      <c r="D440" s="2" t="inlineStr">
        <is>
          <t/>
        </is>
      </c>
      <c r="E440" s="2" t="inlineStr">
        <is>
          <t/>
        </is>
      </c>
    </row>
    <row r="441">
      <c r="A441" s="2" t="inlineStr">
        <is>
          <t>EPA-HQ-OA-2018-0259-6145</t>
        </is>
      </c>
      <c r="B441" s="3" t="str">
        <f>=HYPERLINK("https://www.regulations.gov/comment/EPA-HQ-OA-2018-0259-6145")</f>
      </c>
      <c r="C441" s="2" t="inlineStr">
        <is>
          <t>The Chesapeake Bay Foundation, Inc. (CBF) respectfully submits the attached comments regarding the proposed rule, Strengthening Transparency in Regulatory Science. 
August 16, 2018 Submitted via regulations.gov Mr. Andrew Wheeler, Acting Administrator Environmental Protection Agency 1200 Pennsylvania Ave., NW Washington, DC 20460 RE: Chesapeake Bay Foundation Comments, Proposed Rule, Strengthening Transparency in Regulatory Science Docket ID No. EPA-HQ-OA-2018-0259 Dear Acting Administrator Wheeler: The Chesapeake Bay Foundation, Inc. (CBF) respectfully submits the following comments regarding the proposed rule, Strengthening Transparency in Regulatory Science. CBF is a 501(c)(3) non-profit organization, founded in 1967. The organization’s mission --carried out from offices in Maryland, Virginia, Pennsylvania and the District of Columbia -- is to restore and protect the ecological health of the Ches...</t>
        </is>
      </c>
      <c r="D441" s="2" t="inlineStr">
        <is>
          <t/>
        </is>
      </c>
      <c r="E441" s="2" t="inlineStr">
        <is>
          <t/>
        </is>
      </c>
    </row>
    <row r="442">
      <c r="A442" s="2" t="inlineStr">
        <is>
          <t>EPA-HQ-OA-2018-0259-10977</t>
        </is>
      </c>
      <c r="B442" s="3" t="str">
        <f>=HYPERLINK("https://www.regulations.gov/comment/EPA-HQ-OA-2018-0259-10977")</f>
      </c>
      <c r="C442" s="2" t="inlineStr">
        <is>
          <t>Hon. Andrew Wheeler, AdministratorUS Environmental Protection AgencyMail code 1101A1200 Pennsylvania Avenue NWWashington DC 20004 To Hon. Andrew Wheeler, Administrator of US EPA:I urge the US EPA to rescind the &amp;quot;Transparency&amp;quot; proposed rule (EPA-HQ-OA-2018-0259-9322) completely because it would make any reasonable study unusable by restricting allowable data and harm people who would be willing to participate in studies..1.This rule violates best practices and ethics of medical privacy. The rule requires public availability (either directly by publication or indirectly through a tiered access program) of confid...</t>
        </is>
      </c>
      <c r="D442" s="2" t="inlineStr">
        <is>
          <t/>
        </is>
      </c>
      <c r="E442" s="2" t="inlineStr">
        <is>
          <t/>
        </is>
      </c>
    </row>
    <row r="443">
      <c r="A443" s="2" t="inlineStr">
        <is>
          <t>EPA-HQ-OA-2018-0259-1480</t>
        </is>
      </c>
      <c r="B443" s="3" t="str">
        <f>=HYPERLINK("https://www.regulations.gov/comment/EPA-HQ-OA-2018-0259-1480")</f>
      </c>
      <c r="C443" s="2" t="inlineStr">
        <is>
          <t>This is a devious plan to subvert and obstruct epidemiological science - the health of populations - which must often use personal health data that cannot ethically be released in full but can always be used productively in the ensemble. Even the title of it is cynical and misleading. &amp;quot;Science&amp;quot; is not secret. It is fully open at every point of the way, to peer review regarding methods and analyses. Reviewers can readily see whether sound scientific practices were followed in obtaining and analyzing data. None of this is new, and moreover, many journals (and NASA) are now encouraging or even requiring that, when ethically possible, original data be published in backup files online. The effort to require ALL BASIC underlying data...</t>
        </is>
      </c>
      <c r="D443" s="2" t="inlineStr">
        <is>
          <t/>
        </is>
      </c>
      <c r="E443" s="2" t="inlineStr">
        <is>
          <t/>
        </is>
      </c>
    </row>
    <row r="444">
      <c r="A444" s="2" t="inlineStr">
        <is>
          <t>EPA-HQ-OA-2018-0259-3340</t>
        </is>
      </c>
      <c r="B444" s="3" t="str">
        <f>=HYPERLINK("https://www.regulations.gov/comment/EPA-HQ-OA-2018-0259-3340")</f>
      </c>
      <c r="C444" s="2" t="inlineStr">
        <is>
          <t>Im writing to speak out AGAINST your regulations to impose transparency in EPA science. You claim to do one thing when you really are doing quite the opposite!Peer-reviewed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  This is unconscionable manipulation of generally-accepted English language to result in an outcome the opposite of what is being promoted.This is both unnecessary and impractical. I urge you to abandon this reckless plan, for the sake ...</t>
        </is>
      </c>
      <c r="D444" s="2" t="inlineStr">
        <is>
          <t/>
        </is>
      </c>
      <c r="E444" s="2" t="inlineStr">
        <is>
          <t/>
        </is>
      </c>
    </row>
    <row r="445">
      <c r="A445" s="2" t="inlineStr">
        <is>
          <t>EPA-HQ-OA-2018-0259-13802</t>
        </is>
      </c>
      <c r="B445" s="3" t="str">
        <f>=HYPERLINK("https://www.regulations.gov/comment/EPA-HQ-OA-2018-0259-13802")</f>
      </c>
      <c r="C445" s="2" t="inlineStr">
        <is>
          <t xml:space="preserve">If we are to just survive, we desperately need the latest environmental science pushed forward, keeping us from gagging to death.  But do the Republicans, the conservatives and corporate America give a shit? Heck no! All they care, including the stupid ass Trump followers, is making America great. You know, proud of being a fuck head, while the great polluters rob them fucking blind.. Regulations.gov have a fantastic battle ahead, of turning around the death cults our nation is stuck with.  </t>
        </is>
      </c>
      <c r="D445" s="2" t="inlineStr">
        <is>
          <t/>
        </is>
      </c>
      <c r="E445" s="2" t="inlineStr">
        <is>
          <t/>
        </is>
      </c>
    </row>
    <row r="446">
      <c r="A446" s="2" t="inlineStr">
        <is>
          <t>EPA-HQ-OA-2018-0259-8202</t>
        </is>
      </c>
      <c r="B446" s="3" t="str">
        <f>=HYPERLINK("https://www.regulations.gov/comment/EPA-HQ-OA-2018-0259-8202")</f>
      </c>
      <c r="C446" s="2" t="inlineStr">
        <is>
          <t>For years, past administration bureaucrats at the EPA refused to show their work and justify the burdensome job-killing regulations they forced on Americas small business owners. Instead they haphazardly regulated everything that moved and everything that didnt, destroying countless good-paying American jobs. Stop using  unknown secret science and SHOW real science findings that pertain to current and new proposed regulations. This abuse by UNELECTED government officials has to STOP NOW! Thank you. Regards, Gary Conley</t>
        </is>
      </c>
      <c r="D446" s="2" t="inlineStr">
        <is>
          <t/>
        </is>
      </c>
      <c r="E446" s="2" t="inlineStr">
        <is>
          <t/>
        </is>
      </c>
    </row>
    <row r="447">
      <c r="A447" s="2" t="inlineStr">
        <is>
          <t>EPA-HQ-OA-2018-0259-15216</t>
        </is>
      </c>
      <c r="B447" s="3" t="str">
        <f>=HYPERLINK("https://www.regulations.gov/comment/EPA-HQ-OA-2018-0259-15216")</f>
      </c>
      <c r="C447" s="2" t="inlineStr">
        <is>
          <t>Dear Administrator Andrew Wheeler,Please do not go on record as passing a rule that endangers public health.To do so is really just preparing the ground for the next public health crisis - one that will land squarely on the doorstep of those that pass this rule.The American Public Health Association, the American Lung Association, and scores of other scientific organizations all strongly opposed the original proposal and urged you, the EPA, to withdraw it.  It is troubling that the EPA would move against, and despite, such guidance.I strongly oppose the Environmental Protection Agency&amp;#39;s (EPA) proposal to restrict the science that is used in its decision making processes. This is a political pow...</t>
        </is>
      </c>
      <c r="D447" s="2" t="inlineStr">
        <is>
          <t/>
        </is>
      </c>
      <c r="E447" s="2" t="inlineStr">
        <is>
          <t/>
        </is>
      </c>
    </row>
    <row r="448">
      <c r="A448" s="2" t="inlineStr">
        <is>
          <t>EPA-HQ-OA-2018-0259-17618</t>
        </is>
      </c>
      <c r="B448" s="3" t="str">
        <f>=HYPERLINK("https://www.regulations.gov/comment/EPA-HQ-OA-2018-0259-17618")</f>
      </c>
      <c r="C448" s="2" t="inlineStr">
        <is>
          <t>My mom died at 53 of breast cancer, so I am really intensely interested in preventing its occurrence.As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t>
        </is>
      </c>
      <c r="D448" s="2" t="inlineStr">
        <is>
          <t/>
        </is>
      </c>
      <c r="E448" s="2" t="inlineStr">
        <is>
          <t/>
        </is>
      </c>
    </row>
    <row r="449">
      <c r="A449" s="2" t="inlineStr">
        <is>
          <t>EPA-HQ-OA-2018-0259-6843</t>
        </is>
      </c>
      <c r="B449" s="3" t="str">
        <f>=HYPERLINK("https://www.regulations.gov/comment/EPA-HQ-OA-2018-0259-6843")</f>
      </c>
      <c r="C449" s="2" t="inlineStr">
        <is>
          <t>Why is it ok for our quality of life to be destroyed so SCUM can make more money? And why aren&amp;#39;t the people in office who swore an oath to serve and protect our country from Foreign &amp;amp;amp; Domestic harm allowed to get away with this and are still in office? And do they actually think that as they destroy the country that we live in they are not going to have to live in at too ? Are they that selfish and that unbelievably stupid that they don&amp;#39;t get it climate change is real and what they&amp;#39;re doing is hurrying  the process along what is matter with these people??m writing to speak out AGAINST your regulations to impose transparency in EPA science. Peer-reviewed studies assessing the effects of pollution ex...</t>
        </is>
      </c>
      <c r="D449" s="2" t="inlineStr">
        <is>
          <t/>
        </is>
      </c>
      <c r="E449" s="2" t="inlineStr">
        <is>
          <t/>
        </is>
      </c>
    </row>
    <row r="450">
      <c r="A450" s="2" t="inlineStr">
        <is>
          <t>EPA-HQ-OA-2018-0259-0039</t>
        </is>
      </c>
      <c r="B450" s="3" t="str">
        <f>=HYPERLINK("https://www.regulations.gov/comment/EPA-HQ-OA-2018-0259-0039")</f>
      </c>
      <c r="C450" s="2" t="inlineStr">
        <is>
          <t>The Honorable E. Scott PruittAdministratorEnvironmental Protection Agency1200 Pennsylvania Avenue, NWWashington, DC 20460Re proposed rulemaking  Strengthening Transparency in Regulatory Science- Docket ID No. EPA-HQ-OA-2018-0259Dear Administrator Pruitt,I support the Environmental Protection Agencys (EPA) proposed rulemaking, Strengthening Transparency in Regulatory Science. The current state of science about dose-response supports this measure as do larger concerns about reproducibility in scientific research. Indeed, the larger concerns about reproducibility suggest that this measure should be applied generally within the Environmental Protection Agency and across the Federal Government...
May 4. 20 18 The 1Iono rabl e E. Scott Pruitt Ad ministrator Environmental Protection Agenc y 1200 Pennsy lvan ia /\venue. NW Washington. DC 20460 Re propo sed rul cmak ing - Streng thenin g Trans parenc y in Regul atory Science- Docket ID o. EPA- IIQ-OA-20 18-0259 Dear Administrator Pruitt. I suppo rt the Environme ntal Protec tion Agenc y's (EP/\ ) propo sed rulemaking. ··Strengthening Transparency in Regulatory Science:· The curren t state of scienc e about dose- respo nse suppo rts this measure as do larger concerns about rep rod ucibility in scient i fic research . Indeed. the larger concerns about reproducibility suggest that thi s measure shou ld be app lied genera ll y within the Environmental Protection /\gcncy and across the Fe...</t>
        </is>
      </c>
      <c r="D450" s="2" t="inlineStr">
        <is>
          <t/>
        </is>
      </c>
      <c r="E450" s="2" t="inlineStr">
        <is>
          <t/>
        </is>
      </c>
    </row>
    <row r="451">
      <c r="A451" s="2" t="inlineStr">
        <is>
          <t>EPA-HQ-OA-2018-0259-19116</t>
        </is>
      </c>
      <c r="B451" s="3" t="str">
        <f>=HYPERLINK("https://www.regulations.gov/comment/EPA-HQ-OA-2018-0259-19116")</f>
      </c>
      <c r="C451" s="2" t="inlineStr">
        <is>
          <t>My name is Jill Grundfest, and I live in Richfield Springs, NY, a rural upstate area]. Science is truth. We have to listen and follow what respected scientists say in terms of public health.  It is absurd and dangerous--in fact, deadly--not to.I strongly believe that our air, water, and food should be protected. I am writing to voice my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t>
        </is>
      </c>
      <c r="D451" s="2" t="inlineStr">
        <is>
          <t/>
        </is>
      </c>
      <c r="E451" s="2" t="inlineStr">
        <is>
          <t/>
        </is>
      </c>
    </row>
    <row r="452">
      <c r="A452" s="2" t="inlineStr">
        <is>
          <t>EPA-HQ-OA-2018-0259-19610</t>
        </is>
      </c>
      <c r="B452" s="3" t="str">
        <f>=HYPERLINK("https://www.regulations.gov/comment/EPA-HQ-OA-2018-0259-19610")</f>
      </c>
      <c r="C452" s="2" t="inlineStr">
        <is>
          <t>My name is Vincent Pieri, and I live in San Juan, [@advState]. Science is  the rigor of dispassionate pursuit of observable facts in proof, Some, not all business, is interested in generating profits and protecting &amp;quot;shareholder value&amp;quot; over proven scientific evidence of damage to life caused by their actions.  Life is what mattersAs someone who holds it as self-evident that our air, water, and food must be protected,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t>
        </is>
      </c>
      <c r="D452" s="2" t="inlineStr">
        <is>
          <t/>
        </is>
      </c>
      <c r="E452" s="2" t="inlineStr">
        <is>
          <t/>
        </is>
      </c>
    </row>
    <row r="453">
      <c r="A453" s="2" t="inlineStr">
        <is>
          <t>EPA-HQ-OA-2018-0259-7156</t>
        </is>
      </c>
      <c r="B453" s="3" t="str">
        <f>=HYPERLINK("https://www.regulations.gov/comment/EPA-HQ-OA-2018-0259-7156")</f>
      </c>
      <c r="C453" s="2" t="inlineStr">
        <is>
          <t>From: Environmental Defense Fund  To: Pruitt, Scott Date: 7/3/2018 12:39:57 PM Subject: Walk back your latest dangerous attack on strong science ----------------------------------------------------------------- Jul 3, 2018 Administrator E. Scott Pruitt Dear Administrator Pruitt, I should no longer be amazed at your determination to do away with all that the EPA stands for. Perhaps your goal is to eliminate the necessity of your own job! Nevertheless, I too am just as determined to express my concerns about your recent proposal to restrict EPA's ability to use life-saving science. This proposal doesn't roll back red tape. Instead, it binds the process of legitimate scientific inquiry with it. It will obstruct EPA's abi...</t>
        </is>
      </c>
      <c r="D453" s="2" t="inlineStr">
        <is>
          <t/>
        </is>
      </c>
      <c r="E453" s="2" t="inlineStr">
        <is>
          <t/>
        </is>
      </c>
    </row>
    <row r="454">
      <c r="A454" s="2" t="inlineStr">
        <is>
          <t>EPA-HQ-OA-2018-0259-6279</t>
        </is>
      </c>
      <c r="B454" s="3" t="str">
        <f>=HYPERLINK("https://www.regulations.gov/comment/EPA-HQ-OA-2018-0259-6279")</f>
      </c>
      <c r="C454" s="2" t="inlineStr">
        <is>
          <t>It is IMPERATIVE that you stop using secret science and hidden processes!  The American Peopledeserve better!  Thank you for your consideration of this important matter. Regards, Greg Wilson</t>
        </is>
      </c>
      <c r="D454" s="2" t="inlineStr">
        <is>
          <t/>
        </is>
      </c>
      <c r="E454" s="2" t="inlineStr">
        <is>
          <t/>
        </is>
      </c>
    </row>
    <row r="455">
      <c r="A455" s="2" t="inlineStr">
        <is>
          <t>EPA-HQ-OA-2018-0259-4873</t>
        </is>
      </c>
      <c r="B455" s="3" t="str">
        <f>=HYPERLINK("https://www.regulations.gov/comment/EPA-HQ-OA-2018-0259-4873")</f>
      </c>
      <c r="C455" s="2" t="inlineStr">
        <is>
          <t>I am writing to urge you to abandon the proposed Strengthening Transparency in Regulatory Science rule and restore the Environmental Protection Agencys (EPA) ability to use the best available science in rule making.As someone concerned about exposure to synthetic chemicals that may increase the risk of breast cancer, I recognize that the EPA plays an essential role in protecting the public from involuntary environmental exposures to harmful chemicals. I am gravely concerned about the damaging impact the proposed rule will have on public health. High-quality, peer reviewed, public health studies and epidemiological studies provide essential information about environmental health and are key to sound, evidence...</t>
        </is>
      </c>
      <c r="D455" s="2" t="inlineStr">
        <is>
          <t/>
        </is>
      </c>
      <c r="E455" s="2" t="inlineStr">
        <is>
          <t/>
        </is>
      </c>
    </row>
    <row r="456">
      <c r="A456" s="2" t="inlineStr">
        <is>
          <t>EPA-HQ-OA-2018-0259-8100</t>
        </is>
      </c>
      <c r="B456" s="3" t="str">
        <f>=HYPERLINK("https://www.regulations.gov/comment/EPA-HQ-OA-2018-0259-8100")</f>
      </c>
      <c r="C456" s="2" t="inlineStr">
        <is>
          <t>I am writing to urge you to abandon the dangerous, anti-science proposal, Strengthening Transparency in Regulatory Science rule and restore the Environmental Protection Agencys (EPA) ability to use the best available science in rule making.As someone very knowledgeable and concerned about impacts of synthetic chemicals on humans, causing cancer and other diseases. I am aware of the particular sensitivity of women, children, and infants to endocrine disruptors, increasingly present in consumer and industrial products, which increase the risk of breast cancer and other diseases and disorders. USEPA plays an essential role in protecting the public from involuntary environmental exposures to harmful chemicals. I am deeply...</t>
        </is>
      </c>
      <c r="D456" s="2" t="inlineStr">
        <is>
          <t/>
        </is>
      </c>
      <c r="E456" s="2" t="inlineStr">
        <is>
          <t/>
        </is>
      </c>
    </row>
    <row r="457">
      <c r="A457" s="2" t="inlineStr">
        <is>
          <t>EPA-HQ-OA-2018-0259-11185</t>
        </is>
      </c>
      <c r="B457" s="3" t="str">
        <f>=HYPERLINK("https://www.regulations.gov/comment/EPA-HQ-OA-2018-0259-11185")</f>
      </c>
      <c r="C457" s="2" t="inlineStr">
        <is>
          <t>In that the proposed rule addresses &amp;quot; EPA&amp;#39;s internal procedures regarding the transparency of science underlying regulatory decisions&amp;quot; it is imperative that the resultant document recognize the existing procedures for the Management of the Administrative State; a copy is appended hereto.
Management of the Administrative State An Open Invitation to Explore the Mandates Which Govern the Management of the Administrative State. Fortunately the Journal for Benefit-Cost Analysis held a forum where a unique group of leading authorities expressed their precedent setting comments on a recommended plan for moving forward on improving the management of the administrative state. The resultant comments establish the foundation for a deliberative discussion on the future managerial mandates for OIRA and the resultant management of the administrative state. By management of the administrative state we mean the processes which not only govern how decisions are made but also the processes governing which decisions are made and who makes ...</t>
        </is>
      </c>
      <c r="D457" s="2" t="inlineStr">
        <is>
          <t/>
        </is>
      </c>
      <c r="E457" s="2" t="inlineStr">
        <is>
          <t/>
        </is>
      </c>
    </row>
    <row r="458">
      <c r="A458" s="2" t="inlineStr">
        <is>
          <t>EPA-HQ-OA-2018-0259-10745</t>
        </is>
      </c>
      <c r="B458" s="3" t="str">
        <f>=HYPERLINK("https://www.regulations.gov/comment/EPA-HQ-OA-2018-0259-10745")</f>
      </c>
      <c r="C458" s="2" t="inlineStr">
        <is>
          <t>Dear EPA,I am submitting these comments on behalf of Friends of the Earth and our more than 5,200 members who wished comment on  the proposed &amp;quot;Strengthening Transparency in Regulatory Science&amp;quot; Rule. Sincerely,Jason DavidsonFood and Agriculture CampaignerFriends of the Earth 
Stop rejecting science Dear Administrator Wheeler, I am extremely concerned by EPA's new proposed rule that would require the disclosure of all raw data for studies that are essential to our most important environmental laws and regulations. Any attempt to force the disclosure of private medical data will only make it easier for polluters to poison people and the planet. The EPA has taken a series of actions since 2017 that undermine science and harm the health of our children. For instance, in March 2017, the EPA reversed a decision to ban the neurotoxic pesticide chlorpyrifos , even after EPA's own scientists found that children were exposed to it at 70 to 140 times safe levels through food and drink alone. Then, in 2018, EPA announced...</t>
        </is>
      </c>
      <c r="D458" s="2" t="inlineStr">
        <is>
          <t/>
        </is>
      </c>
      <c r="E458" s="2" t="inlineStr">
        <is>
          <t/>
        </is>
      </c>
    </row>
    <row r="459">
      <c r="A459" s="2" t="inlineStr">
        <is>
          <t>EPA-HQ-OA-2018-0259-5792</t>
        </is>
      </c>
      <c r="B459" s="3" t="str">
        <f>=HYPERLINK("https://www.regulations.gov/comment/EPA-HQ-OA-2018-0259-5792")</f>
      </c>
      <c r="C459" s="2" t="inlineStr">
        <is>
          <t>Stop your regulatory insanity and show your work. Stop using secret science BEFORE implementing American businesses with ridiculous regulations.Stop using shady science to advance your radical leftist agenda. We are holding you accountable to show their work, and stop using secret science. Regards, Paul Mara</t>
        </is>
      </c>
      <c r="D459" s="2" t="inlineStr">
        <is>
          <t/>
        </is>
      </c>
      <c r="E459" s="2" t="inlineStr">
        <is>
          <t/>
        </is>
      </c>
    </row>
    <row r="460">
      <c r="A460" s="2" t="inlineStr">
        <is>
          <t>EPA-HQ-OA-2018-0259-2787</t>
        </is>
      </c>
      <c r="B460" s="3" t="str">
        <f>=HYPERLINK("https://www.regulations.gov/comment/EPA-HQ-OA-2018-0259-2787")</f>
      </c>
      <c r="C460" s="2" t="inlineStr">
        <is>
          <t>ftl:ongress of tf)e Wniteb ~tates mtasbinoton, ilQC 20515 June 7~ 2018 The Honorable Scott Pruitt Administrator U.S. Environmental Protection Agency 1200 Pennsylvania A venue NW Washington~ D.C. 20004 Dear Administrator Pruitt: We write to express grave concerns about the Environmental Protection Agency's (EPA) proposed rule, published on April 30, 2018, titled Strengthening Transparency in Regulatory Science (Docket No. EPA-HQ-OA-2018-0259). Contrary to its name, the proposed rule would implement an opaque process allowing EPA to selectively suppress scientific evidence without accountability and in the process undermine bedrock environmental laws. We join nearly a thousand scientists! II and many leading scientific organizations121 in ...</t>
        </is>
      </c>
      <c r="D460" s="2" t="inlineStr">
        <is>
          <t/>
        </is>
      </c>
      <c r="E460" s="2" t="inlineStr">
        <is>
          <t/>
        </is>
      </c>
    </row>
    <row r="461">
      <c r="A461" s="2" t="inlineStr">
        <is>
          <t>EPA-HQ-OA-2018-0259-7473</t>
        </is>
      </c>
      <c r="B461" s="3" t="str">
        <f>=HYPERLINK("https://www.regulations.gov/comment/EPA-HQ-OA-2018-0259-7473")</f>
      </c>
      <c r="C461" s="2" t="inlineStr">
        <is>
          <t>All regulation should be based on open provable science. Anything less IS NOT SCIENCE. Stop establishing THE GREEN RELIGION!! Regards, William Kountzman</t>
        </is>
      </c>
      <c r="D461" s="2" t="inlineStr">
        <is>
          <t/>
        </is>
      </c>
      <c r="E461" s="2" t="inlineStr">
        <is>
          <t/>
        </is>
      </c>
    </row>
    <row r="462">
      <c r="A462" s="2" t="inlineStr">
        <is>
          <t>EPA-HQ-OA-2018-0259-21292</t>
        </is>
      </c>
      <c r="B462" s="3" t="str">
        <f>=HYPERLINK("https://www.regulations.gov/comment/EPA-HQ-OA-2018-0259-21292")</f>
      </c>
      <c r="C462" s="2" t="inlineStr">
        <is>
          <t>My name is [Your first name will be inserted here] [Your last name will be inserted here], and I live in [Your city will be inserted here], [Your state will be inserted here]. [Your personal comment will be added here.]As a physician who taught graduate-level courses in toxicology and someone who believes that our air, water, and food must be protected,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t>
        </is>
      </c>
      <c r="D462" s="2" t="inlineStr">
        <is>
          <t/>
        </is>
      </c>
      <c r="E462" s="2" t="inlineStr">
        <is>
          <t/>
        </is>
      </c>
    </row>
    <row r="463">
      <c r="A463" s="2" t="inlineStr">
        <is>
          <t>EPA-HQ-OA-2018-0259-4842</t>
        </is>
      </c>
      <c r="B463" s="3" t="str">
        <f>=HYPERLINK("https://www.regulations.gov/comment/EPA-HQ-OA-2018-0259-4842")</f>
      </c>
      <c r="C463" s="2" t="inlineStr">
        <is>
          <t>Testimony of Ann R. Mesnikoff, Federal Legislative Director, Environmental Law &amp;amp; Policy CenterJuly 16, 2018Testimony opposing EPAs Proposed Rulemaking titled Strengthening Transparency in Regulatory Science, Docket ID No. EPA-HQ-OA-2018-0259 My name is Ann Mesnikoff. I am the Federal Legislative Director for the Environmental Law &amp;amp; Policy Center (ELPC). ELPC works throughout the Great Lakes states and Midwest protecting public health and special places, under the belief that environmental protection and economic development can be achieved together.ELPC appreciates the opportunity to testify today in opposition to EPAs proposal to censor or otherwise constrain the science it will consider in iss...
Testimony of Ann R. Mesnikoff Federal Legislative Director, Environmental Law &amp; Policy Center July 16, 2018 Testimony opposing EPA’s Proposed Rulemaking titled “Strengthening Transparency in Regulatory Science,” Docket ID No. EPA-HQ-OA-2018-0259 My name is Ann Mesnikoff. I am the Federal Legislative Director for the Environmental Law &amp; Policy Center (ELPC). ELPC works throughout the Great Lakes states and Midwest protecting public health and special places, under the belief that environmental protection and economic development can be achieved together. ELPC appreciates the opportunity to testify today in opposition to EPA’s proposal to censor or otherwise constrain the science it will consider in issuing essential standards that are mea...</t>
        </is>
      </c>
      <c r="D463" s="2" t="inlineStr">
        <is>
          <t/>
        </is>
      </c>
      <c r="E463" s="2" t="inlineStr">
        <is>
          <t/>
        </is>
      </c>
    </row>
    <row r="464">
      <c r="A464" s="2" t="inlineStr">
        <is>
          <t>EPA-HQ-OA-2018-0259-2233</t>
        </is>
      </c>
      <c r="B464" s="3" t="str">
        <f>=HYPERLINK("https://www.regulations.gov/comment/EPA-HQ-OA-2018-0259-2233")</f>
      </c>
      <c r="C464" s="2" t="inlineStr">
        <is>
          <t>EPA decisions should be based on the best science. This proceed rule is the opposite idea. Grant-awarded scientists are the best and most informed group. With very limited grant options, the scientists should book be forced to choose between the research and helping make informed recommendations to the EPA.Michael L. Boller, Ph.D.St John Fisher College</t>
        </is>
      </c>
      <c r="D464" s="2" t="inlineStr">
        <is>
          <t/>
        </is>
      </c>
      <c r="E464" s="2" t="inlineStr">
        <is>
          <t/>
        </is>
      </c>
    </row>
    <row r="465">
      <c r="A465" s="2" t="inlineStr">
        <is>
          <t>EPA-HQ-OA-2018-0259-5506</t>
        </is>
      </c>
      <c r="B465" s="3" t="str">
        <f>=HYPERLINK("https://www.regulations.gov/comment/EPA-HQ-OA-2018-0259-5506")</f>
      </c>
      <c r="C465" s="2" t="inlineStr">
        <is>
          <t>PLEASE make the EPA show their work and stop this secret fake science ASAP. Regards, Maggie Underwood</t>
        </is>
      </c>
      <c r="D465" s="2" t="inlineStr">
        <is>
          <t/>
        </is>
      </c>
      <c r="E465" s="2" t="inlineStr">
        <is>
          <t/>
        </is>
      </c>
    </row>
    <row r="466">
      <c r="A466" s="2" t="inlineStr">
        <is>
          <t>EPA-HQ-OA-2018-0259-11290</t>
        </is>
      </c>
      <c r="B466" s="3" t="str">
        <f>=HYPERLINK("https://www.regulations.gov/comment/EPA-HQ-OA-2018-0259-11290")</f>
      </c>
      <c r="C466" s="2" t="inlineStr">
        <is>
          <t>Dear Administrator Wheeler, I oppose your misleadingly titled &amp;quot;Strengthening Transparency in Regulatory Science&amp;quot; supplemental proposal because it would censor EPA from using the best available science to inform its policymaking.Our health depends on protective regulations to keep us safe from toxic chemical exposures and from air and water pollution. EPA should not limit consideration of quality, well-established scientific studies to inform its decisions on protecting public health and the environment. It should NEVER exclusively rely on data presented by the corporation promoting its product because their motivation is questionable when it comes to public and environmental health and safety. We have far to...</t>
        </is>
      </c>
      <c r="D466" s="2" t="inlineStr">
        <is>
          <t/>
        </is>
      </c>
      <c r="E466" s="2" t="inlineStr">
        <is>
          <t/>
        </is>
      </c>
    </row>
    <row r="467">
      <c r="A467" s="2" t="inlineStr">
        <is>
          <t>EPA-HQ-OA-2018-0259-6653</t>
        </is>
      </c>
      <c r="B467" s="3" t="str">
        <f>=HYPERLINK("https://www.regulations.gov/comment/EPA-HQ-OA-2018-0259-6653")</f>
      </c>
      <c r="C467" s="2" t="inlineStr">
        <is>
          <t>I have been amused at times with the stance of the EPA, and also at times i stand concerned with some of the regulations imposed by this EPA. Job killing regulations that NEVER make sense. Now that i know you are reluctant to prove scientifically, the need for certain imposing regulations to back your stance, i am no longer amused, but downright angry! You are now under petition to show the provable science to support your positiond BEFORE they are imposed again!! We are also petitioning the President and Congress to withhold funding, and eventually doing away with your bureaucratic dept. altogether! From now on, NO regulations without absolute proof of need! Cease and desist immediately! Regards, DAVID GREENE</t>
        </is>
      </c>
      <c r="D467" s="2" t="inlineStr">
        <is>
          <t/>
        </is>
      </c>
      <c r="E467" s="2" t="inlineStr">
        <is>
          <t/>
        </is>
      </c>
    </row>
    <row r="468">
      <c r="A468" s="2" t="inlineStr">
        <is>
          <t>EPA-HQ-OA-2018-0259-6155</t>
        </is>
      </c>
      <c r="B468" s="3" t="str">
        <f>=HYPERLINK("https://www.regulations.gov/comment/EPA-HQ-OA-2018-0259-6155")</f>
      </c>
      <c r="C468" s="2" t="inlineStr">
        <is>
          <t>Attached are comments from Tri-State Generation and Transmission Association regarding the Strengthening Transparency in Regulatory Science proposed rule, 83 Fed. Reg. 18768 (April 30, 2018).Thank you for the opportunity to file these comments.If you have any questions, please call Lyle Witham at 303-709-5813.Tri-State Generation and Transmission AssociationP.O. Box 33695Denver, CO 80233-0695
C1 4 TRI-STATE GENERATION AND TRANSMISSION ASSOCIATION, INC. HEADQUARTERS: P.O. BOX 33695 DENVER, COLORADO 80233-0695 303-452-6111 August 16, 2018 Comments submitted via: httn://www.regulations.gov Comments submitted to: Docket ID No. EPA-HQ-OA-2018-0259 Re: Strengthening Transparency in Regulatory Science, 83 Fed. Reg. 18768 (April 30, 2018) Dear Sir or Madam: I. Introduction Tri-State Generation and Transmission Association, Inc. (Tri-State) provides the enclosed comments in the above docket relating to Strengthening Transparency in Regulatory Science, 83 Fed. Reg. 18768 (April 30, 2018). The Environmental Protection Agency (EPA or Agency) is proposing "a regulation intended to strengthen the transparency of EPA regulatory science," so...</t>
        </is>
      </c>
      <c r="D468" s="2" t="inlineStr">
        <is>
          <t/>
        </is>
      </c>
      <c r="E468" s="2" t="inlineStr">
        <is>
          <t/>
        </is>
      </c>
    </row>
    <row r="469">
      <c r="A469" s="2" t="inlineStr">
        <is>
          <t>EPA-HQ-OA-2018-0259-6802</t>
        </is>
      </c>
      <c r="B469" s="3" t="str">
        <f>=HYPERLINK("https://www.regulations.gov/comment/EPA-HQ-OA-2018-0259-6802")</f>
      </c>
      <c r="C469" s="2" t="inlineStr">
        <is>
          <t>I am writing to express my objection to and concern about the Environmental Protection Agency&amp;#39;s (EPA) &amp;quot;Strengthening Transparency in Regulatory Science&amp;quot; proposal (Docket ID No. EPA-HQ-OA-2018-0259). I believe that science plays a pivotal role in ensuring our health and safety, preserving our environment, and informing evidence-based policy. This new proposal would undermine the EPA&amp;#39;s mission of preserving public health and the environment.For the EPA to utilize the best available science to shape publichealth and environmental safeguards, the agency needs to have the ability to use the best research and information. While this proposed rule promises &amp;quot;transparency,&amp;quot; it reduces confident...</t>
        </is>
      </c>
      <c r="D469" s="2" t="inlineStr">
        <is>
          <t/>
        </is>
      </c>
      <c r="E469" s="2" t="inlineStr">
        <is>
          <t/>
        </is>
      </c>
    </row>
    <row r="470">
      <c r="A470" s="2" t="inlineStr">
        <is>
          <t>EPA-HQ-OA-2018-0259-2104</t>
        </is>
      </c>
      <c r="B470" s="3" t="str">
        <f>=HYPERLINK("https://www.regulations.gov/comment/EPA-HQ-OA-2018-0259-2104")</f>
      </c>
      <c r="C470" s="2" t="inlineStr">
        <is>
          <t>We in America do not want or need Junk science which some call secret science. It is not right or fair. We want it out there so wewe can read it see it. Why would anyone with any brains say sure keep it from us?!  Thank you.</t>
        </is>
      </c>
      <c r="D470" s="2" t="inlineStr">
        <is>
          <t/>
        </is>
      </c>
      <c r="E470" s="2" t="inlineStr">
        <is>
          <t/>
        </is>
      </c>
    </row>
    <row r="471">
      <c r="A471" s="2" t="inlineStr">
        <is>
          <t>EPA-HQ-OA-2018-0259-11542</t>
        </is>
      </c>
      <c r="B471" s="3" t="str">
        <f>=HYPERLINK("https://www.regulations.gov/comment/EPA-HQ-OA-2018-0259-11542")</f>
      </c>
      <c r="C471" s="2" t="inlineStr">
        <is>
          <t>I am very concerned about and oppose the proposed rule limiting studies relied upon for regulatory decisions to studies where data is publicly available.  This unnecessarily excludes many important sources of health information that must keep names of participating human subjects confidential.I have Parkinson&amp;#39;s Disease, which has been shown to be strongly associated with herbicide and pesticide exposure, and  this new rule would force scientists and regulators to ignore important sources of information needed to protect human health.  Redacting names or getting consent is not feasible in many existing data sets and limits the possibilities which may be accomplished on future research budgets and this rule is not needed to m...</t>
        </is>
      </c>
      <c r="D471" s="2" t="inlineStr">
        <is>
          <t/>
        </is>
      </c>
      <c r="E471" s="2" t="inlineStr">
        <is>
          <t/>
        </is>
      </c>
    </row>
    <row r="472">
      <c r="A472" s="2" t="inlineStr">
        <is>
          <t>EPA-HQ-OA-2018-0259-22398</t>
        </is>
      </c>
      <c r="B472" s="3" t="str">
        <f>=HYPERLINK("https://www.regulations.gov/comment/EPA-HQ-OA-2018-0259-22398")</f>
      </c>
      <c r="C472"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health.It&amp;#39;s about our future and what we want our country and our planet to be like for those who will be here after...</t>
        </is>
      </c>
      <c r="D472" s="2" t="inlineStr">
        <is>
          <t/>
        </is>
      </c>
      <c r="E472" s="2" t="inlineStr">
        <is>
          <t/>
        </is>
      </c>
    </row>
    <row r="473">
      <c r="A473" s="2" t="inlineStr">
        <is>
          <t>EPA-HQ-OA-2018-0259-12032</t>
        </is>
      </c>
      <c r="B473" s="3" t="str">
        <f>=HYPERLINK("https://www.regulations.gov/comment/EPA-HQ-OA-2018-0259-12032")</f>
      </c>
      <c r="C473" s="2" t="inlineStr">
        <is>
          <t>PLEASE ENTER YOUR COMMENT HEREMake EPA and all other Agencies show their work.End  secret science  NOW</t>
        </is>
      </c>
      <c r="D473" s="2" t="inlineStr">
        <is>
          <t/>
        </is>
      </c>
      <c r="E473" s="2" t="inlineStr">
        <is>
          <t/>
        </is>
      </c>
    </row>
    <row r="474">
      <c r="A474" s="2" t="inlineStr">
        <is>
          <t>EPA-HQ-OA-2018-0259-3833</t>
        </is>
      </c>
      <c r="B474" s="3" t="str">
        <f>=HYPERLINK("https://www.regulations.gov/comment/EPA-HQ-OA-2018-0259-3833")</f>
      </c>
      <c r="C474" s="2" t="inlineStr">
        <is>
          <t>I stand opposed to the proposed Strengthening Transparency in Regulatory Science rule because this is not transparent or science-based at all. This proposal would be deeply harmful to truly science-based policy practices and only further enable fossil fuel lobbyists and private interests to dismantle our EPA for their own aims. The true benefit to the public comes from keeping private medical data and other nonpublic science included in determining best practices, rules and regulations for our EPA. The role of the government is to benefit the public.</t>
        </is>
      </c>
      <c r="D474" s="2" t="inlineStr">
        <is>
          <t/>
        </is>
      </c>
      <c r="E474" s="2" t="inlineStr">
        <is>
          <t/>
        </is>
      </c>
    </row>
    <row r="475">
      <c r="A475" s="2" t="inlineStr">
        <is>
          <t>EPA-HQ-OA-2018-0259-8429</t>
        </is>
      </c>
      <c r="B475" s="3" t="str">
        <f>=HYPERLINK("https://www.regulations.gov/comment/EPA-HQ-OA-2018-0259-8429")</f>
      </c>
      <c r="C475" s="2" t="inlineStr">
        <is>
          <t>Stop using false science about the climate just to scare people and keep your jobs. If you are true scientists, act like it and look at all FACTS, not assumptions. Regards, Linda Reinmiller</t>
        </is>
      </c>
      <c r="D475" s="2" t="inlineStr">
        <is>
          <t/>
        </is>
      </c>
      <c r="E475" s="2" t="inlineStr">
        <is>
          <t/>
        </is>
      </c>
    </row>
    <row r="476">
      <c r="A476" s="2" t="inlineStr">
        <is>
          <t>EPA-HQ-OA-2018-0259-8364</t>
        </is>
      </c>
      <c r="B476" s="3" t="str">
        <f>=HYPERLINK("https://www.regulations.gov/comment/EPA-HQ-OA-2018-0259-8364")</f>
      </c>
      <c r="C476" s="2" t="inlineStr">
        <is>
          <t>The EPA has a history of promulgating rules and regulations based on questionable science.  It is critical that  American voters be allowed to see the science behind planned EPA actions and provide feedback on the proposed rules and regulations. Regards, George Gilley</t>
        </is>
      </c>
      <c r="D476" s="2" t="inlineStr">
        <is>
          <t/>
        </is>
      </c>
      <c r="E476" s="2" t="inlineStr">
        <is>
          <t/>
        </is>
      </c>
    </row>
    <row r="477">
      <c r="A477" s="2" t="inlineStr">
        <is>
          <t>EPA-HQ-OA-2018-0259-8473</t>
        </is>
      </c>
      <c r="B477" s="3" t="str">
        <f>=HYPERLINK("https://www.regulations.gov/comment/EPA-HQ-OA-2018-0259-8473")</f>
      </c>
      <c r="C477" s="2" t="inlineStr">
        <is>
          <t>EPA: Stop using phony science NOW!  Make decisions and regulations based on critically peer reviewed studies, not some wacko&amp;#39;s theory or idea.  For instance, the Al Gore climate claims have long been proven nothing but hot air.Bring sanity to the EPA NOW!Do your job!!! Regards, Gary Gray</t>
        </is>
      </c>
      <c r="D477" s="2" t="inlineStr">
        <is>
          <t/>
        </is>
      </c>
      <c r="E477" s="2" t="inlineStr">
        <is>
          <t/>
        </is>
      </c>
    </row>
    <row r="478">
      <c r="A478" s="2" t="inlineStr">
        <is>
          <t>EPA-HQ-OA-2018-0259-3120</t>
        </is>
      </c>
      <c r="B478" s="3" t="str">
        <f>=HYPERLINK("https://www.regulations.gov/comment/EPA-HQ-OA-2018-0259-3120")</f>
      </c>
      <c r="C478" s="2" t="inlineStr">
        <is>
          <t>From: Environmental Defense Fund  To: Pruitt, Scott Date: 6/6/2018 8:06:50 AM Subject: Walk back your latest dangerous attack on strong science ----------------------------------------------------------------- Jun 6, 2018 Administrator E. Scott Pruitt Dear Administrator Pruitt, I'm writing today gravely concerned about your recent proposal to restrict EPA's ability to use life-saving science. This proposal doesn't roll back red tape. Instead, it binds the process of legitimate scientific inquiry with it. It will obstruct EPA's ability to use highly reliable scientific information, including data used to determine whether chemicals and pollutants cause cancer, heart disease, and other health problems. This proposal wil...</t>
        </is>
      </c>
      <c r="D478" s="2" t="inlineStr">
        <is>
          <t/>
        </is>
      </c>
      <c r="E478" s="2" t="inlineStr">
        <is>
          <t/>
        </is>
      </c>
    </row>
    <row r="479">
      <c r="A479" s="2" t="inlineStr">
        <is>
          <t>EPA-HQ-OA-2018-0259-15033</t>
        </is>
      </c>
      <c r="B479" s="3" t="str">
        <f>=HYPERLINK("https://www.regulations.gov/comment/EPA-HQ-OA-2018-0259-15033")</f>
      </c>
      <c r="C479" s="2" t="inlineStr">
        <is>
          <t>To the point-No more regulations without being scientifically justified and all work to be in the open. Again, show your work and End secret science now!</t>
        </is>
      </c>
      <c r="D479" s="2" t="inlineStr">
        <is>
          <t/>
        </is>
      </c>
      <c r="E479" s="2" t="inlineStr">
        <is>
          <t/>
        </is>
      </c>
    </row>
    <row r="480">
      <c r="A480" s="2" t="inlineStr">
        <is>
          <t>EPA-HQ-OA-2018-0259-11471</t>
        </is>
      </c>
      <c r="B480" s="3" t="str">
        <f>=HYPERLINK("https://www.regulations.gov/comment/EPA-HQ-OA-2018-0259-11471")</f>
      </c>
      <c r="C480" s="2" t="inlineStr">
        <is>
          <t>My name is Jean Marie Naples, MD-Ph.D. and I live in Suffern, New York, 10901-4250. I am writing as a family physician and public health advocate who very much supports full protection for our air, water, and food. At this time,  I am voicing my strong opposition to the Trump administrations latest attack on enforcement and protection of our environmental laws that are governed by scientific research, and ensure full protection of the public health for all Americans.It is very important to acknowledge under the administrations new proposal, which has been misleadingly marketed as a means of strengthening transparency in regulatory science, that the U.S. Environmental Protection Agency could be precluded from relying on importan...</t>
        </is>
      </c>
      <c r="D480" s="2" t="inlineStr">
        <is>
          <t/>
        </is>
      </c>
      <c r="E480" s="2" t="inlineStr">
        <is>
          <t/>
        </is>
      </c>
    </row>
    <row r="481">
      <c r="A481" s="2" t="inlineStr">
        <is>
          <t>EPA-HQ-OA-2018-0259-3023</t>
        </is>
      </c>
      <c r="B481" s="3" t="str">
        <f>=HYPERLINK("https://www.regulations.gov/comment/EPA-HQ-OA-2018-0259-3023")</f>
      </c>
      <c r="C481" s="2" t="inlineStr">
        <is>
          <t>From: Environmental Defense Fund  To: Pruitt, Scott Date: 5/24/2018 12:52:57 PM Subject: Walk back your latest dangerous attack on strong science ----------------------------------------------------------------- May 24, 2018 Administrator E. Scott Pruitt Dear Administrator Pruitt, I'm writing today gravely concerned about your recent proposal to restrict EPA's ability to use life-saving science. The food and air that is neccesary to sustain our life has been in balance with our biology by a process that has taken 100s of 1000s of years. In the last 100 years, chemists have synthesized at least 1 million compounds that the human biology has never encountered before. We must measure these potential hazards and determine...</t>
        </is>
      </c>
      <c r="D481" s="2" t="inlineStr">
        <is>
          <t/>
        </is>
      </c>
      <c r="E481" s="2" t="inlineStr">
        <is>
          <t/>
        </is>
      </c>
    </row>
    <row r="482">
      <c r="A482" s="2" t="inlineStr">
        <is>
          <t>EPA-HQ-OA-2018-0259-17623</t>
        </is>
      </c>
      <c r="B482" s="3" t="str">
        <f>=HYPERLINK("https://www.regulations.gov/comment/EPA-HQ-OA-2018-0259-17623")</f>
      </c>
      <c r="C482" s="2" t="inlineStr">
        <is>
          <t>As someone recently diagnosed with breast cancer for a second time, and concerned about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t>
        </is>
      </c>
      <c r="D482" s="2" t="inlineStr">
        <is>
          <t/>
        </is>
      </c>
      <c r="E482" s="2" t="inlineStr">
        <is>
          <t/>
        </is>
      </c>
    </row>
    <row r="483">
      <c r="A483" s="2" t="inlineStr">
        <is>
          <t>EPA-HQ-OA-2018-0259-14928</t>
        </is>
      </c>
      <c r="B483" s="3" t="str">
        <f>=HYPERLINK("https://www.regulations.gov/comment/EPA-HQ-OA-2018-0259-14928")</f>
      </c>
      <c r="C483" s="2" t="inlineStr">
        <is>
          <t>Secret science undermines the public&amp;#39;s faith in government. It&amp;#39;s an appalling stain on American history. In the interest of the strength of our republic, secret science must stop. So much of our clean air regulation is based on unverifiable and unscientific studies. Of course, we all want clean air and it should be noted the air in America is much cleaner than it was 50 years ago. But we don&amp;#39;t want to impose costly and unnecessary regulations on industry that have passed the point of diminishing returns. This applies to all areas of true environmental protection. If we are going to base costly environmental regulations on industry and the public it must be backed by real science that has been replicated many times by credible...</t>
        </is>
      </c>
      <c r="D483" s="2" t="inlineStr">
        <is>
          <t/>
        </is>
      </c>
      <c r="E483" s="2" t="inlineStr">
        <is>
          <t/>
        </is>
      </c>
    </row>
    <row r="484">
      <c r="A484" s="2" t="inlineStr">
        <is>
          <t>EPA-HQ-OA-2018-0259-11922</t>
        </is>
      </c>
      <c r="B484" s="3" t="str">
        <f>=HYPERLINK("https://www.regulations.gov/comment/EPA-HQ-OA-2018-0259-11922")</f>
      </c>
      <c r="C484" s="2" t="inlineStr">
        <is>
          <t>NRECA comments on EPA Supplemental Notice on Proposal Strengthening Transparency in Regulatory Science 
The National Rural Electric Cooperative Association Comments on Strengthening Transparency in Regulatory Science Supplemental Notice of Proposed Rulemaking Submitted Electronically to: The Environmental Protection Agency Air Docket Attention Docket ID NO. EPA-HQ-OA-2018-0259 May 18, 2020 Daniel L. Chartier Regulatory Director, Environmental Policy (703) 907-5805 / Dan.Chartier@nreca.coop Rae E. Cronmiller Environmental Counsel (703) 907-5791 / Rae.Cronmiller@nreca.coop 4301 Wilson Boulevard, EU 11-249 Arlington, VA. 22203-1860 NRECA Supplemental Comments on Transparency Introduction The National Rural Electric Cooperative Association (NRECA) appreciates this opportunity to comment on the U.S. Environmental Protection Agency’s (EPA) Suppl...</t>
        </is>
      </c>
      <c r="D484" s="2" t="inlineStr">
        <is>
          <t/>
        </is>
      </c>
      <c r="E484" s="2" t="inlineStr">
        <is>
          <t/>
        </is>
      </c>
    </row>
    <row r="485">
      <c r="A485" s="2" t="inlineStr">
        <is>
          <t>EPA-HQ-OA-2018-0259-13393</t>
        </is>
      </c>
      <c r="B485" s="3" t="str">
        <f>=HYPERLINK("https://www.regulations.gov/comment/EPA-HQ-OA-2018-0259-13393")</f>
      </c>
      <c r="C485" s="2" t="inlineStr">
        <is>
          <t>Under the proposed change, the EPA would be prohibited from using any research in which the data is anonymized. The problem with a proposal like this is that almost all data related to public health is anonymized because our personal health data is private.This cynical, bad-faith attempt to undercut science at a time when we need it most could have devastating implications for our ability to enforce laws like the Clean Air Act, Safe Drinking Water Act, and Toxic Substances Control Act.Make no mistake:  This is nothing but another handout to big polluters at the expense of the American people.We&amp;#39;ve already seen early signs in the data linking air pollution to higher coronavirus death rates. We&amp;#39;ve alre...</t>
        </is>
      </c>
      <c r="D485" s="2" t="inlineStr">
        <is>
          <t/>
        </is>
      </c>
      <c r="E485" s="2" t="inlineStr">
        <is>
          <t/>
        </is>
      </c>
    </row>
    <row r="486">
      <c r="A486" s="2" t="inlineStr">
        <is>
          <t>EPA-HQ-OA-2018-0259-12372</t>
        </is>
      </c>
      <c r="B486" s="3" t="str">
        <f>=HYPERLINK("https://www.regulations.gov/comment/EPA-HQ-OA-2018-0259-12372")</f>
      </c>
      <c r="C486" s="2" t="inlineStr">
        <is>
          <t>PLEASE ENTER YOUR COMMENT HERE The AMERICAN CITIZENS don&amp;#39;t condone secret science, example: CCP !!!! ENOUGH SAID</t>
        </is>
      </c>
      <c r="D486" s="2" t="inlineStr">
        <is>
          <t/>
        </is>
      </c>
      <c r="E486" s="2" t="inlineStr">
        <is>
          <t/>
        </is>
      </c>
    </row>
    <row r="487">
      <c r="A487" s="2" t="inlineStr">
        <is>
          <t>EPA-HQ-OA-2018-0259-0014</t>
        </is>
      </c>
      <c r="B487" s="3" t="str">
        <f>=HYPERLINK("https://www.regulations.gov/comment/EPA-HQ-OA-2018-0259-0014")</f>
      </c>
      <c r="C487" s="2" t="inlineStr">
        <is>
          <t>April 30, 2018 The Honorable E. Scott Pruitt Administrator Environmental Protection Agency 1200 Pennsylvania Avenue, NW Washington, DC 20460 Re: Comment period extension request for proposed rulemaking– Strengthening Transparency in Regulatory Science- Docket ID No. EPA-HQ-OA-2018-0259 Dear Administrator Pruitt: The Union of Concerned Scientists, on behalf of more than 500,000 members and supporters across the country, respectfully requests that the Environmental Protection Agency (EPA) extend the comment period for the above-referenced proposed rule for a minimum of sixty (60) days beyond the currently scheduled public comment deadline. We also encourage you to schedule at least three public hearings in various locations across the coun...</t>
        </is>
      </c>
      <c r="D487" s="2" t="inlineStr">
        <is>
          <t/>
        </is>
      </c>
      <c r="E487" s="2" t="inlineStr">
        <is>
          <t/>
        </is>
      </c>
    </row>
    <row r="488">
      <c r="A488" s="2" t="inlineStr">
        <is>
          <t>EPA-HQ-OA-2018-0259-0636</t>
        </is>
      </c>
      <c r="B488" s="3" t="str">
        <f>=HYPERLINK("https://www.regulations.gov/comment/EPA-HQ-OA-2018-0259-0636")</f>
      </c>
      <c r="C488" s="2" t="inlineStr">
        <is>
          <t>From: Pruitt, Scott To: For the Docket Center Date: 5/9/2018 5:33:46 PM Subject: FW: Walk back your latest dangerous attack on strong science --------------------------------------------------------------------- ________________________________________ From: Environmental Defense FundOn Behalf OfKaren Whitlow Sent: Wednesday, May 9, 2018 5:33:39 PM (UTC-05:00) Eastern Time (US &amp; Canada) To: Pruitt, Scott Subject: Walk back your latest dangerous attack on strong science May 9, 2018 Administrator E. Scott Pruitt Dear Administrator Pruitt, I'm writing today because I am very concerned about your recent proposal to restrict EPA's ability to use life-saving science. You claim that this proposal will decrease red tape, but I do not think this ...</t>
        </is>
      </c>
      <c r="D488" s="2" t="inlineStr">
        <is>
          <t/>
        </is>
      </c>
      <c r="E488" s="2" t="inlineStr">
        <is>
          <t/>
        </is>
      </c>
    </row>
    <row r="489">
      <c r="A489" s="2" t="inlineStr">
        <is>
          <t>EPA-HQ-OA-2018-0259-17625</t>
        </is>
      </c>
      <c r="B489" s="3" t="str">
        <f>=HYPERLINK("https://www.regulations.gov/comment/EPA-HQ-OA-2018-0259-17625")</f>
      </c>
      <c r="C489" s="2" t="inlineStr">
        <is>
          <t>As someone concerned about breast cancer and the health risks posed by involuntary environmental exposure to chemicals linked to cancer, I am writing to oppose the proposed Strengthening Transparency in Regulatory Science Rule. Present Administration is COMPLETELY OUT OF STEP with majority of USA citizens on environmental issues...by DISREGARDING MAJORITY SCIENTIFIC THOUGHT  R. HarveyContrary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t>
        </is>
      </c>
      <c r="D489" s="2" t="inlineStr">
        <is>
          <t/>
        </is>
      </c>
      <c r="E489" s="2" t="inlineStr">
        <is>
          <t/>
        </is>
      </c>
    </row>
    <row r="490">
      <c r="A490" s="2" t="inlineStr">
        <is>
          <t>EPA-HQ-OA-2018-0259-3982</t>
        </is>
      </c>
      <c r="B490" s="3" t="str">
        <f>=HYPERLINK("https://www.regulations.gov/comment/EPA-HQ-OA-2018-0259-3982")</f>
      </c>
      <c r="C490" s="2" t="inlineStr">
        <is>
          <t>Letter to the Environmental Protection Agency, After reading the article posted on the New York Times about your proposal on less science in policy making, I disagree with the proposal that is trying to created. The reason why I think there should be more science involved in policy making is because of the simple fact that the more scientific evidence there is in a particular subject, the more is known about how to come up with a solution and it is fully backed up, as opposed to not having enough evidence but making the policy anyways. This is a very important aspect because it is not only a rule that applies to the EPA, but the rules set forth by the EPA will be directed to the people so...</t>
        </is>
      </c>
      <c r="D490" s="2" t="inlineStr">
        <is>
          <t/>
        </is>
      </c>
      <c r="E490" s="2" t="inlineStr">
        <is>
          <t/>
        </is>
      </c>
    </row>
    <row r="491">
      <c r="A491" s="2" t="inlineStr">
        <is>
          <t>EPA-HQ-OA-2018-0259-1382</t>
        </is>
      </c>
      <c r="B491" s="3" t="str">
        <f>=HYPERLINK("https://www.regulations.gov/comment/EPA-HQ-OA-2018-0259-1382")</f>
      </c>
      <c r="C491" s="2" t="inlineStr">
        <is>
          <t>Blinded research is absolutely necessary in environmental science to remove potential biases in results. An unappealing result to the current head of the EPA does not mean that the research is faulty.</t>
        </is>
      </c>
      <c r="D491" s="2" t="inlineStr">
        <is>
          <t/>
        </is>
      </c>
      <c r="E491" s="2" t="inlineStr">
        <is>
          <t/>
        </is>
      </c>
    </row>
    <row r="492">
      <c r="A492" s="2" t="inlineStr">
        <is>
          <t>EPA-HQ-OA-2018-0259-5643</t>
        </is>
      </c>
      <c r="B492" s="3" t="str">
        <f>=HYPERLINK("https://www.regulations.gov/comment/EPA-HQ-OA-2018-0259-5643")</f>
      </c>
      <c r="C492" s="2" t="inlineStr">
        <is>
          <t>Strong science -- and the ability to participate in public health studies without fear of privacy breaches and retaliation -- is essential to achieving the regulatory protections we need to keep our families and our communities safe. The EPA should put public health first and withdraw the proposed rule without delay.  Public health is a God given RIGHT!!!  No one should fear being honest about their health and the impact industrial waste has on the environment!  This is a REALLY BAD IDEA!!!</t>
        </is>
      </c>
      <c r="D492" s="2" t="inlineStr">
        <is>
          <t/>
        </is>
      </c>
      <c r="E492" s="2" t="inlineStr">
        <is>
          <t/>
        </is>
      </c>
    </row>
    <row r="493">
      <c r="A493" s="2" t="inlineStr">
        <is>
          <t>EPA-HQ-OA-2018-0259-12602</t>
        </is>
      </c>
      <c r="B493" s="3" t="str">
        <f>=HYPERLINK("https://www.regulations.gov/comment/EPA-HQ-OA-2018-0259-12602")</f>
      </c>
      <c r="C493" s="2" t="inlineStr">
        <is>
          <t>Dear Administrator Andrew Wheeler,As a supporter of The Enlightenment that brought humanity out of the Dark Ages, I object to a return to ideas that ignore objective truth.  I am writing to strongly oppose the crazy proposal to restrict the science that is used in its decision making for the EPA.In issuing this proposed rule, the EPA claims that it would be making science more transparent. But that&amp;#39;s just bat shit crazy and it instead would put researchers in the difficult position of choosing between protecting privacy and security versus allowing their work to be used in EPA decision making. It would excessively burden EPA staff with reanalyzing data from each study used to support a rulemaking which is not only...</t>
        </is>
      </c>
      <c r="D493" s="2" t="inlineStr">
        <is>
          <t/>
        </is>
      </c>
      <c r="E493" s="2" t="inlineStr">
        <is>
          <t/>
        </is>
      </c>
    </row>
    <row r="494">
      <c r="A494" s="2" t="inlineStr">
        <is>
          <t>EPA-HQ-OA-2018-0259-8048</t>
        </is>
      </c>
      <c r="B494" s="3" t="str">
        <f>=HYPERLINK("https://www.regulations.gov/comment/EPA-HQ-OA-2018-0259-8048")</f>
      </c>
      <c r="C494" s="2" t="inlineStr">
        <is>
          <t>I believe an agency charged with regulating dangerous chemicals ought to have at least a congenial relationship with impartial science. The rule as proposed should not be finalized.</t>
        </is>
      </c>
      <c r="D494" s="2" t="inlineStr">
        <is>
          <t/>
        </is>
      </c>
      <c r="E494" s="2" t="inlineStr">
        <is>
          <t/>
        </is>
      </c>
    </row>
    <row r="495">
      <c r="A495" s="2" t="inlineStr">
        <is>
          <t>EPA-HQ-OA-2018-0259-14906</t>
        </is>
      </c>
      <c r="B495" s="3" t="str">
        <f>=HYPERLINK("https://www.regulations.gov/comment/EPA-HQ-OA-2018-0259-14906")</f>
      </c>
      <c r="C495" s="2" t="inlineStr">
        <is>
          <t>I am a physician with expertise in internal medicine and preventive medicine. I strongly oppose the criteria proposed in the Supplemental Notice of Proposed Rulemaking put forth by the EPA with regards to Strengthening Transparency in Regulatory Science. I oppose the proposed supplemental rule because it would weaken the scientific basis for EPA&amp;#39;s essential health promoting activities.If put in place, the rule would definitely favor industry over real science. There would be unequal treatment of information from industry relative to information from scientists. This is unfair.It is outrageous that the supplement indicates that the proposed rule would apply retroactively. This could lead to an evisceration of many ...</t>
        </is>
      </c>
      <c r="D495" s="2" t="inlineStr">
        <is>
          <t/>
        </is>
      </c>
      <c r="E495" s="2" t="inlineStr">
        <is>
          <t/>
        </is>
      </c>
    </row>
    <row r="496">
      <c r="A496" s="2" t="inlineStr">
        <is>
          <t>EPA-HQ-OA-2018-0259-12607</t>
        </is>
      </c>
      <c r="B496" s="3" t="str">
        <f>=HYPERLINK("https://www.regulations.gov/comment/EPA-HQ-OA-2018-0259-12607")</f>
      </c>
      <c r="C496" s="2" t="inlineStr">
        <is>
          <t>Dear Administrator Andrew Wheeler,I vehemently oppose the Environmental Protection Agency&amp;#39;s proposal to restrict the science that is used in its decisionmaking processes.The EPA claims that this proposed rule would be making science more transparent, but actually it&amp;#39;d put researchers in the terrible position of choosing between protecting privacy &amp;amp; security vs allowing their work to be used in EPA decisionmaking. That is utterly ridiculous because  it would excessively burden the EPA staff with reanalyzing data from each study used to support a rulemaking, which is not only pointless as peer review already is a check on the work of researchers, but it&amp;#39;d be resource intensive &amp;amp; time consuming. ...</t>
        </is>
      </c>
      <c r="D496" s="2" t="inlineStr">
        <is>
          <t/>
        </is>
      </c>
      <c r="E496" s="2" t="inlineStr">
        <is>
          <t/>
        </is>
      </c>
    </row>
    <row r="497">
      <c r="A497" s="2" t="inlineStr">
        <is>
          <t>EPA-HQ-OA-2018-0259-3368</t>
        </is>
      </c>
      <c r="B497" s="3" t="str">
        <f>=HYPERLINK("https://www.regulations.gov/comment/EPA-HQ-OA-2018-0259-3368")</f>
      </c>
      <c r="C497" s="2" t="inlineStr">
        <is>
          <t>As a scientist and a US citizen, I am  appalled at how the EPA is currently turning away from science. The decisions and policies you create and destroy through the EPA can likely save or break the health of our  The decisions and policies you create and destroy through the EPA can likely save or break health of our environment.  without the backing of science, the EPA has become a  dangerous joke. Like all Americans, I depend on the science the Environmental Protection Agency uses to protect my health and the health of my family and community. Science supports limits on air pollution, pesticides in food and more.Your proposed rule, which would place unprecedented limits on the use of science at the EPA, would prevent...</t>
        </is>
      </c>
      <c r="D497" s="2" t="inlineStr">
        <is>
          <t/>
        </is>
      </c>
      <c r="E497" s="2" t="inlineStr">
        <is>
          <t/>
        </is>
      </c>
    </row>
    <row r="498">
      <c r="A498" s="2" t="inlineStr">
        <is>
          <t>EPA-HQ-OA-2018-0259-5489</t>
        </is>
      </c>
      <c r="B498" s="3" t="str">
        <f>=HYPERLINK("https://www.regulations.gov/comment/EPA-HQ-OA-2018-0259-5489")</f>
      </c>
      <c r="C498" s="2" t="inlineStr">
        <is>
          <t>We &amp;quot;regular folks&amp;quot; have been dragged through decades of hoaxes, frauds, and scams perpetrated by the EPA and based on NO verifiable science.  It is time for all these things to STOP!!!  There must be a COMPLETE record of all aspects of any scientific enquiry to be used as the basis for regulation- all algorithms, all equations, all datasets, all equipment selections and setups, and all results- final and intermediate.  And, if I hear even ONCE MORE that &amp;quot;97% of scientists agree&amp;quot; about ANYTHING - especially Global Warming - you will ONLY be PROVING MY POINT!!!  The scientific method is alive and well, and MUST be used by the EPA and all other federal scientific activities. Regards, Andy Withers</t>
        </is>
      </c>
      <c r="D498" s="2" t="inlineStr">
        <is>
          <t/>
        </is>
      </c>
      <c r="E498" s="2" t="inlineStr">
        <is>
          <t/>
        </is>
      </c>
    </row>
    <row r="499">
      <c r="A499" s="2" t="inlineStr">
        <is>
          <t>EPA-HQ-OA-2018-0259-4424</t>
        </is>
      </c>
      <c r="B499" s="3" t="str">
        <f>=HYPERLINK("https://www.regulations.gov/comment/EPA-HQ-OA-2018-0259-4424")</f>
      </c>
      <c r="C499" s="2" t="inlineStr">
        <is>
          <t>I am writing to voice opposition to the  &amp;quot;Strengthening Transparency in Regulatory Science.&amp;quot;The rule would dismiss science and findings vital to keeping us healthy.Stop rolling back protections and do your jobs.History will remember you.</t>
        </is>
      </c>
      <c r="D499" s="2" t="inlineStr">
        <is>
          <t/>
        </is>
      </c>
      <c r="E499" s="2" t="inlineStr">
        <is>
          <t/>
        </is>
      </c>
    </row>
    <row r="500">
      <c r="A500" s="2" t="inlineStr">
        <is>
          <t>EPA-HQ-OA-2018-0259-8859</t>
        </is>
      </c>
      <c r="B500" s="3" t="str">
        <f>=HYPERLINK("https://www.regulations.gov/comment/EPA-HQ-OA-2018-0259-8859")</f>
      </c>
      <c r="C500" s="2" t="inlineStr">
        <is>
          <t>This is a thinly veiled attempt to WEAKEN environmental regulations which rely on per-reviewed (I.e., hard) science to protect our countrys precious air, water, and land. We must OPPOSE these changes!</t>
        </is>
      </c>
      <c r="D500" s="2" t="inlineStr">
        <is>
          <t/>
        </is>
      </c>
      <c r="E500" s="2" t="inlineStr">
        <is>
          <t/>
        </is>
      </c>
    </row>
    <row r="501">
      <c r="A501" s="2" t="inlineStr">
        <is>
          <t>EPA-HQ-OA-2018-0259-7574</t>
        </is>
      </c>
      <c r="B501" s="3" t="str">
        <f>=HYPERLINK("https://www.regulations.gov/comment/EPA-HQ-OA-2018-0259-7574")</f>
      </c>
      <c r="C501" s="2" t="inlineStr">
        <is>
          <t>Im writing to speak out AGAINST your regulations to impose transparency in EPA science. 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available.This is both unnecessary and impractical. I urge you to abandon this reckless plan, for the sake of our childrens health. Regards, Patricia fojtik</t>
        </is>
      </c>
      <c r="D501" s="2" t="inlineStr">
        <is>
          <t/>
        </is>
      </c>
      <c r="E501" s="2" t="inlineStr">
        <is>
          <t/>
        </is>
      </c>
    </row>
    <row r="502">
      <c r="A502" s="2" t="inlineStr">
        <is>
          <t>EPA-HQ-OA-2018-0259-15607</t>
        </is>
      </c>
      <c r="B502" s="3" t="str">
        <f>=HYPERLINK("https://www.regulations.gov/comment/EPA-HQ-OA-2018-0259-15607")</f>
      </c>
      <c r="C502" s="2" t="inlineStr">
        <is>
          <t>Air pollution harms our health. Research is linking poor health outcomes from COVID-19 to increased exposure to fine particle pollution. EPA should be acting to further protect public health not undermine its ability to do its job. EPAs Supplemental Transparency Proposal continues the effort to limit which scientific studies EPA will use in major regulatory decisions. The Federal Housekeeping Statute alone or with bedrock environmental laws like the Clean Air Act gives EPA the authority to pick and choose the science it will use in protecting public health. EPA should continue to use long recognized public health studies to best protect the public from contaminants to the air, water, and land and limit human exposure to harmful chemicals...</t>
        </is>
      </c>
      <c r="D502" s="2" t="inlineStr">
        <is>
          <t/>
        </is>
      </c>
      <c r="E502" s="2" t="inlineStr">
        <is>
          <t/>
        </is>
      </c>
    </row>
    <row r="503">
      <c r="A503" s="2" t="inlineStr">
        <is>
          <t>EPA-HQ-OA-2018-0259-14560</t>
        </is>
      </c>
      <c r="B503" s="3" t="str">
        <f>=HYPERLINK("https://www.regulations.gov/comment/EPA-HQ-OA-2018-0259-14560")</f>
      </c>
      <c r="C503" s="2" t="inlineStr">
        <is>
          <t xml:space="preserve"> Re: Docket ID No. EPA-HQ-OA-2018-0259I have strong opposition to the criteria proposed in the Supplemental Notice of Proposed Rulemaking put forth by the EPA relative to its rule entitled &amp;quot;Strengthening Transparency in Regulatory Science.&amp;quot; I strongly support for EPA&amp;#39;s mission to protect human health and well-being and the environment. I oppose this proposed Supplemental rule because it would weaken the scientific underpinnings, and thus the strength, of EPA&amp;#39;s health-protective actions.This proposal would prohibit EPA from setting regulations that are supported, in part or whole, by data that is not publicly available for re-analysis or that cannot be replicated. The problem is that many of the most robus...</t>
        </is>
      </c>
      <c r="D503" s="2" t="inlineStr">
        <is>
          <t/>
        </is>
      </c>
      <c r="E503" s="2" t="inlineStr">
        <is>
          <t/>
        </is>
      </c>
    </row>
    <row r="504">
      <c r="A504" s="2" t="inlineStr">
        <is>
          <t>EPA-HQ-OA-2018-0259-5163</t>
        </is>
      </c>
      <c r="B504" s="3" t="str">
        <f>=HYPERLINK("https://www.regulations.gov/comment/EPA-HQ-OA-2018-0259-5163")</f>
      </c>
      <c r="C504" s="2" t="inlineStr">
        <is>
          <t>Dear Acting Administrator Wheeler,I am writing to voice my opposition to U.S. EPA&amp;#39;s proposed rule, &amp;quot;Strengthening Transparency in Regulatory Science.&amp;quot;I am an occupational and environmental medicine physician and I see daily how EPA laws have allowed our populations to be much healthier than in years before.  Unfortunately, much the of science behind our rules relies on data that needs to be protected, such as patient data that falls under HIPAA.  We need these studies to make thoughtful, practical regulations to tackle the subjects listed below.Air pollution. The Clean Air Act, a bedrock environmental law, would be endangered under this proposed rule because it relies on a longitudinal epidemio...</t>
        </is>
      </c>
      <c r="D504" s="2" t="inlineStr">
        <is>
          <t/>
        </is>
      </c>
      <c r="E504" s="2" t="inlineStr">
        <is>
          <t/>
        </is>
      </c>
    </row>
    <row r="505">
      <c r="A505" s="2" t="inlineStr">
        <is>
          <t>EPA-HQ-OA-2018-0259-11966</t>
        </is>
      </c>
      <c r="B505" s="3" t="str">
        <f>=HYPERLINK("https://www.regulations.gov/comment/EPA-HQ-OA-2018-0259-11966")</f>
      </c>
      <c r="C505" s="2" t="inlineStr">
        <is>
          <t>Please STOP SECRET SCIENCE !!  There are 50 world scientists who have science to prove that climate change is not what you think.  STOP SECRET  EPA Scientists. We must get all the science to make informed decisions about massive restrictive regulations.  I will find again the scientist names and their world organization to give you balanced science. Stop regulations out of control.</t>
        </is>
      </c>
      <c r="D505" s="2" t="inlineStr">
        <is>
          <t/>
        </is>
      </c>
      <c r="E505" s="2" t="inlineStr">
        <is>
          <t/>
        </is>
      </c>
    </row>
    <row r="506">
      <c r="A506" s="2" t="inlineStr">
        <is>
          <t>EPA-HQ-OA-2018-0259-4350</t>
        </is>
      </c>
      <c r="B506" s="3" t="str">
        <f>=HYPERLINK("https://www.regulations.gov/comment/EPA-HQ-OA-2018-0259-4350")</f>
      </c>
      <c r="C506" s="2" t="inlineStr">
        <is>
          <t>From: Mark Hartman  To: Docket OEI Date: 5/23/2018 3:46:02 PM Subject: Re: Strengthening Transparency in Regulatory Science Proposed Rule: EPA-HQ-OA-2018-0259 ------------------------------------------------------------------------------------------------ Mark Hartman 804 Granite Lane Camano Island, WA 98282 May 23, 2018 Dear Environmental Protection Agency, Scientists and well-funded research must be allowed to remain at the heart of the EPA's mission. I fear the current administration has fundamentally lost its compass by spending more time in dialogue with companies that have only their own profit interests at heart rather than than keeping sound science at the core of long- term policy. There is strong eviden...</t>
        </is>
      </c>
      <c r="D506" s="2" t="inlineStr">
        <is>
          <t/>
        </is>
      </c>
      <c r="E506" s="2" t="inlineStr">
        <is>
          <t/>
        </is>
      </c>
    </row>
    <row r="507">
      <c r="A507" s="2" t="inlineStr">
        <is>
          <t>EPA-HQ-OA-2018-0259-17612</t>
        </is>
      </c>
      <c r="B507" s="3" t="str">
        <f>=HYPERLINK("https://www.regulations.gov/comment/EPA-HQ-OA-2018-0259-17612")</f>
      </c>
      <c r="C507" s="2" t="inlineStr">
        <is>
          <t>As someone concerned about breast cancer and the health risks posed by involuntary environmental exposure to chemicals linked to cancer, I strongly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priva...</t>
        </is>
      </c>
      <c r="D507" s="2" t="inlineStr">
        <is>
          <t/>
        </is>
      </c>
      <c r="E507" s="2" t="inlineStr">
        <is>
          <t/>
        </is>
      </c>
    </row>
    <row r="508">
      <c r="A508" s="2" t="inlineStr">
        <is>
          <t>EPA-HQ-OA-2018-0259-21382</t>
        </is>
      </c>
      <c r="B508" s="3" t="str">
        <f>=HYPERLINK("https://www.regulations.gov/comment/EPA-HQ-OA-2018-0259-21382")</f>
      </c>
      <c r="C508" s="2" t="inlineStr">
        <is>
          <t>The Honorable Andrew Wheeler Environmental Protection Agency 1200 Pennsylvania Avenue NW Washington, DC 20460 Attention: EPA-HQ-OA-2018-0259-9322Proposed Rulemaking for Strengthening Transparency in Regulatory Science  Dear Administrator Wheeler: As a business leader, I ask that you withdraw your proposed rulemaking for &amp;quot;Strengthening Transparency in Regulatory Science&amp;quot; and seek input on future environmental policy changes from the rapidly growing responsible and sustainable business community. Your proposed rule says it is to increase transparency, but forcing the release of private health information in violation of federal healthcare privacy laws in order to us...</t>
        </is>
      </c>
      <c r="D508" s="2" t="inlineStr">
        <is>
          <t/>
        </is>
      </c>
      <c r="E508" s="2" t="inlineStr">
        <is>
          <t/>
        </is>
      </c>
    </row>
    <row r="509">
      <c r="A509" s="2" t="inlineStr">
        <is>
          <t>EPA-HQ-OA-2018-0259-5999</t>
        </is>
      </c>
      <c r="B509" s="3" t="str">
        <f>=HYPERLINK("https://www.regulations.gov/comment/EPA-HQ-OA-2018-0259-5999")</f>
      </c>
      <c r="C509" s="2" t="inlineStr">
        <is>
          <t>Please have the EPA Show their Work and END so called Secret Science NOW! Bureaucrats at the EPA refuse to show their work and justify the burdensome job-killing regulations they have forced on Americas small business owners.Instead they have haphazardly regulated everything that moves and everything that didnt, destroying countless good-paying American jobs. Help stop this regulatory insanity and tell them to justify ANY proposed regulation with proven science! Tell them to stop using secret science. Regards, Gary Conley</t>
        </is>
      </c>
      <c r="D509" s="2" t="inlineStr">
        <is>
          <t/>
        </is>
      </c>
      <c r="E509" s="2" t="inlineStr">
        <is>
          <t/>
        </is>
      </c>
    </row>
    <row r="510">
      <c r="A510" s="2" t="inlineStr">
        <is>
          <t>EPA-HQ-OA-2018-0259-1007</t>
        </is>
      </c>
      <c r="B510" s="3" t="str">
        <f>=HYPERLINK("https://www.regulations.gov/comment/EPA-HQ-OA-2018-0259-1007")</f>
      </c>
      <c r="C510" s="2" t="inlineStr">
        <is>
          <t>Kevin Li Data Scientist at University of Washington Medical Center 5/24/2018 Dear EPA, I might not be someone that is an expert in a field of science. I am still working my way up to being able to make a clam that has weight to it. Regardless of this, I still would like to comment on why the proposal, Strengthening Transparency in Regulatory Science, is not particularly helping science, but hurting it. I agree and would love to have more transparency in science, but the actions that are required based on the proposal is not the method to achieve it. This proposal doesn’t lead to a clear way of addressing and implementing transparency. For one, this proposal forces scientists to make a choice. Either protect their data and identify of the...
Kevin Li Data Scientist at University of Washington Medical Center 5/24/2018 Dear EPA, I might not be someone that is an expert in a field of science. I am still working my way up to being able to make a clam that has weight to it. Regardless of this, I still would like to comment on why the proposal, Strengthening Transparency in Regulatory Science, is not particularly helping science, but hurting it. I agree and would love to have more transparency in science, but the actions that are required based on the proposal is not the method to achieve it. This proposal doesn’t lead to a clear way of addressing and implementing transparency. For one, this proposal forces scientists to make a choice. Either protect their data and identify of the...</t>
        </is>
      </c>
      <c r="D510" s="2" t="inlineStr">
        <is>
          <t/>
        </is>
      </c>
      <c r="E510" s="2" t="inlineStr">
        <is>
          <t/>
        </is>
      </c>
    </row>
    <row r="511">
      <c r="A511" s="2" t="inlineStr">
        <is>
          <t>EPA-HQ-OA-2018-0259-12434</t>
        </is>
      </c>
      <c r="B511" s="3" t="str">
        <f>=HYPERLINK("https://www.regulations.gov/comment/EPA-HQ-OA-2018-0259-12434")</f>
      </c>
      <c r="C511" s="2" t="inlineStr">
        <is>
          <t>See attached file for the comments from Save the Sound.Respectfully submitted,Kat Fiedler, Esq.Save the Sound
May 18, 2020 Cheryl A. Hawkins Office of Science Advisor, Policy, and Engagement Environmental Protection Agency 1200 Pennsylvania Avenue NW Washington, DC 20460 RE: Docket ID No. EPA-HQ-OA-2018-0259 Dear Cheryl A. Hawkins, On behalf of Save the Sound, we submit the following comments in opposition to the Environmental Protection Agency’s (EPA or the “Agency”) proposed rulemaking, “Strengthening Transparency in Regulatory Science,” 85 Fed. Reg. 15,396 (Mar. 18, 2020) (the “Proposal”). Save the Sound is a nonprofit organization representing over 4,200 member households and 10,000 activists in Connecticut and New York. Our mission is to protect and improve the land, air, and water of the Long Island Sound region. We use legal and scientifi...</t>
        </is>
      </c>
      <c r="D511" s="2" t="inlineStr">
        <is>
          <t/>
        </is>
      </c>
      <c r="E511" s="2" t="inlineStr">
        <is>
          <t/>
        </is>
      </c>
    </row>
    <row r="512">
      <c r="A512" s="2" t="inlineStr">
        <is>
          <t>EPA-HQ-OA-2018-0259-7068</t>
        </is>
      </c>
      <c r="B512" s="3" t="str">
        <f>=HYPERLINK("https://www.regulations.gov/comment/EPA-HQ-OA-2018-0259-7068")</f>
      </c>
      <c r="C512" s="2" t="inlineStr">
        <is>
          <t>From: Environmental Defense Fund  To: Pruitt, Scott Date: 7/3/2018 4:09:31 PM Subject: Walk back your latest dangerous attack on strong science ----------------------------------------------------------------- Jul 3, 2018 Administrator E. Scott Pruitt Dear Administrator Pruitt, I am writing you today because I am gravely concerned by your recent proposal to restrict EPA's ability to include and use life-saving science. But I am not surprised. If nothing else, you are consistent in following through with your obsessive determination to dismantle the EPA by making it as weak and ineffectual as possible so as not to "interfere" with your political and corporate moneyed patrons who want to exploit our environment, clean a...</t>
        </is>
      </c>
      <c r="D512" s="2" t="inlineStr">
        <is>
          <t/>
        </is>
      </c>
      <c r="E512" s="2" t="inlineStr">
        <is>
          <t/>
        </is>
      </c>
    </row>
    <row r="513">
      <c r="A513" s="2" t="inlineStr">
        <is>
          <t>EPA-HQ-OA-2018-0259-17563</t>
        </is>
      </c>
      <c r="B513" s="3" t="str">
        <f>=HYPERLINK("https://www.regulations.gov/comment/EPA-HQ-OA-2018-0259-17563")</f>
      </c>
      <c r="C513"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513" s="2" t="inlineStr">
        <is>
          <t/>
        </is>
      </c>
      <c r="E513" s="2" t="inlineStr">
        <is>
          <t/>
        </is>
      </c>
    </row>
    <row r="514">
      <c r="A514" s="2" t="inlineStr">
        <is>
          <t>EPA-HQ-OA-2018-0259-1617</t>
        </is>
      </c>
      <c r="B514" s="3" t="str">
        <f>=HYPERLINK("https://www.regulations.gov/comment/EPA-HQ-OA-2018-0259-1617")</f>
      </c>
      <c r="C514" s="2" t="inlineStr">
        <is>
          <t>Restore the role of proper science to EPA rebuke making. Do not restrict the science that has served EPA so well. Listen to the people and not your corporate patrons. Regards, Gregory Spooner</t>
        </is>
      </c>
      <c r="D514" s="2" t="inlineStr">
        <is>
          <t/>
        </is>
      </c>
      <c r="E514" s="2" t="inlineStr">
        <is>
          <t/>
        </is>
      </c>
    </row>
    <row r="515">
      <c r="A515" s="2" t="inlineStr">
        <is>
          <t>EPA-HQ-OA-2018-0259-11089</t>
        </is>
      </c>
      <c r="B515" s="3" t="str">
        <f>=HYPERLINK("https://www.regulations.gov/comment/EPA-HQ-OA-2018-0259-11089")</f>
      </c>
      <c r="C515" s="2" t="inlineStr">
        <is>
          <t>Leftists and environmental extremists dont care that American businesses are hurting right now.They dont care that over 3 MILLION Americans recently filed for unemployment benefits.All they care about is advancing their out-of-touch agenda. Thats why Pelosi tried to fill the latest Coronavirus relief bill with parts of AOCs socialist Green New Deal.President Trump is fighting to protect Americas workers and their families. In fact, his conservative administration is trying to make the EPA justify any new regulation BEFORE its enacted.It is time to force the EPA to show their work and stop using secret science. It is time to stop them from using &amp;quot;models&amp;quot; which are designed, yes designed to show result that fa...</t>
        </is>
      </c>
      <c r="D515" s="2" t="inlineStr">
        <is>
          <t/>
        </is>
      </c>
      <c r="E515" s="2" t="inlineStr">
        <is>
          <t/>
        </is>
      </c>
    </row>
    <row r="516">
      <c r="A516" s="2" t="inlineStr">
        <is>
          <t>EPA-HQ-OA-2018-0259-5231</t>
        </is>
      </c>
      <c r="B516" s="3" t="str">
        <f>=HYPERLINK("https://www.regulations.gov/comment/EPA-HQ-OA-2018-0259-5231")</f>
      </c>
      <c r="C516" s="2" t="inlineStr">
        <is>
          <t>Stop using secret science. Show your work. Use real science, not politics! Regards, Gary Almstrom</t>
        </is>
      </c>
      <c r="D516" s="2" t="inlineStr">
        <is>
          <t/>
        </is>
      </c>
      <c r="E516" s="2" t="inlineStr">
        <is>
          <t/>
        </is>
      </c>
    </row>
    <row r="517">
      <c r="A517" s="2" t="inlineStr">
        <is>
          <t>EPA-HQ-OA-2018-0259-8705</t>
        </is>
      </c>
      <c r="B517" s="3" t="str">
        <f>=HYPERLINK("https://www.regulations.gov/comment/EPA-HQ-OA-2018-0259-8705")</f>
      </c>
      <c r="C517" s="2" t="inlineStr">
        <is>
          <t>PLEASE ENTER YOUR COMMENT HERE The EPA  has gone along with false science long enough and need to make all of their documents and rules known to the American people Regards, Philip Morken</t>
        </is>
      </c>
      <c r="D517" s="2" t="inlineStr">
        <is>
          <t/>
        </is>
      </c>
      <c r="E517" s="2" t="inlineStr">
        <is>
          <t/>
        </is>
      </c>
    </row>
    <row r="518">
      <c r="A518" s="2" t="inlineStr">
        <is>
          <t>EPA-HQ-OA-2018-0259-15119</t>
        </is>
      </c>
      <c r="B518" s="3" t="str">
        <f>=HYPERLINK("https://www.regulations.gov/comment/EPA-HQ-OA-2018-0259-15119")</f>
      </c>
      <c r="C518" s="2" t="inlineStr">
        <is>
          <t>Dear Administrator Andrew Wheeler,Why on earth would the Environmental Protection Agency&amp;#39;s (EPA) want to restrict the science that is used in its decision making processes?  Huh?   This is America.  We are an open society.  There are so many talented scientists with varying expertise.  We need them all. Scientists count on being able to research and cite data from each other. Each build on the other.  One study could for example have cited the work of many researchers.  I can&amp;#39;t for the life of me understand why the EPA would &amp;#39;restrict&amp;#39; science.  This is something reminiscent of Orwell&amp;#39;s si - fi 1984 and Big Brother.  Will we be burning books next?  Or is this just another example of the so called climate den...</t>
        </is>
      </c>
      <c r="D518" s="2" t="inlineStr">
        <is>
          <t/>
        </is>
      </c>
      <c r="E518" s="2" t="inlineStr">
        <is>
          <t/>
        </is>
      </c>
    </row>
    <row r="519">
      <c r="A519" s="2" t="inlineStr">
        <is>
          <t>EPA-HQ-OA-2018-0259-5918</t>
        </is>
      </c>
      <c r="B519" s="3" t="str">
        <f>=HYPERLINK("https://www.regulations.gov/comment/EPA-HQ-OA-2018-0259-5918")</f>
      </c>
      <c r="C519" s="2" t="inlineStr">
        <is>
          <t>President Trump is trying to make these environmental extremists show their work BEFORE they slap American businesses with ridiculous regulations.But the deep state bureaucrats are fighting back. They know theyve used shady science to advance their radical leftist agenda. AND THEY DONT CARE!Tell them to show their work. Tell them to stop using secret science. Regards, Nancy Meinhardt</t>
        </is>
      </c>
      <c r="D519" s="2" t="inlineStr">
        <is>
          <t/>
        </is>
      </c>
      <c r="E519" s="2" t="inlineStr">
        <is>
          <t/>
        </is>
      </c>
    </row>
    <row r="520">
      <c r="A520" s="2" t="inlineStr">
        <is>
          <t>EPA-HQ-OA-2018-0259-14014</t>
        </is>
      </c>
      <c r="B520" s="3" t="str">
        <f>=HYPERLINK("https://www.regulations.gov/comment/EPA-HQ-OA-2018-0259-14014")</f>
      </c>
      <c r="C520"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520" s="2" t="inlineStr">
        <is>
          <t/>
        </is>
      </c>
      <c r="E520" s="2" t="inlineStr">
        <is>
          <t/>
        </is>
      </c>
    </row>
    <row r="521">
      <c r="A521" s="2" t="inlineStr">
        <is>
          <t>EPA-HQ-OA-2018-0259-3599</t>
        </is>
      </c>
      <c r="B521" s="3" t="str">
        <f>=HYPERLINK("https://www.regulations.gov/comment/EPA-HQ-OA-2018-0259-3599")</f>
      </c>
      <c r="C521" s="2" t="inlineStr">
        <is>
          <t>We the People are in the great majority concerned about environmental devastation by the Scott Pruitt horrible destruction of the EPA regs. Like nearly all Americans, I depend on the science the Environmental Protection Agency uses to protect my health and the health of my family and community. Science supports limits on air pollution, pesticides in food and more.Your proposed rule, which would place unprecedented limits on the use of science at the EPA, would prevent the agency from using the best science. The EPA should not create a false conflict between violating the privacy of the people who participate in research studies and protecting the publics health.Furthermore, you have provided just 30 days for the publi...</t>
        </is>
      </c>
      <c r="D521" s="2" t="inlineStr">
        <is>
          <t/>
        </is>
      </c>
      <c r="E521" s="2" t="inlineStr">
        <is>
          <t/>
        </is>
      </c>
    </row>
    <row r="522">
      <c r="A522" s="2" t="inlineStr">
        <is>
          <t>EPA-HQ-OA-2018-0259-17001</t>
        </is>
      </c>
      <c r="B522" s="3" t="str">
        <f>=HYPERLINK("https://www.regulations.gov/comment/EPA-HQ-OA-2018-0259-17001")</f>
      </c>
      <c r="C522" s="2" t="inlineStr">
        <is>
          <t>Dear Administrator Andrew Wheeler,I am writing because of worries about the proposal by the Environmental Protection Agency&amp;#39;s to restrict the science that may be used in its decisions.The coronavirus pandemic, and our inadequate handling of it, shows how important it is to maintain a good scientific basis on issues that may prove of vital significance to us.  Public health is one such area, but so are the areas such as land planning, crop planning, flood control and flood maps for building proposals, that would be substantially affected by climate change.  We must have the best advice from the best experts available -- those in the U.S.In issuing its proposed rule, the EPA claims that it would be making science mo...</t>
        </is>
      </c>
      <c r="D522" s="2" t="inlineStr">
        <is>
          <t/>
        </is>
      </c>
      <c r="E522" s="2" t="inlineStr">
        <is>
          <t/>
        </is>
      </c>
    </row>
    <row r="523">
      <c r="A523" s="2" t="inlineStr">
        <is>
          <t>EPA-HQ-OA-2018-0259-9098</t>
        </is>
      </c>
      <c r="B523" s="3" t="str">
        <f>=HYPERLINK("https://www.regulations.gov/comment/EPA-HQ-OA-2018-0259-9098")</f>
      </c>
      <c r="C523" s="2" t="inlineStr">
        <is>
          <t>Im writing to speak out AGAINST your regulations to impose transparency in EPA science. 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available.I have spent 37 years working on literature research for a wide range of scientific and engineering disciplines.  The sort of restrictions on legitimate anonymized data is completely at odds with the scientific method.  It is an example the perverse public relations twisting of terms by demagogues.  &lt;b...</t>
        </is>
      </c>
      <c r="D523" s="2" t="inlineStr">
        <is>
          <t/>
        </is>
      </c>
      <c r="E523" s="2" t="inlineStr">
        <is>
          <t/>
        </is>
      </c>
    </row>
    <row r="524">
      <c r="A524" s="2" t="inlineStr">
        <is>
          <t>EPA-HQ-OA-2018-0259-6859</t>
        </is>
      </c>
      <c r="B524" s="3" t="str">
        <f>=HYPERLINK("https://www.regulations.gov/comment/EPA-HQ-OA-2018-0259-6859")</f>
      </c>
      <c r="C524" s="2" t="inlineStr">
        <is>
          <t>16-Ju1-2018 21:46 From William McMullin. Phone #8 FaxZero.com P.i Recipient Information To: Andrew Wheeler Fax #: 1 202501 1 450 Sender Information kKERICOM From: William McMullin send a fax for fras Email address: wmcmullin@mail.com (from 172.8.193.46) Phone #: 8 Sent on: Monday, July 16 2018 at 5:45 PM EDT I'm writing to speak out AGAINST your regulations to impose "transparency" in EPA science. Peer-reviewed studies assessing the effects of pollution exposure on humans, based on actual personal health data - which by law must be kept confidential - are among tl-ie best science available to the Agency. The proposal would allow EPA to ignore this data unless that confidential personal health data were made publicly available. This is bo...</t>
        </is>
      </c>
      <c r="D524" s="2" t="inlineStr">
        <is>
          <t/>
        </is>
      </c>
      <c r="E524" s="2" t="inlineStr">
        <is>
          <t/>
        </is>
      </c>
    </row>
    <row r="525">
      <c r="A525" s="2" t="inlineStr">
        <is>
          <t>EPA-HQ-OA-2018-0259-9741</t>
        </is>
      </c>
      <c r="B525" s="3" t="str">
        <f>=HYPERLINK("https://www.regulations.gov/comment/EPA-HQ-OA-2018-0259-9741")</f>
      </c>
      <c r="C525" s="2" t="inlineStr">
        <is>
          <t xml:space="preserve">&amp;quot;Under the current extraordinary circumstances of a national public health emergency, providing full review and comment on the SNPRM within 30 days is extremely burdensome if not impossible.&amp;quot; -Jared Blumenfeld.As a voting citizen of these United States, I join in Mr. Blumenfeld&amp;#39;s respectful request to extend the comment period by at least 90 days, for a total of 120 days. </t>
        </is>
      </c>
      <c r="D525" s="2" t="inlineStr">
        <is>
          <t/>
        </is>
      </c>
      <c r="E525" s="2" t="inlineStr">
        <is>
          <t/>
        </is>
      </c>
    </row>
    <row r="526">
      <c r="A526" s="2" t="inlineStr">
        <is>
          <t>EPA-HQ-OA-2018-0259-1348</t>
        </is>
      </c>
      <c r="B526" s="3" t="str">
        <f>=HYPERLINK("https://www.regulations.gov/comment/EPA-HQ-OA-2018-0259-1348")</f>
      </c>
      <c r="C526" s="2" t="inlineStr">
        <is>
          <t>This rule will not have a positive impact on the health and well-being of the American people. To be &amp;quot;fully transparent&amp;quot; is unrealistic and will go against the mandate of the EPA to use the best available science available. Confidentiality is a commonplace expectation in research to protect participants, who have a right to privacy. This rule will create a ripple effect of making participants less willing to participate in research and will hurt science. Scientific research is the backbone of the EPA, and it makes absolutely no sense to invalidate the excellent science that has been done with this rule. Studies with confidentiality are no less valid than studies without confidentiality. If we expect the healthcare system to pro...</t>
        </is>
      </c>
      <c r="D526" s="2" t="inlineStr">
        <is>
          <t/>
        </is>
      </c>
      <c r="E526" s="2" t="inlineStr">
        <is>
          <t/>
        </is>
      </c>
    </row>
    <row r="527">
      <c r="A527" s="2" t="inlineStr">
        <is>
          <t>EPA-HQ-OA-2018-0259-7053</t>
        </is>
      </c>
      <c r="B527" s="3" t="str">
        <f>=HYPERLINK("https://www.regulations.gov/comment/EPA-HQ-OA-2018-0259-7053")</f>
      </c>
      <c r="C527" s="2" t="inlineStr">
        <is>
          <t>From: Environmental Defense Fund  To: Pruitt, Scott Date: 7/3/2018 5:42:57 PM Subject: Walk back your latest dangerous attack on strong science ----------------------------------------------------------------- Jul 3, 2018 Administrator E. Scott Pruitt Dear Administrator Pruitt, I'm writing today gravely concerned about your recent proposal to restrict EPA's ability to use life-saving science. This proposal doesn't roll back red tape. Instead, it binds the process of legitimate scientific inquiry with it. It will obstruct EPA's ability to use highly reliable scientific information, including data used to determine whether chemicals and pollutants cause cancer, heart disease, and other health problems. This proposal wil...</t>
        </is>
      </c>
      <c r="D527" s="2" t="inlineStr">
        <is>
          <t/>
        </is>
      </c>
      <c r="E527" s="2" t="inlineStr">
        <is>
          <t/>
        </is>
      </c>
    </row>
    <row r="528">
      <c r="A528" s="2" t="inlineStr">
        <is>
          <t>EPA-HQ-OA-2018-0259-21680</t>
        </is>
      </c>
      <c r="B528" s="3" t="str">
        <f>=HYPERLINK("https://www.regulations.gov/comment/EPA-HQ-OA-2018-0259-21680")</f>
      </c>
      <c r="C528" s="2" t="inlineStr">
        <is>
          <t>My name is Sharon Scott, and I live in, Hutchinson. KS. I am a lifelong environmental activist.Our air, water, and food should be protected!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significantly...</t>
        </is>
      </c>
      <c r="D528" s="2" t="inlineStr">
        <is>
          <t/>
        </is>
      </c>
      <c r="E528" s="2" t="inlineStr">
        <is>
          <t/>
        </is>
      </c>
    </row>
    <row r="529">
      <c r="A529" s="2" t="inlineStr">
        <is>
          <t>EPA-HQ-OA-2018-0259-7465</t>
        </is>
      </c>
      <c r="B529" s="3" t="str">
        <f>=HYPERLINK("https://www.regulations.gov/comment/EPA-HQ-OA-2018-0259-7465")</f>
      </c>
      <c r="C529" s="2" t="inlineStr">
        <is>
          <t>Stop using secret science. Show your work. Stopped putting regulations where we don&amp;#39;t need  to. It&amp;#39;s hurting jobs. Regards, David Barnes</t>
        </is>
      </c>
      <c r="D529" s="2" t="inlineStr">
        <is>
          <t/>
        </is>
      </c>
      <c r="E529" s="2" t="inlineStr">
        <is>
          <t/>
        </is>
      </c>
    </row>
    <row r="530">
      <c r="A530" s="2" t="inlineStr">
        <is>
          <t>EPA-HQ-OA-2018-0259-18488</t>
        </is>
      </c>
      <c r="B530" s="3" t="str">
        <f>=HYPERLINK("https://www.regulations.gov/comment/EPA-HQ-OA-2018-0259-18488")</f>
      </c>
      <c r="C530" s="2" t="inlineStr">
        <is>
          <t>Protection Agency,I am writing to oppose the U.S. Environmental Protection Agency&amp;#39;s (EPA) proposed &amp;quot;Transparency in Regulatory Science&amp;quot; rule.  This proposed rule would not provide the public with greater &amp;quot;confidence in and understanding of&amp;quot; EPA&amp;#39;s regulatory decisions, as stated in your justification. Rather, it would deeply undermine the ability of the EPA to use all the best available science in its regulatory decisions, which, in turn, will undermine public health.   Human epidemiological studies play a critical role in understanding the connection between chemicals and numerous health harms, including breast cancer risk. A core aspect of these studies is the need to c...</t>
        </is>
      </c>
      <c r="D530" s="2" t="inlineStr">
        <is>
          <t/>
        </is>
      </c>
      <c r="E530" s="2" t="inlineStr">
        <is>
          <t/>
        </is>
      </c>
    </row>
    <row r="531">
      <c r="A531" s="2" t="inlineStr">
        <is>
          <t>EPA-HQ-OA-2018-0259-13697</t>
        </is>
      </c>
      <c r="B531" s="3" t="str">
        <f>=HYPERLINK("https://www.regulations.gov/comment/EPA-HQ-OA-2018-0259-13697")</f>
      </c>
      <c r="C531" s="2" t="inlineStr">
        <is>
          <t>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significantly undermined.The EPA was created to protect our health and wellbeing by using the best available science. The administrations new plan is ...</t>
        </is>
      </c>
      <c r="D531" s="2" t="inlineStr">
        <is>
          <t/>
        </is>
      </c>
      <c r="E531" s="2" t="inlineStr">
        <is>
          <t/>
        </is>
      </c>
    </row>
    <row r="532">
      <c r="A532" s="2" t="inlineStr">
        <is>
          <t>EPA-HQ-OA-2018-0259-1636</t>
        </is>
      </c>
      <c r="B532" s="3" t="str">
        <f>=HYPERLINK("https://www.regulations.gov/comment/EPA-HQ-OA-2018-0259-1636")</f>
      </c>
      <c r="C532" s="2" t="inlineStr">
        <is>
          <t>You know Scott, all of this is going to catch up to you sooner or later. Virtually the entire country is appalled by your behavior, and our grandchildren&amp;#39;s history and science books will extol how selfish and disastrous all of your decisions were, while they are still struggling to recover from them. You&amp;#39;ve got maybe a decade or two left in your own life to benefit from your greed (at best; there are a tremendous number of people striving to hold you accountable immediately), but you&amp;#39;ve got centuries of admonishment ahead of you unless you turn things around.Im writing to speak out AGAINST your regulations to impose transparency in EPA science. Peer-reviewed studies assessing the effects of pollution expos...</t>
        </is>
      </c>
      <c r="D532" s="2" t="inlineStr">
        <is>
          <t/>
        </is>
      </c>
      <c r="E532" s="2" t="inlineStr">
        <is>
          <t/>
        </is>
      </c>
    </row>
    <row r="533">
      <c r="A533" s="2" t="inlineStr">
        <is>
          <t>EPA-HQ-OA-2018-0259-14538</t>
        </is>
      </c>
      <c r="B533" s="3" t="str">
        <f>=HYPERLINK("https://www.regulations.gov/comment/EPA-HQ-OA-2018-0259-14538")</f>
      </c>
      <c r="C533" s="2" t="inlineStr">
        <is>
          <t>The Honorable Andrew Wheeler Environmental Protection Agency 1200 Pennsylvania Avenue NW Washington, DC 20460 Attention: EPA-HQ-OA-2018-0259-9322Proposed Rulemaking for Strengthening Transparency in Regulatory Science  Dear Administrator Wheeler: As a business leader, I ask that you withdraw your proposed rulemaking for &amp;quot;Strengthening Transparency in Regulatory Science&amp;quot; and seek input on future environmental policy changes from the rapidly growing responsible and sustainable business community. Not only will this proposed rule be detrimental to the development of environmental and public health regulations, but it will also hurt businesses across all sectors by in...</t>
        </is>
      </c>
      <c r="D533" s="2" t="inlineStr">
        <is>
          <t/>
        </is>
      </c>
      <c r="E533" s="2" t="inlineStr">
        <is>
          <t/>
        </is>
      </c>
    </row>
    <row r="534">
      <c r="A534" s="2" t="inlineStr">
        <is>
          <t>EPA-HQ-OA-2018-0259-12415</t>
        </is>
      </c>
      <c r="B534" s="3" t="str">
        <f>=HYPERLINK("https://www.regulations.gov/comment/EPA-HQ-OA-2018-0259-12415")</f>
      </c>
      <c r="C534" s="2" t="inlineStr">
        <is>
          <t>Please find attached the comments of the Confederated Tribes of the Umatilla Indian Reservation Department of Natural Resources regarding the proposed rule &amp;quot;Strengthening Transparency in Regulatory Science.&amp;quot;
Confederated Tribes of the 46411 Timíne Way Pendleton, OR 97801 Umatilla Indian Reservation Department of Natural Resources www.ctuir.org ericquaempts@ctuir.org Phone: 541-276-3165 Fax: 541-276-3095 May 18, 2020 Ms. Cheryl A. Hawkins Office of Science Advisor, Policy and Engagement (8104R) U.S. Environmental Protection Agency 1200 Pennsylvania Ave NW Washington, DC 20460 osp_staff@epa.gov U.S. Environmental Protection Agency EPA Docket Center Office of Research and Development Docket Mail Code 28221T 1200 Pennsylvania Avenue NW Washington, DC 20460 Also Submitted via http://www.regulations.gov RE: “Strengthening Transparency in Regulatory Science” Proposed Rule, Docket ID No. EPA- HQ-OA-2018-0259 Dear Ms. Hawkins, et al.: The Confederate...</t>
        </is>
      </c>
      <c r="D534" s="2" t="inlineStr">
        <is>
          <t/>
        </is>
      </c>
      <c r="E534" s="2" t="inlineStr">
        <is>
          <t/>
        </is>
      </c>
    </row>
    <row r="535">
      <c r="A535" s="2" t="inlineStr">
        <is>
          <t>EPA-HQ-OA-2018-0259-9880</t>
        </is>
      </c>
      <c r="B535" s="3" t="str">
        <f>=HYPERLINK("https://www.regulations.gov/comment/EPA-HQ-OA-2018-0259-9880")</f>
      </c>
      <c r="C535" s="2" t="inlineStr">
        <is>
          <t>Dear Administrator Andrew Wheeler,I write to express my objection to the EPAs proposal to limit the science it uses in the decision making process to those studies that support the current administrations position on a variety of topics. As a retired federal employee, PhD., and concerned citizen, it offends me and breaks my heart that the EPA leadership is willing to follow a political agenda rather than play the role of honest broker in policy decisions. There are established, historically capable and independent science organizations that have provided the United States and the world with accurate and incontrovertible results, bereft of desired political outcomes. Please! Do not abandon our nation and the ...</t>
        </is>
      </c>
      <c r="D535" s="2" t="inlineStr">
        <is>
          <t/>
        </is>
      </c>
      <c r="E535" s="2" t="inlineStr">
        <is>
          <t/>
        </is>
      </c>
    </row>
    <row r="536">
      <c r="A536" s="2" t="inlineStr">
        <is>
          <t>EPA-HQ-OA-2018-0259-11289</t>
        </is>
      </c>
      <c r="B536" s="3" t="str">
        <f>=HYPERLINK("https://www.regulations.gov/comment/EPA-HQ-OA-2018-0259-11289")</f>
      </c>
      <c r="C536" s="2" t="inlineStr">
        <is>
          <t>Dear Administrator Wheeler, As a registered Republican, I oppose your misleadingly titled &amp;quot;Strengthening Transparency in Regulatory Science&amp;quot; supplemental proposal because it would censor EPA from using the best available science to inform its policymaking.Our health depends on protective regulations to keep us safe from toxic chemical exposures and from air and water pollution. EPA should not limit consideration of quality, well-established scientific studies to inform its decisions on protecting public health and the environment.  The EPA&amp;#39;s mission is a scientific mission.  A smart director would encourage research and its scientists reaching out to other scientists--unlimited and unfettered- ...</t>
        </is>
      </c>
      <c r="D536" s="2" t="inlineStr">
        <is>
          <t/>
        </is>
      </c>
      <c r="E536" s="2" t="inlineStr">
        <is>
          <t/>
        </is>
      </c>
    </row>
    <row r="537">
      <c r="A537" s="2" t="inlineStr">
        <is>
          <t>EPA-HQ-OA-2018-0259-2927</t>
        </is>
      </c>
      <c r="B537" s="3" t="str">
        <f>=HYPERLINK("https://www.regulations.gov/comment/EPA-HQ-OA-2018-0259-2927")</f>
      </c>
      <c r="C537" s="2" t="inlineStr">
        <is>
          <t>EPA has proposed a rule deceptively entitled Strengthening Transparency in Regulatory Science. That is a very cynical title! This rule would have the effect of denying our nation the benefits of some of the most significant environmental health science performed: epidemiological studies.  As a scientist and a doctor, I am outraged.Epidemiologists study the distribution and determinants of health-related states or events (including disease), and then apply that knowledge to control diseases and other health problems. Their studies build knowledge about the relationship between environmental exposures and health outcomes.EPA argues that these and other studies arent transparent because researchers suppress the names and...</t>
        </is>
      </c>
      <c r="D537" s="2" t="inlineStr">
        <is>
          <t/>
        </is>
      </c>
      <c r="E537" s="2" t="inlineStr">
        <is>
          <t/>
        </is>
      </c>
    </row>
    <row r="538">
      <c r="A538" s="2" t="inlineStr">
        <is>
          <t>EPA-HQ-OA-2018-0259-17351</t>
        </is>
      </c>
      <c r="B538" s="3" t="str">
        <f>=HYPERLINK("https://www.regulations.gov/comment/EPA-HQ-OA-2018-0259-17351")</f>
      </c>
      <c r="C538" s="2" t="inlineStr">
        <is>
          <t>I&amp;#39;m spitting into the wind, but try PROTECTING the environment.  It&amp;#39;s even in the name EPA!  Wow!!  Do your duty and protect the environment for a change, or stop taking a salary for your perfidy.Im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t>
        </is>
      </c>
      <c r="D538" s="2" t="inlineStr">
        <is>
          <t/>
        </is>
      </c>
      <c r="E538" s="2" t="inlineStr">
        <is>
          <t/>
        </is>
      </c>
    </row>
    <row r="539">
      <c r="A539" s="2" t="inlineStr">
        <is>
          <t>EPA-HQ-OA-2018-0259-14138</t>
        </is>
      </c>
      <c r="B539" s="3" t="str">
        <f>=HYPERLINK("https://www.regulations.gov/comment/EPA-HQ-OA-2018-0259-14138")</f>
      </c>
      <c r="C539"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539" s="2" t="inlineStr">
        <is>
          <t/>
        </is>
      </c>
      <c r="E539" s="2" t="inlineStr">
        <is>
          <t/>
        </is>
      </c>
    </row>
    <row r="540">
      <c r="A540" s="2" t="inlineStr">
        <is>
          <t>EPA-HQ-OA-2018-0259-13137</t>
        </is>
      </c>
      <c r="B540" s="3" t="str">
        <f>=HYPERLINK("https://www.regulations.gov/comment/EPA-HQ-OA-2018-0259-13137")</f>
      </c>
      <c r="C540" s="2" t="inlineStr">
        <is>
          <t>I strongly oppose regulations that will limit the use of important, valid data. These new regulations are not sound science. Limiting data use is not the way to go.</t>
        </is>
      </c>
      <c r="D540" s="2" t="inlineStr">
        <is>
          <t/>
        </is>
      </c>
      <c r="E540" s="2" t="inlineStr">
        <is>
          <t/>
        </is>
      </c>
    </row>
    <row r="541">
      <c r="A541" s="2" t="inlineStr">
        <is>
          <t>EPA-HQ-OA-2018-0259-7495</t>
        </is>
      </c>
      <c r="B541" s="3" t="str">
        <f>=HYPERLINK("https://www.regulations.gov/comment/EPA-HQ-OA-2018-0259-7495")</f>
      </c>
      <c r="C541" s="2" t="inlineStr">
        <is>
          <t>EPA show your work.  Stop secret fraudulent science now to do the UN biddiing. Regards, Mike Oden</t>
        </is>
      </c>
      <c r="D541" s="2" t="inlineStr">
        <is>
          <t/>
        </is>
      </c>
      <c r="E541" s="2" t="inlineStr">
        <is>
          <t/>
        </is>
      </c>
    </row>
    <row r="542">
      <c r="A542" s="2" t="inlineStr">
        <is>
          <t>EPA-HQ-OA-2018-0259-13785</t>
        </is>
      </c>
      <c r="B542" s="3" t="str">
        <f>=HYPERLINK("https://www.regulations.gov/comment/EPA-HQ-OA-2018-0259-13785")</f>
      </c>
      <c r="C542" s="2" t="inlineStr">
        <is>
          <t>I am writing to oppose to the Trump administrations attack on science, public health, and our nations environmental laws.Under the administrations new proposal, 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significantly undermined.The EPA was created to protect our health and wellbeing by using the best available science. The administrations new plan is a reckless and unlawful attempt to undercut this critical mission. It would needlessly restrict the EPAs ability to use rel...</t>
        </is>
      </c>
      <c r="D542" s="2" t="inlineStr">
        <is>
          <t/>
        </is>
      </c>
      <c r="E542" s="2" t="inlineStr">
        <is>
          <t/>
        </is>
      </c>
    </row>
    <row r="543">
      <c r="A543" s="2" t="inlineStr">
        <is>
          <t>EPA-HQ-OA-2018-0259-1574</t>
        </is>
      </c>
      <c r="B543" s="3" t="str">
        <f>=HYPERLINK("https://www.regulations.gov/comment/EPA-HQ-OA-2018-0259-1574")</f>
      </c>
      <c r="C543" s="2" t="inlineStr">
        <is>
          <t>I believe that the EPA must keep existing protections against radiation. It must continue to utilize the linear, no threshold (LNT) model for cancer risk from radiation, as it is the most protective.The latest science tells us that the really is no safe dose of radiation. The EPA must acknowledge this fact, and therefore have more protective regulations for those at special risk, including sensitive femailes.In addition, the EPA must establish a hazard index for radionuclides, as it does for toxic chemicals.My comments above address just some of the physical dangers of radiation exposure. However, the EPA must also consider economic dangers, including the negative impact of radiation-induced cancers on our c...</t>
        </is>
      </c>
      <c r="D543" s="2" t="inlineStr">
        <is>
          <t/>
        </is>
      </c>
      <c r="E543" s="2" t="inlineStr">
        <is>
          <t/>
        </is>
      </c>
    </row>
    <row r="544">
      <c r="A544" s="2" t="inlineStr">
        <is>
          <t>EPA-HQ-OA-2018-0259-14133</t>
        </is>
      </c>
      <c r="B544" s="3" t="str">
        <f>=HYPERLINK("https://www.regulations.gov/comment/EPA-HQ-OA-2018-0259-14133")</f>
      </c>
      <c r="C544" s="2" t="inlineStr">
        <is>
          <t>I trust that the good people at the EPA will use their strong backbones to support the GOOD SCIENCE that helps keep us alive and well and strengthens the USA.  And that you will do this no matter WHAT your bosses and the US President try to force you to do.Most US businesses do not wish to cheat patients of their health--SUpport the decent businesses along with the decent PEOPLE.  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t>
        </is>
      </c>
      <c r="D544" s="2" t="inlineStr">
        <is>
          <t/>
        </is>
      </c>
      <c r="E544" s="2" t="inlineStr">
        <is>
          <t/>
        </is>
      </c>
    </row>
    <row r="545">
      <c r="A545" s="2" t="inlineStr">
        <is>
          <t>EPA-HQ-OA-2018-0259-16809</t>
        </is>
      </c>
      <c r="B545" s="3" t="str">
        <f>=HYPERLINK("https://www.regulations.gov/comment/EPA-HQ-OA-2018-0259-16809")</f>
      </c>
      <c r="C545" s="2" t="inlineStr">
        <is>
          <t>My name is Debra Douthit, and I live in Syracuse, New York. Science is the only non partisan source to be trusted, and it should be the bedrock, not the red-headed step-child, of the EPA.  Anything else is rooted in greed, pure and simple.As a registered Independent and a Christian, I believe that our air, water, and food should be protected, and I am writing to voice my vehement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t>
        </is>
      </c>
      <c r="D545" s="2" t="inlineStr">
        <is>
          <t/>
        </is>
      </c>
      <c r="E545" s="2" t="inlineStr">
        <is>
          <t/>
        </is>
      </c>
    </row>
    <row r="546">
      <c r="A546" s="2" t="inlineStr">
        <is>
          <t>EPA-HQ-OA-2018-0259-14024</t>
        </is>
      </c>
      <c r="B546" s="3" t="str">
        <f>=HYPERLINK("https://www.regulations.gov/comment/EPA-HQ-OA-2018-0259-14024")</f>
      </c>
      <c r="C546" s="2" t="inlineStr">
        <is>
          <t>As someone concerned about breast cancer and the health risks posed by involuntary environmental exposure to chemicals linked to cancer, I am writing to oppose the proposed Strengthening Transparency in Regulatory Science Rule.Contrary to its name, like most republican laws that hurt people and the planet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
        </is>
      </c>
      <c r="D546" s="2" t="inlineStr">
        <is>
          <t/>
        </is>
      </c>
      <c r="E546" s="2" t="inlineStr">
        <is>
          <t/>
        </is>
      </c>
    </row>
    <row r="547">
      <c r="A547" s="2" t="inlineStr">
        <is>
          <t>EPA-HQ-OA-2018-0259-6850</t>
        </is>
      </c>
      <c r="B547" s="3" t="str">
        <f>=HYPERLINK("https://www.regulations.gov/comment/EPA-HQ-OA-2018-0259-6850")</f>
      </c>
      <c r="C547" s="2" t="inlineStr">
        <is>
          <t>The proposed Strengthening Transparency in Regulatory Science rule is fake, is not true, and is a cruel joke on the very people that EPA is charged to protect. The Transparency Rule would eliminate EPAs ability to use data from human health studies to regulate chemicals that have been released into the environment unless those participants allow full disclosure of personal information. That disclosure would reveal the private health information by each participants name. This requirement will quash citizen participation in health studies if their entire health history is publicly revealed. In my 30 years in regulatory environmental protection while at the State of Michigan, I saw how hard it was for citizens to make effective c...</t>
        </is>
      </c>
      <c r="D547" s="2" t="inlineStr">
        <is>
          <t/>
        </is>
      </c>
      <c r="E547" s="2" t="inlineStr">
        <is>
          <t/>
        </is>
      </c>
    </row>
    <row r="548">
      <c r="A548" s="2" t="inlineStr">
        <is>
          <t>EPA-HQ-OA-2018-0259-21425</t>
        </is>
      </c>
      <c r="B548" s="3" t="str">
        <f>=HYPERLINK("https://www.regulations.gov/comment/EPA-HQ-OA-2018-0259-21425")</f>
      </c>
      <c r="C548" s="2" t="inlineStr">
        <is>
          <t>As someone concerned about breast cancer and the health risks posed by involuntary environmental exposure to chemicals linked to cancer, I am writing to oppose the proposed Strengthening Transparency in Regulatory Science Rule.This administrations ongoing efforts to undermine science are appalling.  Our air, water, and lands are being sold to the highest bidder.  I pray that at some point people of good conscience will stand up to the blatant greed and conflicts of interest that characterize this administration.  Enough!Contrary to its name, the rule will prioritize industry-funded science, undermine transparency, and harm public health by inhibiting regulators from making sound, evidence-based decisions based on the ...</t>
        </is>
      </c>
      <c r="D548" s="2" t="inlineStr">
        <is>
          <t/>
        </is>
      </c>
      <c r="E548" s="2" t="inlineStr">
        <is>
          <t/>
        </is>
      </c>
    </row>
    <row r="549">
      <c r="A549" s="2" t="inlineStr">
        <is>
          <t>EPA-HQ-OA-2018-0259-18104</t>
        </is>
      </c>
      <c r="B549" s="3" t="str">
        <f>=HYPERLINK("https://www.regulations.gov/comment/EPA-HQ-OA-2018-0259-18104")</f>
      </c>
      <c r="C549" s="2" t="inlineStr">
        <is>
          <t>My name is Rosemarie Kozdron, and I live in Rockton, Pennsylvania. The EPA is charged with protecting our air, water, and food.  I am writing to voice my strong opposition to the Trump administrations latest attack on science, public health, and our nations environmental laws.Under the administrations new proposalwhich has been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significantly undermined.&lt;br...</t>
        </is>
      </c>
      <c r="D549" s="2" t="inlineStr">
        <is>
          <t/>
        </is>
      </c>
      <c r="E549" s="2" t="inlineStr">
        <is>
          <t/>
        </is>
      </c>
    </row>
    <row r="550">
      <c r="A550" s="2" t="inlineStr">
        <is>
          <t>EPA-HQ-OA-2018-0259-15050</t>
        </is>
      </c>
      <c r="B550" s="3" t="str">
        <f>=HYPERLINK("https://www.regulations.gov/comment/EPA-HQ-OA-2018-0259-15050")</f>
      </c>
      <c r="C550" s="2" t="inlineStr">
        <is>
          <t>Greetings EPA Officials:I write in opposition to the proposed Strengthening Transparency in Regulatory Science, which actually hinders scientific understanding in the EPA regulatory process. Rather than helping to set new, science-based environmental and health standards for residents of the United States, it will give the EPA administrator too much authority to decide what scientific findings he and his allies consider acceptable. Promulgating such a rule undermines the EPA&amp;#39;s mission &amp;quot;to protect human health and the environment&amp;quot; because huge swaths of excellent research that scientists and public officials in the U.S. and around the world depend on will be excluded. &amp;quot;Transparency,&amp;quot; as stated i...</t>
        </is>
      </c>
      <c r="D550" s="2" t="inlineStr">
        <is>
          <t/>
        </is>
      </c>
      <c r="E550" s="2" t="inlineStr">
        <is>
          <t/>
        </is>
      </c>
    </row>
    <row r="551">
      <c r="A551" s="2" t="inlineStr">
        <is>
          <t>EPA-HQ-OA-2018-0259-11873</t>
        </is>
      </c>
      <c r="B551" s="3" t="str">
        <f>=HYPERLINK("https://www.regulations.gov/comment/EPA-HQ-OA-2018-0259-11873")</f>
      </c>
      <c r="C551" s="2" t="inlineStr">
        <is>
          <t xml:space="preserve">What is science without transparency.  It isn&amp;#39;t science!  It is manipulation to further someone or some organizations agenda.  If the idea (&amp;quot;Science&amp;quot;)  can not stand the light of transparency it&amp;#39;s motive must be questioned.    </t>
        </is>
      </c>
      <c r="D551" s="2" t="inlineStr">
        <is>
          <t/>
        </is>
      </c>
      <c r="E551" s="2" t="inlineStr">
        <is>
          <t/>
        </is>
      </c>
    </row>
    <row r="552">
      <c r="A552" s="2" t="inlineStr">
        <is>
          <t>EPA-HQ-OA-2018-0259-8608</t>
        </is>
      </c>
      <c r="B552" s="3" t="str">
        <f>=HYPERLINK("https://www.regulations.gov/comment/EPA-HQ-OA-2018-0259-8608")</f>
      </c>
      <c r="C552" s="2" t="inlineStr">
        <is>
          <t>I am a physician working in Boston, with significant experience interpreting clinical studies and applying them to my patients. I request that the EPA withdraw this rule because it will prevent the EPA from using the best available science to inform its policies. On the surface, this rule appears to increase transparency by requiring policies to be based on only publicly available data. The problem is most studies do not use publicly available data. Many studies use private medical information that cannot be made public. To ask all researchers to redact all private medical information they collect would cost a lot of time and money - often taxpayer money - and may prevent the research from being conducted at all. The U.S prides itself on...</t>
        </is>
      </c>
      <c r="D552" s="2" t="inlineStr">
        <is>
          <t/>
        </is>
      </c>
      <c r="E552" s="2" t="inlineStr">
        <is>
          <t/>
        </is>
      </c>
    </row>
    <row r="553">
      <c r="A553" s="2" t="inlineStr">
        <is>
          <t>EPA-HQ-OA-2018-0259-8242</t>
        </is>
      </c>
      <c r="B553" s="3" t="str">
        <f>=HYPERLINK("https://www.regulations.gov/comment/EPA-HQ-OA-2018-0259-8242")</f>
      </c>
      <c r="C553" s="2" t="inlineStr">
        <is>
          <t>The majority of the American people DEMAND that EPA show ALL of their work by ending the use of secret science. Regards, Sharon Tuten</t>
        </is>
      </c>
      <c r="D553" s="2" t="inlineStr">
        <is>
          <t/>
        </is>
      </c>
      <c r="E553" s="2" t="inlineStr">
        <is>
          <t/>
        </is>
      </c>
    </row>
    <row r="554">
      <c r="A554" s="2" t="inlineStr">
        <is>
          <t>EPA-HQ-OA-2018-0259-9005</t>
        </is>
      </c>
      <c r="B554" s="3" t="str">
        <f>=HYPERLINK("https://www.regulations.gov/comment/EPA-HQ-OA-2018-0259-9005")</f>
      </c>
      <c r="C554" s="2" t="inlineStr">
        <is>
          <t>Secret science is fake science. As a test and evaluation engineer I am aware of &amp;quot;tricks&amp;quot; you can do to get virtually any answer you want from a set of data. We were taught those so we could avoid accidentally doing them. The only reason to hide your methods and data is to hide how you &amp;quot;tricked&amp;quot; it to get a predetermined result. The EPA is presenting faked, predetermined results. Make them open their methods and data. Regards, Robert Smith</t>
        </is>
      </c>
      <c r="D554" s="2" t="inlineStr">
        <is>
          <t/>
        </is>
      </c>
      <c r="E554" s="2" t="inlineStr">
        <is>
          <t/>
        </is>
      </c>
    </row>
    <row r="555">
      <c r="A555" s="2" t="inlineStr">
        <is>
          <t>EPA-HQ-OA-2018-0259-15410</t>
        </is>
      </c>
      <c r="B555" s="3" t="str">
        <f>=HYPERLINK("https://www.regulations.gov/comment/EPA-HQ-OA-2018-0259-15410")</f>
      </c>
      <c r="C555" s="2" t="inlineStr">
        <is>
          <t>I call on EPA Administrator Andrew Wheeler to withdraw EPA&amp;#39;s proposals to censor science. EPA already relies on established, transparent science to make its decisions. The proposals will not improve this process. Instead, they would allow the agency to brush aside critical health studies that show the health impacts of air pollutants, especially the studies that polluters do not like.My family depends on EPA following the science to protect our health. If EPA ignores critical health studies on the impacts of air pollution, we will not have safe air to breathe.</t>
        </is>
      </c>
      <c r="D555" s="2" t="inlineStr">
        <is>
          <t/>
        </is>
      </c>
      <c r="E555" s="2" t="inlineStr">
        <is>
          <t/>
        </is>
      </c>
    </row>
    <row r="556">
      <c r="A556" s="2" t="inlineStr">
        <is>
          <t>EPA-HQ-OA-2018-0259-14431</t>
        </is>
      </c>
      <c r="B556" s="3" t="str">
        <f>=HYPERLINK("https://www.regulations.gov/comment/EPA-HQ-OA-2018-0259-14431")</f>
      </c>
      <c r="C556"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t>
        </is>
      </c>
      <c r="D556" s="2" t="inlineStr">
        <is>
          <t/>
        </is>
      </c>
      <c r="E556" s="2" t="inlineStr">
        <is>
          <t/>
        </is>
      </c>
    </row>
    <row r="557">
      <c r="A557" s="2" t="inlineStr">
        <is>
          <t>EPA-HQ-OA-2018-0259-5845</t>
        </is>
      </c>
      <c r="B557" s="3" t="str">
        <f>=HYPERLINK("https://www.regulations.gov/comment/EPA-HQ-OA-2018-0259-5845")</f>
      </c>
      <c r="C557" s="2" t="inlineStr">
        <is>
          <t>Show your science backing your changes to the regulations. No more junk science, no more changing regulations without congressional approval. The EPA legally should not be making laws based on unproven science. Regards, Terry Brem</t>
        </is>
      </c>
      <c r="D557" s="2" t="inlineStr">
        <is>
          <t/>
        </is>
      </c>
      <c r="E557" s="2" t="inlineStr">
        <is>
          <t/>
        </is>
      </c>
    </row>
    <row r="558">
      <c r="A558" s="2" t="inlineStr">
        <is>
          <t>EPA-HQ-OA-2018-0259-16624</t>
        </is>
      </c>
      <c r="B558" s="3" t="str">
        <f>=HYPERLINK("https://www.regulations.gov/comment/EPA-HQ-OA-2018-0259-16624")</f>
      </c>
      <c r="C558" s="2" t="inlineStr">
        <is>
          <t>Dear Administrator Andrew Wheeler,I strongly oppose the Environmental Protection Agency&amp;#39;s (EPA) proposal to restrict the science that is used in its decision making processes. The EPA claims that it would be making science more transparent. Instead it would put researchers in the difficult position of choosing between protecting privacy and security versus allowing their work to be used in EPA decision making. It would excessively burden EPA staff with reanalyzing data from each study used to support a rulemaking.    Peer review already is a check on the work of researchers.  It would also cost extra time and money. The EPA&amp;#39;s proposed rule has three fundamental flaws that render it unfeasible. &lt;...</t>
        </is>
      </c>
      <c r="D558" s="2" t="inlineStr">
        <is>
          <t/>
        </is>
      </c>
      <c r="E558" s="2" t="inlineStr">
        <is>
          <t/>
        </is>
      </c>
    </row>
    <row r="559">
      <c r="A559" s="2" t="inlineStr">
        <is>
          <t>EPA-HQ-OA-2018-0259-18096</t>
        </is>
      </c>
      <c r="B559" s="3" t="str">
        <f>=HYPERLINK("https://www.regulations.gov/comment/EPA-HQ-OA-2018-0259-18096")</f>
      </c>
      <c r="C559" s="2" t="inlineStr">
        <is>
          <t>My name is Rosemary Luckett and I live in Wilmington DE, prior to that VA and Idaho.  I am old enough to have experienced pollution of water and air before the EPA was formed and charged with protecting air, water and food, a mandate that keeps citizens alive and the environment that we rely on for life.  Therefore,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t>
        </is>
      </c>
      <c r="D559" s="2" t="inlineStr">
        <is>
          <t/>
        </is>
      </c>
      <c r="E559" s="2" t="inlineStr">
        <is>
          <t/>
        </is>
      </c>
    </row>
    <row r="560">
      <c r="A560" s="2" t="inlineStr">
        <is>
          <t>EPA-HQ-OA-2018-0259-12320</t>
        </is>
      </c>
      <c r="B560" s="3" t="str">
        <f>=HYPERLINK("https://www.regulations.gov/comment/EPA-HQ-OA-2018-0259-12320")</f>
      </c>
      <c r="C560" s="2" t="inlineStr">
        <is>
          <t>Some time ago, after seeing the  EPA&amp;#39;s CO2 Endangerment Finding, I was amazed at the limited scope of the analysis that went into this.  The IPCC, the basis for this finding, is a UN political body that cherry pick&amp;#39;s its references to support a preordained conclusion. You need to look no further than the IPCC&amp;#39;s charter, put together in the late 1980&amp;#39;s, long before any serious climate science could be possible, which concluded then that global warming was occurring and it was entirely due to human CO2 emissions. It was a drastic mistake to solely consider IPCC&amp;#39;s biased analysis on this climate issue.Since then I&amp;#39;ve seen mostly &amp;quot;bad science&amp;quot; underlying EPA decisions.This is the reason I...</t>
        </is>
      </c>
      <c r="D560" s="2" t="inlineStr">
        <is>
          <t/>
        </is>
      </c>
      <c r="E560" s="2" t="inlineStr">
        <is>
          <t/>
        </is>
      </c>
    </row>
    <row r="561">
      <c r="A561" s="2" t="inlineStr">
        <is>
          <t>EPA-HQ-OA-2018-0259-6578</t>
        </is>
      </c>
      <c r="B561" s="3" t="str">
        <f>=HYPERLINK("https://www.regulations.gov/comment/EPA-HQ-OA-2018-0259-6578")</f>
      </c>
      <c r="C561" s="2" t="inlineStr">
        <is>
          <t>The EPA could be shutdown and dismantled; it is really not needed. I no longer serves a  purpose. In the 1970&amp;#39;s people wanted an agency of the federal government to level charges against companies that were polluting. OK, we now have the laws, but we now have too many laws and regulations, and these seriously hurt, put a drag on small businesses and the economy, not just for what is fair, but far beyond what is fair. It is an over burdensome agency. AND WHAT ABOUT THE SECRET SCIENCE? Why did one EPA head under Bill Clinton, know so little science that she couldn&amp;#39;t perform basic arithmetic? This is a problem. And what about the phony &amp;#39;global warming&amp;#39; press and hyped danger signs and scaring grad school kids? This is entire...</t>
        </is>
      </c>
      <c r="D561" s="2" t="inlineStr">
        <is>
          <t/>
        </is>
      </c>
      <c r="E561" s="2" t="inlineStr">
        <is>
          <t/>
        </is>
      </c>
    </row>
    <row r="562">
      <c r="A562" s="2" t="inlineStr">
        <is>
          <t>EPA-HQ-OA-2018-0259-12752</t>
        </is>
      </c>
      <c r="B562" s="3" t="str">
        <f>=HYPERLINK("https://www.regulations.gov/comment/EPA-HQ-OA-2018-0259-12752")</f>
      </c>
      <c r="C562" s="2" t="inlineStr">
        <is>
          <t>This rule weakens the use of science in policymaking, and should NOT be implemented. As stated by the CEO of AAAS: &amp;quot;This Environmental Protection Agency so-called &amp;#39;transparency rule&amp;#39; is not about transparency or strengthening science. EPA&amp;#39;s mission is to &amp;#39;protect human and environmental health,&amp;#39; yet its current leadership has consistently ignored warnings from the scientific, medical and public health communities that this rule jeopardizes the agency&amp;#39;s ability to fulfill its mission. In following through with this flawed policy anyway, the EPA administrator is undermining the agency&amp;#39;s ability to use the best available science as it makes decisions. Even more alarming is that the agency is moving...</t>
        </is>
      </c>
      <c r="D562" s="2" t="inlineStr">
        <is>
          <t/>
        </is>
      </c>
      <c r="E562" s="2" t="inlineStr">
        <is>
          <t/>
        </is>
      </c>
    </row>
    <row r="563">
      <c r="A563" s="2" t="inlineStr">
        <is>
          <t>EPA-HQ-OA-2018-0259-11324</t>
        </is>
      </c>
      <c r="B563" s="3" t="str">
        <f>=HYPERLINK("https://www.regulations.gov/comment/EPA-HQ-OA-2018-0259-11324")</f>
      </c>
      <c r="C563" s="2" t="inlineStr">
        <is>
          <t>The &amp;quot;Strengthening Transparency in Regulatory Science&amp;quot; proposal  would restrict the EPA&amp;#39;s use of the best available science in setting new safeguards that protect our families from dirty air, unsafe drinking water, and dangerous impacts from climate change.The proposal gives EPA-chief, Andrew Wheeler, the power to censor the science that underlies our country&amp;#39;s environmental and public health protections.  He claims that the EPA should only consider publicly available data in making its policies. Thousands of strong, peer-reviewed scientific studies rely on private, *confidential patient data*  medical studies, personal health data, and clinical reports  which cannot be made public by law.The net res...</t>
        </is>
      </c>
      <c r="D563" s="2" t="inlineStr">
        <is>
          <t/>
        </is>
      </c>
      <c r="E563" s="2" t="inlineStr">
        <is>
          <t/>
        </is>
      </c>
    </row>
    <row r="564">
      <c r="A564" s="2" t="inlineStr">
        <is>
          <t>EPA-HQ-OA-2018-0259-9132</t>
        </is>
      </c>
      <c r="B564" s="3" t="str">
        <f>=HYPERLINK("https://www.regulations.gov/comment/EPA-HQ-OA-2018-0259-9132")</f>
      </c>
      <c r="C564" s="2" t="inlineStr">
        <is>
          <t>Real, meaningful science requires total transparency and rigorous scientific debate and verification of the findings.  End the corruption of secret, unverifiable science now! Regards, Grace Tanner</t>
        </is>
      </c>
      <c r="D564" s="2" t="inlineStr">
        <is>
          <t/>
        </is>
      </c>
      <c r="E564" s="2" t="inlineStr">
        <is>
          <t/>
        </is>
      </c>
    </row>
    <row r="565">
      <c r="A565" s="2" t="inlineStr">
        <is>
          <t>EPA-HQ-OA-2018-0259-3278</t>
        </is>
      </c>
      <c r="B565" s="3" t="str">
        <f>=HYPERLINK("https://www.regulations.gov/comment/EPA-HQ-OA-2018-0259-3278")</f>
      </c>
      <c r="C565" s="2" t="inlineStr">
        <is>
          <t>The proposed Rule &amp;quot;Strengthening Transparency in Regulatory Science&amp;quot; sounds nice, but fails to use well-established methods for the EPA&amp;#39;s changes. This particularly can seen in the nuclear regulations that will be changed if this Rule is allowed to be put  in place. Who doesn&amp;#39;t want the EPA to be more transparent in how it sets its regulations protecting people from pollution? The reality, however, is that the EPA is attempting to abandon public and environmental protections in order to protect industry profits. The EPA would do this by attacking the very science on which its regulations are based. This rule would apply to all pollutants, not just radioactive substances. For radiation, EPA currently ...</t>
        </is>
      </c>
      <c r="D565" s="2" t="inlineStr">
        <is>
          <t/>
        </is>
      </c>
      <c r="E565" s="2" t="inlineStr">
        <is>
          <t/>
        </is>
      </c>
    </row>
    <row r="566">
      <c r="A566" s="2" t="inlineStr">
        <is>
          <t>EPA-HQ-OA-2018-0259-1712</t>
        </is>
      </c>
      <c r="B566" s="3" t="str">
        <f>=HYPERLINK("https://www.regulations.gov/comment/EPA-HQ-OA-2018-0259-1712")</f>
      </c>
      <c r="C566" s="2" t="inlineStr">
        <is>
          <t>Im writing to speak out AGAINST your regulations to impose transparency in EPA science. 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available.This is both unnecessary and impractical. I urge you to abandon this reckless plan, for the sake of our childrens health. It&amp;#39;s strange how everything seems to take a&amp;#39; cycle or should I say a recycle&amp;#39; . When we as people learned the harmful effects of polluters and their actions, people got the G...</t>
        </is>
      </c>
      <c r="D566" s="2" t="inlineStr">
        <is>
          <t/>
        </is>
      </c>
      <c r="E566" s="2" t="inlineStr">
        <is>
          <t/>
        </is>
      </c>
    </row>
    <row r="567">
      <c r="A567" s="2" t="inlineStr">
        <is>
          <t>EPA-HQ-OA-2018-0259-20787</t>
        </is>
      </c>
      <c r="B567" s="3" t="str">
        <f>=HYPERLINK("https://www.regulations.gov/comment/EPA-HQ-OA-2018-0259-20787")</f>
      </c>
      <c r="C567" s="2" t="inlineStr">
        <is>
          <t>My name is Maurine Canarsky, and I live in Portland, Oregon. Pollution kills.As someone who believes that our air, water, and food must be protected, I am strongly opposed to the Trump administrations latest attack on science, public health, and our nations environmental laws.Under the administrations new proposalwhich has been misleadingly marketed as a means of strengthening transparency in regulatory sciencethe U.S. Environmental Protection Agency will be precluded from relying on important scientific research when establishing the safeguards that protect communities across the country. If the proposed rule is finalized, the EPAs ability to ensure that our air, water, and food are safe will be significantly undermi...</t>
        </is>
      </c>
      <c r="D567" s="2" t="inlineStr">
        <is>
          <t/>
        </is>
      </c>
      <c r="E567" s="2" t="inlineStr">
        <is>
          <t/>
        </is>
      </c>
    </row>
    <row r="568">
      <c r="A568" s="2" t="inlineStr">
        <is>
          <t>EPA-HQ-OA-2018-0259-8047</t>
        </is>
      </c>
      <c r="B568" s="3" t="str">
        <f>=HYPERLINK("https://www.regulations.gov/comment/EPA-HQ-OA-2018-0259-8047")</f>
      </c>
      <c r="C568" s="2" t="inlineStr">
        <is>
          <t>Im writing to speak out AGAINST your regulations to impose transparency in EPA science. 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available.This is both unnecessary and impractical and runs counter to scientific practices.  I demand that you abandon this idiotic, reckless plan,  for the sake of our childrens health and our planet&amp;#39;s future.  Enough stupidity already! Regards, K Nguyen</t>
        </is>
      </c>
      <c r="D568" s="2" t="inlineStr">
        <is>
          <t/>
        </is>
      </c>
      <c r="E568" s="2" t="inlineStr">
        <is>
          <t/>
        </is>
      </c>
    </row>
    <row r="569">
      <c r="A569" s="2" t="inlineStr">
        <is>
          <t>EPA-HQ-OA-2018-0259-14136</t>
        </is>
      </c>
      <c r="B569" s="3" t="str">
        <f>=HYPERLINK("https://www.regulations.gov/comment/EPA-HQ-OA-2018-0259-14136")</f>
      </c>
      <c r="C569" s="2" t="inlineStr">
        <is>
          <t>Dear Administrator Wheeler, I oppose your misleadingly titled &amp;quot;Strengthening Transparency in Regulatory Science&amp;quot; supplemental proposal because it would censor EPA from using the best available science to inform its policymaking.Our health depends on protective regulations to keep us safe from toxic chemical exposures and from air and water pollution. EPA should not limit consideration of quality, well-established scientific studies to inform its decisions on protecting public health and the environment.If finalized this dangerous proposal would have detrimental impacts on the health  of vulnerable communities across the country. I urge you to withdraw this proposal immediately.Thank you f...</t>
        </is>
      </c>
      <c r="D569" s="2" t="inlineStr">
        <is>
          <t/>
        </is>
      </c>
      <c r="E569" s="2" t="inlineStr">
        <is>
          <t/>
        </is>
      </c>
    </row>
    <row r="570">
      <c r="A570" s="2" t="inlineStr">
        <is>
          <t>EPA-HQ-OA-2018-0259-11195</t>
        </is>
      </c>
      <c r="B570" s="3" t="str">
        <f>=HYPERLINK("https://www.regulations.gov/comment/EPA-HQ-OA-2018-0259-11195")</f>
      </c>
      <c r="C570" s="2" t="inlineStr">
        <is>
          <t>I wanted to choose my words carefully. To convince leaders that they must trust in the scientific process . We don&amp;#39;t need people&amp;#39;s private information to produce a viable study. But let&amp;#39;s face it. This is not about reasonable debate. This is suppression of science pure and simple. The title is insulting. If you want transparency then don&amp;#39;t interfere with the scientific process. This is an ingenuous bill.</t>
        </is>
      </c>
      <c r="D570" s="2" t="inlineStr">
        <is>
          <t/>
        </is>
      </c>
      <c r="E570" s="2" t="inlineStr">
        <is>
          <t/>
        </is>
      </c>
    </row>
    <row r="571">
      <c r="A571" s="2" t="inlineStr">
        <is>
          <t>EPA-HQ-OA-2018-0259-7351</t>
        </is>
      </c>
      <c r="B571" s="3" t="str">
        <f>=HYPERLINK("https://www.regulations.gov/comment/EPA-HQ-OA-2018-0259-7351")</f>
      </c>
      <c r="C571" s="2" t="inlineStr">
        <is>
          <t>I believe the EPA should show their work, and end secret science now. Regards, Carolyn Roberts</t>
        </is>
      </c>
      <c r="D571" s="2" t="inlineStr">
        <is>
          <t/>
        </is>
      </c>
      <c r="E571" s="2" t="inlineStr">
        <is>
          <t/>
        </is>
      </c>
    </row>
    <row r="572">
      <c r="A572" s="2" t="inlineStr">
        <is>
          <t>EPA-HQ-OA-2018-0259-3113</t>
        </is>
      </c>
      <c r="B572" s="3" t="str">
        <f>=HYPERLINK("https://www.regulations.gov/comment/EPA-HQ-OA-2018-0259-3113")</f>
      </c>
      <c r="C572" s="2" t="inlineStr">
        <is>
          <t>From: Environmental Defense Fund  To: Pruitt, Scott Date: 5/25/2018 3:53:55 AM Subject: Walk back your latest dangerous attack on strong science ----------------------------------------------------------------- May 25, 2018 Administrator E. Scott Pruitt Dear Administrator Pruitt, I'm writing today gravely concerned about your recent proposal to restrict EPA's ability to use life-saving science. This proposal doesn't roll back red tape. Instead, it binds the process of legitimate scientific inquiry with it. It will obstruct EPA's ability to use highly reliable scientific information, including data used to determine whether chemicals and pollutants cause cancer, heart disease, and other health problems. This proposal w...</t>
        </is>
      </c>
      <c r="D572" s="2" t="inlineStr">
        <is>
          <t/>
        </is>
      </c>
      <c r="E572" s="2" t="inlineStr">
        <is>
          <t/>
        </is>
      </c>
    </row>
    <row r="573">
      <c r="A573" s="2" t="inlineStr">
        <is>
          <t>EPA-HQ-OA-2018-0259-9440</t>
        </is>
      </c>
      <c r="B573" s="3" t="str">
        <f>=HYPERLINK("https://www.regulations.gov/comment/EPA-HQ-OA-2018-0259-9440")</f>
      </c>
      <c r="C573" s="2" t="inlineStr">
        <is>
          <t xml:space="preserve">I strongly oppose the EPA&amp;#39;s proposed rule to restrict the use of science in its policy making to only those models and studies for which all data can be made publicly available. There are many credible scientific studies that provide critical information for human or environmental health, but where making all data publicly available is not feasible. If the EPA excludes such studies, people may be exposed to real harm. We should make sure that this proposed rule is not simply a strategy to reduce the amount of scientific input that the EPA uses to make rules and decisions. </t>
        </is>
      </c>
      <c r="D573" s="2" t="inlineStr">
        <is>
          <t/>
        </is>
      </c>
      <c r="E573" s="2" t="inlineStr">
        <is>
          <t/>
        </is>
      </c>
    </row>
    <row r="574">
      <c r="A574" s="2" t="inlineStr">
        <is>
          <t>EPA-HQ-OA-2018-0259-13014</t>
        </is>
      </c>
      <c r="B574" s="3" t="str">
        <f>=HYPERLINK("https://www.regulations.gov/comment/EPA-HQ-OA-2018-0259-13014")</f>
      </c>
      <c r="C574"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 For example, the EPA is currently reviewing the registration of an herbicide called paraquat. Through peer-reviewed and validated research, paraquat is very strongly...</t>
        </is>
      </c>
      <c r="D574" s="2" t="inlineStr">
        <is>
          <t/>
        </is>
      </c>
      <c r="E574" s="2" t="inlineStr">
        <is>
          <t/>
        </is>
      </c>
    </row>
    <row r="575">
      <c r="A575" s="2" t="inlineStr">
        <is>
          <t>EPA-HQ-OA-2018-0259-9700</t>
        </is>
      </c>
      <c r="B575" s="3" t="str">
        <f>=HYPERLINK("https://www.regulations.gov/comment/EPA-HQ-OA-2018-0259-9700")</f>
      </c>
      <c r="C575" s="2" t="inlineStr">
        <is>
          <t xml:space="preserve">This move risks eliminating wide swaths of science that can be used to inform EPA actions and policies. It sets a dangerous precedent and puts public health at risk. </t>
        </is>
      </c>
      <c r="D575" s="2" t="inlineStr">
        <is>
          <t/>
        </is>
      </c>
      <c r="E575" s="2" t="inlineStr">
        <is>
          <t/>
        </is>
      </c>
    </row>
    <row r="576">
      <c r="A576" s="2" t="inlineStr">
        <is>
          <t>EPA-HQ-OA-2018-0259-8698</t>
        </is>
      </c>
      <c r="B576" s="3" t="str">
        <f>=HYPERLINK("https://www.regulations.gov/comment/EPA-HQ-OA-2018-0259-8698")</f>
      </c>
      <c r="C576" s="2" t="inlineStr">
        <is>
          <t>Please show the work that you do in the EPA and end secret science now! Regards, Jane Taaka-Patch</t>
        </is>
      </c>
      <c r="D576" s="2" t="inlineStr">
        <is>
          <t/>
        </is>
      </c>
      <c r="E576" s="2" t="inlineStr">
        <is>
          <t/>
        </is>
      </c>
    </row>
    <row r="577">
      <c r="A577" s="2" t="inlineStr">
        <is>
          <t>EPA-HQ-OA-2018-0259-15560</t>
        </is>
      </c>
      <c r="B577" s="3" t="str">
        <f>=HYPERLINK("https://www.regulations.gov/comment/EPA-HQ-OA-2018-0259-15560")</f>
      </c>
      <c r="C577" s="2" t="inlineStr">
        <is>
          <t>Air pollution harms our health. Research is linking poor health outcomes from COVID-19 to increased exposure to fine particle pollution. EPA should be acting to further protect public health not undermine its ability to do its job. EPAs Supplemental Transparency Proposal continues the effort to limit which scientific studies EPA will use in major regulatory decisions. The Federal Housekeeping Statute alone or with bedrock environmental laws like the Clean Air Act gives EPA the authority to pick and choose the science it will use in protecting public health. EPA should continue to use long recognized public health studies to best protect the public from contaminants to the air, water, and land and limit human exposure to harmful chemicals...</t>
        </is>
      </c>
      <c r="D577" s="2" t="inlineStr">
        <is>
          <t/>
        </is>
      </c>
      <c r="E577" s="2" t="inlineStr">
        <is>
          <t/>
        </is>
      </c>
    </row>
    <row r="578">
      <c r="A578" s="2" t="inlineStr">
        <is>
          <t>EPA-HQ-OA-2018-0259-15548</t>
        </is>
      </c>
      <c r="B578" s="3" t="str">
        <f>=HYPERLINK("https://www.regulations.gov/comment/EPA-HQ-OA-2018-0259-15548")</f>
      </c>
      <c r="C578" s="2" t="inlineStr">
        <is>
          <t>As someone concerned about breast cancer and the health risks posed by involuntary environmental exposure to chemicals linked to cancer, I am writing to oppose the proposed Strengthening Transparency in Regulatory Science Rule.The Clean Air Act MUST be upheld!   To weaken public health protections ESPECIALLY DURING A PANDEMIC is extremely dangerous AND UNNECESSARY!Contrary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t>
        </is>
      </c>
      <c r="D578" s="2" t="inlineStr">
        <is>
          <t/>
        </is>
      </c>
      <c r="E578" s="2" t="inlineStr">
        <is>
          <t/>
        </is>
      </c>
    </row>
    <row r="579">
      <c r="A579" s="2" t="inlineStr">
        <is>
          <t>EPA-HQ-OA-2018-0259-6126</t>
        </is>
      </c>
      <c r="B579" s="3" t="str">
        <f>=HYPERLINK("https://www.regulations.gov/comment/EPA-HQ-OA-2018-0259-6126")</f>
      </c>
      <c r="C579" s="2" t="inlineStr">
        <is>
          <t>Please see attached comments from Nick Hart, Director of the Bipartisan Policy Center&amp;#39;s Evidence-Based Policymaking Initiative.
August 14, 2018 The Honorable Andrew Wheeler Acting Administrator Environmental Protection Agency 1200 Pennsylvania Avenue, NW Washington, DC 20460-0001 Submitted electronically via www.regulations.gov Re: Additional Comments from the Bipartisan Policy Center on EPA’s Proposed Rule “Strengthening Transparency in Regulatory Science” (Docket ID No. EPA- HQ-OA-2018-0259) Dear Acting Administrator Wheeler: The Bipartisan Policy Center (BPC) is a non-profit organization that combines the best ideas from both parties to promote health, security, and opportunity for all Americans. BPC drives principled and politically viable policy solutions through the power of rigorous analysis, painstaking negotiation, and aggressive advocacy. Our policy sol...</t>
        </is>
      </c>
      <c r="D579" s="2" t="inlineStr">
        <is>
          <t/>
        </is>
      </c>
      <c r="E579" s="2" t="inlineStr">
        <is>
          <t/>
        </is>
      </c>
    </row>
    <row r="580">
      <c r="A580" s="2" t="inlineStr">
        <is>
          <t>EPA-HQ-OA-2018-0259-10038</t>
        </is>
      </c>
      <c r="B580" s="3" t="str">
        <f>=HYPERLINK("https://www.regulations.gov/comment/EPA-HQ-OA-2018-0259-10038")</f>
      </c>
      <c r="C580" s="2" t="inlineStr">
        <is>
          <t>The Society of Toxicology (SOT), a professional organization representing more than 8,000 toxicologists, environmental scientists, and researchers in other allied sciences, offers the following comments on the proposed Strengthening Transparency in Regulatory Science Rule by the US Environmental Protection Agency (40 CFR Part 30) (EPA-HQ-OA-2018-0259; FRL-10004-72- ORD).In response to public comments, the US Environmental Protection Agency (US EPA) has embraced the concept of tiered access to data that will require data repositories. The establishment of such data repositories is being actively explored by several agencies, and the US Centers for Disease Control and Prevention (US CDC) has already established such a repository ...
DATE: Wednesday, April 1, 2020 TO: Andrew R. Wheeler, Administrator of the US Environmental Protection Agency FROM: The Society of Toxicology (SOT) RE: Strengthening Transparency in Regulatory Science Docket ID No. EPA–HQ–OA–2018–0259 The Society of Toxicology (SOT), a professional organization representing more than 8,000 toxicologists, environmental scientists, and researchers in other allied sciences, offers the following comments on the proposed Strengthening Transparency in Regulatory Science Rule by the US Environmental Protection Agency (40 CFR Part 30) (EPA–HQ–OA–2018–0259; FRL–10004–72– ORD). In response to public comments, the US Environmental Protection Agency (US EPA) has embraced the concept of tiered access to data that wil...</t>
        </is>
      </c>
      <c r="D580" s="2" t="inlineStr">
        <is>
          <t/>
        </is>
      </c>
      <c r="E580" s="2" t="inlineStr">
        <is>
          <t/>
        </is>
      </c>
    </row>
    <row r="581">
      <c r="A581" s="2" t="inlineStr">
        <is>
          <t>EPA-HQ-OA-2018-0259-13989</t>
        </is>
      </c>
      <c r="B581" s="3" t="str">
        <f>=HYPERLINK("https://www.regulations.gov/comment/EPA-HQ-OA-2018-0259-13989")</f>
      </c>
      <c r="C581" s="2" t="inlineStr">
        <is>
          <t>Dear Administrator Wheeler, I oppose your supplemental proposal, which you have misleadingly titled &amp;quot;Strengthening Transparency in Regulatory Science&amp;quot;  because it would censor EPA from using the best available science to inform its policymaking.Our health depends on protective regulations to keep us safe from toxic chemical exposures and from air and water pollution. EPA should not limit consideration of quality, well-established scientific studies to inform its decisions on protecting public health and the environment.If finalized this dangerous proposal would have detrimental impacts on the health  of vulnerable communities across the country. I urge you to withdraw this proposal immediately.&lt;br/...</t>
        </is>
      </c>
      <c r="D581" s="2" t="inlineStr">
        <is>
          <t/>
        </is>
      </c>
      <c r="E581" s="2" t="inlineStr">
        <is>
          <t/>
        </is>
      </c>
    </row>
    <row r="582">
      <c r="A582" s="2" t="inlineStr">
        <is>
          <t>EPA-HQ-OA-2018-0259-14071</t>
        </is>
      </c>
      <c r="B582" s="3" t="str">
        <f>=HYPERLINK("https://www.regulations.gov/comment/EPA-HQ-OA-2018-0259-14071")</f>
      </c>
      <c r="C582"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582" s="2" t="inlineStr">
        <is>
          <t/>
        </is>
      </c>
      <c r="E582" s="2" t="inlineStr">
        <is>
          <t/>
        </is>
      </c>
    </row>
    <row r="583">
      <c r="A583" s="2" t="inlineStr">
        <is>
          <t>EPA-HQ-OA-2018-0259-12186</t>
        </is>
      </c>
      <c r="B583" s="3" t="str">
        <f>=HYPERLINK("https://www.regulations.gov/comment/EPA-HQ-OA-2018-0259-12186")</f>
      </c>
      <c r="C583" s="2" t="inlineStr">
        <is>
          <t>As someone who believes that our air, water, and food must be protected, I strongly oppose the Trump administrations most recent attack on science, public health, and our nations environmental laws.Under the administrations proposal, misleadingly marketed as a means of strengthening transparency in regulatory science, the U.S. Environmental Protection Agency (EPA) could be precluded from relying on important scientific research when establishing community safeguards. The proposed rule would significantly undermine EPAs ability to ensure our air, water, and food&amp;#39;s safety.EPA was created to protect our health and wellbeing by using the best available science. The administrations plan is a reckless and unlawful attem...</t>
        </is>
      </c>
      <c r="D583" s="2" t="inlineStr">
        <is>
          <t/>
        </is>
      </c>
      <c r="E583" s="2" t="inlineStr">
        <is>
          <t/>
        </is>
      </c>
    </row>
    <row r="584">
      <c r="A584" s="2" t="inlineStr">
        <is>
          <t>EPA-HQ-OA-2018-0259-17283</t>
        </is>
      </c>
      <c r="B584" s="3" t="str">
        <f>=HYPERLINK("https://www.regulations.gov/comment/EPA-HQ-OA-2018-0259-17283")</f>
      </c>
      <c r="C584" s="2" t="inlineStr">
        <is>
          <t>Simply put, ending secretive science is basic common sense. It is an essential step in ensuring that evidence-based science supports policies and regulations that protect public health and welfare, while safeguarding our freedoms and prosperity, and preserving public support for and confidence in government agencies and regulations. Indeed, without transparency at every step in the process, abuses, fraud, and unnecessarily expensive and burdensome regulations are inevitable.Therefore I agrees with the Environmental Protection Agency&amp;#39;s proposal to:Apply this rulemaking to both influential scientific information and significant regulatory decisions;Clarify that the rule does apply to data, models and other evidence ...</t>
        </is>
      </c>
      <c r="D584" s="2" t="inlineStr">
        <is>
          <t/>
        </is>
      </c>
      <c r="E584" s="2" t="inlineStr">
        <is>
          <t/>
        </is>
      </c>
    </row>
    <row r="585">
      <c r="A585" s="2" t="inlineStr">
        <is>
          <t>EPA-HQ-OA-2018-0259-7150</t>
        </is>
      </c>
      <c r="B585" s="3" t="str">
        <f>=HYPERLINK("https://www.regulations.gov/comment/EPA-HQ-OA-2018-0259-7150")</f>
      </c>
      <c r="C585" s="2" t="inlineStr">
        <is>
          <t>From: Environmental Defense Fund  To: Pruitt, Scott Date: 7/3/2018 12:42:40 PM Subject: Walk back your latest dangerous attack on strong science ----------------------------------------------------------------- Jul 3, 2018 Administrator E. Scott Pruitt Dear Administrator Pruitt, I'm writing today gravely concerned about your recent proposal to restrict EPA's ability to use life-saving science. This proposal doesn't roll back red tape. Instead, it binds the process of legitimate scientific inquiry with it. It will obstruct EPA's ability to use highly reliable scientific information, including data used to determine whether chemicals and pollutants cause cancer, heart disease, and other health problems. This proposal wi...</t>
        </is>
      </c>
      <c r="D585" s="2" t="inlineStr">
        <is>
          <t/>
        </is>
      </c>
      <c r="E585" s="2" t="inlineStr">
        <is>
          <t/>
        </is>
      </c>
    </row>
    <row r="586">
      <c r="A586" s="2" t="inlineStr">
        <is>
          <t>EPA-HQ-OA-2018-0259-15027</t>
        </is>
      </c>
      <c r="B586" s="3" t="str">
        <f>=HYPERLINK("https://www.regulations.gov/comment/EPA-HQ-OA-2018-0259-15027")</f>
      </c>
      <c r="C586" s="2" t="inlineStr">
        <is>
          <t>It isn&amp;#39;t science, if it can&amp;#39;t be replicated.  Research that is valid can be reproduced, and the results verified.  Please require EPA to make all data they use in support of their decisions, and all underlying assumptions, PUBLIC.  Others can then challenge or validate their conclusions.</t>
        </is>
      </c>
      <c r="D586" s="2" t="inlineStr">
        <is>
          <t/>
        </is>
      </c>
      <c r="E586" s="2" t="inlineStr">
        <is>
          <t/>
        </is>
      </c>
    </row>
    <row r="587">
      <c r="A587" s="2" t="inlineStr">
        <is>
          <t>EPA-HQ-OA-2018-0259-13297</t>
        </is>
      </c>
      <c r="B587" s="3" t="str">
        <f>=HYPERLINK("https://www.regulations.gov/comment/EPA-HQ-OA-2018-0259-13297")</f>
      </c>
      <c r="C587" s="2" t="inlineStr">
        <is>
          <t>My name is [Your first name will be inserted here] [Your last name will be inserted here], and I live in [Your city will be inserted here], [Your state will be inserted here]. [Your personal comment will be added here.]I am writing to voice my opposition to the Trump administrations latest attack on science, public health, and our environmental laws.Under the administrations new proposalwhich has been marketed as a means of strengthening transparency in regulatory sciencethe U.S. Environmental Protection Agency could be precluded from relying on scientific research when establishing the safeguards that protect communities. If the proposed rule is finalized, the EPAs ability to ensure that our air, water, and food are ...</t>
        </is>
      </c>
      <c r="D587" s="2" t="inlineStr">
        <is>
          <t/>
        </is>
      </c>
      <c r="E587" s="2" t="inlineStr">
        <is>
          <t/>
        </is>
      </c>
    </row>
    <row r="588">
      <c r="A588" s="2" t="inlineStr">
        <is>
          <t>EPA-HQ-OA-2018-0259-17080</t>
        </is>
      </c>
      <c r="B588" s="3" t="str">
        <f>=HYPERLINK("https://www.regulations.gov/comment/EPA-HQ-OA-2018-0259-17080")</f>
      </c>
      <c r="C588" s="2" t="inlineStr">
        <is>
          <t>Dear Administrator Andrew Wheeler,At this time in our nation&amp;#39;s history it is unethical for the EPA to propose a rule making change as is being proposed in the &amp;quot;Strengthening Transparency in Regulatory Science rule.  The notion that personal information should be made public is a sham meant to keep research out of the public record. This proposed rule, the EPA claims that it would be making science more transparent has nothing to do with protecting personal privacy.   It would compromise researchers forcing them to choose between protecting privacy and security versus allowing their work to be used in EPA decision making. It would excessively burden EPA staff with reanalyzing data from each study used to suppo...</t>
        </is>
      </c>
      <c r="D588" s="2" t="inlineStr">
        <is>
          <t/>
        </is>
      </c>
      <c r="E588" s="2" t="inlineStr">
        <is>
          <t/>
        </is>
      </c>
    </row>
    <row r="589">
      <c r="A589" s="2" t="inlineStr">
        <is>
          <t>EPA-HQ-OA-2018-0259-1731</t>
        </is>
      </c>
      <c r="B589" s="3" t="str">
        <f>=HYPERLINK("https://www.regulations.gov/comment/EPA-HQ-OA-2018-0259-1731")</f>
      </c>
      <c r="C589" s="2" t="inlineStr">
        <is>
          <t>Thank you for your efforts on the behalf of all of us. True science should be the basis of all regulations that are meant to benefit all of us. Secret science too often is done to further an agenda, not benefit all of us, but just some of us. Insist all documents and studies done in all agencys be public and encourage others to reproduce the results. This way we all win. Again, THANK YOU, Jary McLean DDS</t>
        </is>
      </c>
      <c r="D589" s="2" t="inlineStr">
        <is>
          <t/>
        </is>
      </c>
      <c r="E589" s="2" t="inlineStr">
        <is>
          <t/>
        </is>
      </c>
    </row>
    <row r="590">
      <c r="A590" s="2" t="inlineStr">
        <is>
          <t>EPA-HQ-OA-2018-0259-1583</t>
        </is>
      </c>
      <c r="B590" s="3" t="str">
        <f>=HYPERLINK("https://www.regulations.gov/comment/EPA-HQ-OA-2018-0259-1583")</f>
      </c>
      <c r="C590" s="2" t="inlineStr">
        <is>
          <t>Conducting public policy based on science that has not been at least peer reviewed, published and demonstrated to be in the main reproducible, is an outrageous concept, although in previous administrations this is exactly what happened.  That means that many public policies today are based on empty claims which may be true, only partially true or completely false. Such secret science is not actually science at all.  Today, we know from recent studies that a large percentage of published research results in some fields cannot be reproduced.  It is an unfortunate fact today, that is you are willing to fund research with a hoped for outcome, there will be scientists who will find the desired outcome whether or not it is true, especially if ...</t>
        </is>
      </c>
      <c r="D590" s="2" t="inlineStr">
        <is>
          <t/>
        </is>
      </c>
      <c r="E590" s="2" t="inlineStr">
        <is>
          <t/>
        </is>
      </c>
    </row>
    <row r="591">
      <c r="A591" s="2" t="inlineStr">
        <is>
          <t>EPA-HQ-OA-2018-0259-15559</t>
        </is>
      </c>
      <c r="B591" s="3" t="str">
        <f>=HYPERLINK("https://www.regulations.gov/comment/EPA-HQ-OA-2018-0259-15559")</f>
      </c>
      <c r="C591" s="2" t="inlineStr">
        <is>
          <t>Air pollution harms our health. Research is linking poor health outcomes from COVID-19 to increased exposure to fine particle pollution. EPA should be acting to further protect public health, not trying to undermine its own ability to do its job. EPAs Supplemental Transparency Proposal continues the effort to limit which scientific studies EPA will use in major regulatory decisions. The Federal Housekeeping Statute alone or with bedrock environmental laws like the Clean Air Act gives EPA the authority to pick and choose the science it will use in protecting public health. EPA should continue to use long recognized public health studies to best protect the public from contaminants to the air, water, and land and limit human exposure to ha...</t>
        </is>
      </c>
      <c r="D591" s="2" t="inlineStr">
        <is>
          <t/>
        </is>
      </c>
      <c r="E591" s="2" t="inlineStr">
        <is>
          <t/>
        </is>
      </c>
    </row>
    <row r="592">
      <c r="A592" s="2" t="inlineStr">
        <is>
          <t>EPA-HQ-OA-2018-0259-14032</t>
        </is>
      </c>
      <c r="B592" s="3" t="str">
        <f>=HYPERLINK("https://www.regulations.gov/comment/EPA-HQ-OA-2018-0259-14032")</f>
      </c>
      <c r="C592" s="2" t="inlineStr">
        <is>
          <t>I am concerned about breast cancer and the health risks posed by involuntary environmental exposure to chemicals linked to cancer; I am writing to oppose the proposed Strengthening Transparency in Regulatory Science Rule.Its title is ironic.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data from public health, epidemiology, and medical studies to be made publicly available. This would result in both legal and ethical violations of privacy standards. T...</t>
        </is>
      </c>
      <c r="D592" s="2" t="inlineStr">
        <is>
          <t/>
        </is>
      </c>
      <c r="E592" s="2" t="inlineStr">
        <is>
          <t/>
        </is>
      </c>
    </row>
    <row r="593">
      <c r="A593" s="2" t="inlineStr">
        <is>
          <t>EPA-HQ-OA-2018-0259-4698</t>
        </is>
      </c>
      <c r="B593" s="3" t="str">
        <f>=HYPERLINK("https://www.regulations.gov/comment/EPA-HQ-OA-2018-0259-4698")</f>
      </c>
      <c r="C593" s="2" t="inlineStr">
        <is>
          <t>Public Hearing Testimony given July 17, 2018 (Speaker #37A):My name is Emma Gildesgame. I am a Master of Environmental Management Student at the Yale School of Forestry &amp;amp; Environmental Studies and an intern with the National Parks Conservation Association. My comments today are my own. Im here to express my opposition to the proposed Strengthening Transparency in Regulatory Science rule that would censor science and threaten the health of all Americans. Last week, many of us in D.C. awoke to alerts warning of potential contamination in our water system. We were told to boil water before drinking or brushing our teeth, or to avoid tap water all together. For those few days, stores sold out of bottled water, Starbuc...</t>
        </is>
      </c>
      <c r="D593" s="2" t="inlineStr">
        <is>
          <t/>
        </is>
      </c>
      <c r="E593" s="2" t="inlineStr">
        <is>
          <t/>
        </is>
      </c>
    </row>
    <row r="594">
      <c r="A594" s="2" t="inlineStr">
        <is>
          <t>EPA-HQ-OA-2018-0259-14571</t>
        </is>
      </c>
      <c r="B594" s="3" t="str">
        <f>=HYPERLINK("https://www.regulations.gov/comment/EPA-HQ-OA-2018-0259-14571")</f>
      </c>
      <c r="C594" s="2" t="inlineStr">
        <is>
          <t>Air pollution harms our health. Research is linking poor health outcomes from COVID-19 to increased exposure to fine particle pollution. EPA should be acting to further protect public health not undermine its ability to do its job. EPAs Supplemental Transparency Proposal continues the effort to limit which scientific studies EPA will use in major regulatory decisions. The Federal Housekeeping Statute alone or with bedrock environmental laws like the Clean Air Act gives EPA the authority to pick and choose the science it will use in protecting public health. EPA should continue to use long recognized public health studies to best protect the public from contaminants to the air, water, and land and limit human exposure to harmful chemicals...</t>
        </is>
      </c>
      <c r="D594" s="2" t="inlineStr">
        <is>
          <t/>
        </is>
      </c>
      <c r="E594" s="2" t="inlineStr">
        <is>
          <t/>
        </is>
      </c>
    </row>
    <row r="595">
      <c r="A595" s="2" t="inlineStr">
        <is>
          <t>EPA-HQ-OA-2018-0259-18048</t>
        </is>
      </c>
      <c r="B595" s="3" t="str">
        <f>=HYPERLINK("https://www.regulations.gov/comment/EPA-HQ-OA-2018-0259-18048")</f>
      </c>
      <c r="C595" s="2" t="inlineStr">
        <is>
          <t>My name is Steve Cichowski, and I live in Olathe, Kansas. I am friends with a few people who used to work for the EPA before the cutbacks, and they vehemently agree that science should prevail over politics, and certainly over political donors.I happen to really like breathing clean air, drinking clean water, and eating safe non-toxic food.  I strongly oppose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t>
        </is>
      </c>
      <c r="D595" s="2" t="inlineStr">
        <is>
          <t/>
        </is>
      </c>
      <c r="E595" s="2" t="inlineStr">
        <is>
          <t/>
        </is>
      </c>
    </row>
    <row r="596">
      <c r="A596" s="2" t="inlineStr">
        <is>
          <t>EPA-HQ-OA-2018-0259-18428</t>
        </is>
      </c>
      <c r="B596" s="3" t="str">
        <f>=HYPERLINK("https://www.regulations.gov/comment/EPA-HQ-OA-2018-0259-18428")</f>
      </c>
      <c r="C596" s="2" t="inlineStr">
        <is>
          <t>My name is Deb Cruz and I live in Ferndale, WA.I am a strong advocate of Washington&amp;#39;s clean and healthly air, water, land and food sources.  These gifts, so precious to life, should be protected not squandered away.  My strong opposition to the Trump administrations ongoing attack on science, public health, and our nations environmental laws has been ignored repeatedly by those who are supposed to be watching out for our welfare.Under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t>
        </is>
      </c>
      <c r="D596" s="2" t="inlineStr">
        <is>
          <t/>
        </is>
      </c>
      <c r="E596" s="2" t="inlineStr">
        <is>
          <t/>
        </is>
      </c>
    </row>
    <row r="597">
      <c r="A597" s="2" t="inlineStr">
        <is>
          <t>EPA-HQ-OA-2018-0259-21490</t>
        </is>
      </c>
      <c r="B597" s="3" t="str">
        <f>=HYPERLINK("https://www.regulations.gov/comment/EPA-HQ-OA-2018-0259-21490")</f>
      </c>
      <c r="C597" s="2" t="inlineStr">
        <is>
          <t>Im writing to speak out AGAINST your proposed regulations to assault the EPAs use of science in the middle of a global public health crisis. Science is the base for sound decision making.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t>
        </is>
      </c>
      <c r="D597" s="2" t="inlineStr">
        <is>
          <t/>
        </is>
      </c>
      <c r="E597" s="2" t="inlineStr">
        <is>
          <t/>
        </is>
      </c>
    </row>
    <row r="598">
      <c r="A598" s="2" t="inlineStr">
        <is>
          <t>EPA-HQ-OA-2018-0259-3792</t>
        </is>
      </c>
      <c r="B598" s="3" t="str">
        <f>=HYPERLINK("https://www.regulations.gov/comment/EPA-HQ-OA-2018-0259-3792")</f>
      </c>
      <c r="C598" s="2" t="inlineStr">
        <is>
          <t>Dear Administrator Pruitt,I am writing to voice my opposition to U.S. EPAs proposed rule, Strengthening Transparency in Regulatory Science.We need strong science to meet todays environmental challenges to health, and that requires using all of the best available research available when it makes decisions. Science gives us the ability to address serious environmental health threats like lead in our drinking water. EPA rules provide significant protection for childrens developing brains by establishing drinking water limits on lead. The rules are based on studies that correlate childhood blood lead levels with impaired brain function and adverse behavioral effects. Once again, the studies could be barred and the protect...</t>
        </is>
      </c>
      <c r="D598" s="2" t="inlineStr">
        <is>
          <t/>
        </is>
      </c>
      <c r="E598" s="2" t="inlineStr">
        <is>
          <t/>
        </is>
      </c>
    </row>
    <row r="599">
      <c r="A599" s="2" t="inlineStr">
        <is>
          <t>EPA-HQ-OA-2018-0259-14338</t>
        </is>
      </c>
      <c r="B599" s="3" t="str">
        <f>=HYPERLINK("https://www.regulations.gov/comment/EPA-HQ-OA-2018-0259-14338")</f>
      </c>
      <c r="C599" s="2" t="inlineStr">
        <is>
          <t>Living in Utah with some of the most toxic air in the country I am writing with strong opposition to the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significantly undermined.The EPA was created to protect our health and wellbeing by using the best a...</t>
        </is>
      </c>
      <c r="D599" s="2" t="inlineStr">
        <is>
          <t/>
        </is>
      </c>
      <c r="E599" s="2" t="inlineStr">
        <is>
          <t/>
        </is>
      </c>
    </row>
    <row r="600">
      <c r="A600" s="2" t="inlineStr">
        <is>
          <t>EPA-HQ-OA-2018-0259-14424</t>
        </is>
      </c>
      <c r="B600" s="3" t="str">
        <f>=HYPERLINK("https://www.regulations.gov/comment/EPA-HQ-OA-2018-0259-14424")</f>
      </c>
      <c r="C600" s="2" t="inlineStr">
        <is>
          <t>Air pollution harms our health. Research is linking poor health outcomes from COVID-19 to increased exposure to fine particle pollution. EPA should be acting to further protect public health not undermine its ability to do its job. EPAs Supplemental Transparency Proposal continues the effort to limit which scientific studies EPA will use in major regulatory decisions. The Federal Housekeeping Statute alone or with bedrock environmental laws like the Clean Air Act gives EPA the authority to pick and choose the science it will use in protecting public health. EPA should continue to use long recognized public health studies to best protect the public from contaminants to the air, water, and land and limit human exposure to harmful chemicals...</t>
        </is>
      </c>
      <c r="D600" s="2" t="inlineStr">
        <is>
          <t/>
        </is>
      </c>
      <c r="E600" s="2" t="inlineStr">
        <is>
          <t/>
        </is>
      </c>
    </row>
    <row r="601">
      <c r="A601" s="2" t="inlineStr">
        <is>
          <t>EPA-HQ-OA-2018-0259-11403</t>
        </is>
      </c>
      <c r="B601" s="3" t="str">
        <f>=HYPERLINK("https://www.regulations.gov/comment/EPA-HQ-OA-2018-0259-11403")</f>
      </c>
      <c r="C601" s="2" t="inlineStr">
        <is>
          <t>Please accept the attached comment on behalf of the Center for Biological Diversity, Center for Food Safety, and Willamette Riverkeeper.
May 18, 2020 U.S. Environmental Protection Agency EPA Docket Center Attn: EPA-HQ-OA-2018-0259 1200 Pennsylvania Avenue NW Mail Code: 28221T Washington, DC 20001 RE: Comments on EPA Proposed Rule: Strengthening Transparency in Regulatory Science (Docket #: EPA-HQ-OA-2018-59) Please accept the following comments on behalf of the Center for Biological Diversity, Center for Food Safety, and Willamette Riverkeeper in response to the Environmental Protection Agency’s (EPA) supplemental notice of proposed rulemaking (SNPRM) entitled “Strengthening Transparency in Regulatory Science” (hereafter “the proposed rule”). EPA’s most recent attempt to restrict the use of science is just as flawed as its previous iteration. However, it is clear in this ...</t>
        </is>
      </c>
      <c r="D601" s="2" t="inlineStr">
        <is>
          <t/>
        </is>
      </c>
      <c r="E601" s="2" t="inlineStr">
        <is>
          <t/>
        </is>
      </c>
    </row>
    <row r="602">
      <c r="A602" s="2" t="inlineStr">
        <is>
          <t>EPA-HQ-OA-2018-0259-15321</t>
        </is>
      </c>
      <c r="B602" s="3" t="str">
        <f>=HYPERLINK("https://www.regulations.gov/comment/EPA-HQ-OA-2018-0259-15321")</f>
      </c>
      <c r="C602"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602" s="2" t="inlineStr">
        <is>
          <t/>
        </is>
      </c>
      <c r="E602" s="2" t="inlineStr">
        <is>
          <t/>
        </is>
      </c>
    </row>
    <row r="603">
      <c r="A603" s="2" t="inlineStr">
        <is>
          <t>EPA-HQ-OA-2018-0259-19626</t>
        </is>
      </c>
      <c r="B603" s="3" t="str">
        <f>=HYPERLINK("https://www.regulations.gov/comment/EPA-HQ-OA-2018-0259-19626")</f>
      </c>
      <c r="C603" s="2" t="inlineStr">
        <is>
          <t>My name is Veronica Burden, and I live in Portland, Oregon.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significantly undermined.The EPA was created to protect our health and wellbein...</t>
        </is>
      </c>
      <c r="D603" s="2" t="inlineStr">
        <is>
          <t/>
        </is>
      </c>
      <c r="E603" s="2" t="inlineStr">
        <is>
          <t/>
        </is>
      </c>
    </row>
    <row r="604">
      <c r="A604" s="2" t="inlineStr">
        <is>
          <t>EPA-HQ-OA-2018-0259-9510</t>
        </is>
      </c>
      <c r="B604" s="3" t="str">
        <f>=HYPERLINK("https://www.regulations.gov/comment/EPA-HQ-OA-2018-0259-9510")</f>
      </c>
      <c r="C604" s="2" t="inlineStr">
        <is>
          <t xml:space="preserve">As a senior scientist working in the US industries for more than 20 years, I want to voice my opposition to the proposed rule, for EPAs downplay of the role of fundamental science and role of scientific and independent advisory. </t>
        </is>
      </c>
      <c r="D604" s="2" t="inlineStr">
        <is>
          <t/>
        </is>
      </c>
      <c r="E604" s="2" t="inlineStr">
        <is>
          <t/>
        </is>
      </c>
    </row>
    <row r="605">
      <c r="A605" s="2" t="inlineStr">
        <is>
          <t>EPA-HQ-OA-2018-0259-10429</t>
        </is>
      </c>
      <c r="B605" s="3" t="str">
        <f>=HYPERLINK("https://www.regulations.gov/comment/EPA-HQ-OA-2018-0259-10429")</f>
      </c>
      <c r="C605" s="2" t="inlineStr">
        <is>
          <t>Dear Administrator Andrew Wheeler,How can the Environmental Protection Agency (EPA) propose to restrict the science that is used in its own decisionmaking processes?  There will be no informed decision making if the horribly misleading &amp;quot;transparency in regulatory science&amp;quot; proposal passes.  Basically, you would be putting your own agency out of business and threatening the demise of honest scientific information that could help make the world around us a safer place.There is politics, which we know is a very subjective arena and then there is science which relies on the rigorous research of thousands of scientists to ensure the data is credible.  I stand with science.The EPA must not move forward wi...</t>
        </is>
      </c>
      <c r="D605" s="2" t="inlineStr">
        <is>
          <t/>
        </is>
      </c>
      <c r="E605" s="2" t="inlineStr">
        <is>
          <t/>
        </is>
      </c>
    </row>
    <row r="606">
      <c r="A606" s="2" t="inlineStr">
        <is>
          <t>EPA-HQ-OA-2018-0259-12422</t>
        </is>
      </c>
      <c r="B606" s="3" t="str">
        <f>=HYPERLINK("https://www.regulations.gov/comment/EPA-HQ-OA-2018-0259-12422")</f>
      </c>
      <c r="C606" s="2" t="inlineStr">
        <is>
          <t>My name is David Michaels.  I am an epidemiologist and Professor of Environmental and Occupational Health at the Milken Institute School of Public Health of George Washington University. The views expressed in my testimony are my own and do not represent the views of George Washington University.From 2009 until January 2017, I served as Assistant Secretary of Labor for Occupational Safety and Health, the longest serving Assistant Secretary in OSHA&amp;#39;s history.  From 1998 to 2001, I was Assistant Secretary for Environment, Safety and Health in the U.S. Department of Energy, charged with protecting the workers, community residents and environment in and around the nation&amp;#39;s nuclear weapons complex.I appreciate the ...
Weaponizing Scientific Transparency Comments on U.S. Environmental Protection Agency Proposed Rule “Strengthening Transparency in Regulatory Science” (EPA-HQ-OA-2018-0259) David Michaels, PhD, MPH Professor Department of Environmental and Occupational Health Milken Institute School of Public Health The George Washington University 950 New Hampshire Ave NW, Fourth Floor Washington, DC 20052 drdavidmichaels@gmail.com Telephone: 202.994.1102 http://publichealth.gwu.edu/departments/environmental-and-occupational-health/david-michaels-phd Assistant Secretary of Labor for OSHA (2009-2017) Assistant Secretary of Energy for Environment, Safety and Health (1998-2001) July 17, 2018 My name is David Michaels. I am an epidemiologist and Professor of...
Weaponizing Scientific Transparency Comments on U.S. Environmental Protection Agency Proposed Rule “Strengthening Transparency in Regulatory Science” (EPA-HQ-OA-2018-0259) David Michaels, PhD, MPH Professor Department of Environmental and Occupational Health Milken Institute School of Public Health The George Washington University 950 New Hampshire Ave NW, Fourth Floor Washington, DC 20052 drdavidmichaels@gmail.com Telephone: 202.994.1102 http://publichealth.gwu.edu/departments/environmental- and-occupational-health/david-michaels-phd Assistant Secretary of Labor for OSHA (2009-2017) Assistant Secretary of Energy for Environment, Safety and Health (1998-2001) July 17, 2018 My name is David Michaels. I am an epidemiologist and Professor o...
From : Christopher Horne r To: Hyde, Timothy N .; Tompson, Randy CC: BCC : Subject : Federal Agency Science Date : 12/23/1996 1 :56 :01 P M Attachments : Gentlemen : The following is the document we discussed . Have a happy holiday. CC H MEMORANDU M TO : Mr. Tim Hyde Mr . Randy Johnso n RJ Reynolds Tobacco Company FROM : Mr. Christopher C . Horner Bracewell &amp; Patterson, L .L.P. DATE : December 23, 1996 RE : Background and Proposed Program to Address Federal Agency Scienc e Per our earlier conversations, the following sets forth what needs to be done to reform agency science, focusing on the need based upon your interests, and how you are positioned to take a behind the scene s leadership position . It provides an overview of the issues r...
CONGRESSIONAL BUDGET OFFICE COST ESTIMATE March 11, 2015 H.R. 1030 Secret Science Reform Act of 2015 As ordered reported by the House Committee on Science, Space, and Technology on March 3, 2015 SUMMARY H.R. 1030 would amend the Environmental Research, Development, and Demonstration Authorization Act of 1978 to prohibit the Environmental Protection Agency (EPA) from proposing, finalizing, or disseminating a “covered action” unless all scientific and technical information used to support that action is publicly available in a manner that is sufficient for independent analysis and substantial reproduction of research results. Covered actions would include assessments of risks, exposure, or hazards; documents specifying criteria, guidance, ...
CONGRESSIONAL BUDGET OFFICE COST ESTIMATE March 29, 2017 H.R. 1430 Honest and Open New EPA Science Treatment (HONEST) Act of 2017 As passed by the U.S. House of Representatives on March 29, 2017 SUMMARY H.R. 1430 would amend the Environmental Research, Development, and Demonstration Authorization Act of 1978 to prohibit the Environmental Protection Agency (EPA) from proposing, finalizing, or disseminating a “covered action” unless all scientific and technical information relied on to support that action is publicly available online in a manner that is sufficient for independent analysis and substantial reproduction of research results. Covered actions would include assessments of risks, exposure, or hazards; documents specifying criteria...</t>
        </is>
      </c>
      <c r="D606" s="2" t="inlineStr">
        <is>
          <t/>
        </is>
      </c>
      <c r="E606" s="2" t="inlineStr">
        <is>
          <t/>
        </is>
      </c>
    </row>
    <row r="607">
      <c r="A607" s="2" t="inlineStr">
        <is>
          <t>EPA-HQ-OA-2018-0259-11824</t>
        </is>
      </c>
      <c r="B607" s="3" t="str">
        <f>=HYPERLINK("https://www.regulations.gov/comment/EPA-HQ-OA-2018-0259-11824")</f>
      </c>
      <c r="C607" s="2" t="inlineStr">
        <is>
          <t>World Wildlife Fund is submitting 36,871 comments on behalf of WWF-US supporters in response to the EPA&amp;#39;s proposed supplemental rule to &amp;quot;Strengthening Transparency in Regulatory Science&amp;quot; that could have a profound impact on what kinds of scientific studies are allowed to be considered for decision-making.To:Andrew Wheeler, Administrator, Environmental Protection AgencyI am writing to express my concerns with and opposition to the EPA&amp;#39;s proposed supplemental rule to Strengthening Transparency in Regulatory Science. This proposal would seriously limit the scientific research that the EPA can consider in its decision-making and make it more challenging for the agency to evaluate threats to the...
a Letter to the Environmental Protection Agency On behalf of the following 36,871 WWF-US supporters World Wildlife Fund is submitting 36,871 comments on behalf of WWF-US supporters in response to the EPA's proposed supplemental rule to “Strengthening Transparency in Regulatory Science” that could have a profound impact on what kinds of scientific studies are allowed to be considered for decision-making. To: Andrew Wheeler, Administrator, Environmental Protection Agency I am writing to express my concerns with and opposition to the EPA's proposed supplemental rule to Strengthening Transparency in Regulatory Science. This proposal would seriously limit the scientific research that the EPA can consider in its decision-making and make it mor...</t>
        </is>
      </c>
      <c r="D607" s="2" t="inlineStr">
        <is>
          <t/>
        </is>
      </c>
      <c r="E607" s="2" t="inlineStr">
        <is>
          <t/>
        </is>
      </c>
    </row>
    <row r="608">
      <c r="A608" s="2" t="inlineStr">
        <is>
          <t>EPA-HQ-OA-2018-0259-4883</t>
        </is>
      </c>
      <c r="B608" s="3" t="str">
        <f>=HYPERLINK("https://www.regulations.gov/comment/EPA-HQ-OA-2018-0259-4883")</f>
      </c>
      <c r="C608" s="2" t="inlineStr">
        <is>
          <t>From: mailagent@thesoftedge.com  To: Docket OEI Date: 7/23/2018 2:19:36 PM Subject: Re: EPA-HQ-OA-2018-0259 -------------------------------------------------------------- Dear EPA: I strongly urge you to reject the so-called "transparency" rule. The rule would allow the EPA to censor or ignore science by setting impossible standards for the use of scientific studies, potentially throwing out peer- reviewed studies for regulatory decisions. This rule will prevent the EPA from using the best available science when making decisions and will undermine the mission of the EPA, which is to protect human health and the environment by reducing risks based on the best available science. Sincerely, Cheryl Denis 21 Wendy W...</t>
        </is>
      </c>
      <c r="D608" s="2" t="inlineStr">
        <is>
          <t/>
        </is>
      </c>
      <c r="E608" s="2" t="inlineStr">
        <is>
          <t/>
        </is>
      </c>
    </row>
    <row r="609">
      <c r="A609" s="2" t="inlineStr">
        <is>
          <t>EPA-HQ-OA-2018-0259-18922</t>
        </is>
      </c>
      <c r="B609" s="3" t="str">
        <f>=HYPERLINK("https://www.regulations.gov/comment/EPA-HQ-OA-2018-0259-18922")</f>
      </c>
      <c r="C609" s="2" t="inlineStr">
        <is>
          <t>Dear Administrator Andrew Wheeler,I write to vehemently oppose the Environmental Protection Agency&amp;#39;s (EPA) proposal to restrict the science that is used in its decision-making processes.In issuing this proposed rule, the EPA claims that it would be making science more transparent. But it instead would unethically put researchers in the position of choosing between protecting privacy and security versus allowing their work to be used in EPA decision-making. Not only that-- it would also excessively burden EPA staff with reanalyzing data from each study used to support a rulemaking. This is pointless as peer review already is a check on the work of researchers, and it would be resource intensive and time consuming.&lt;...</t>
        </is>
      </c>
      <c r="D609" s="2" t="inlineStr">
        <is>
          <t/>
        </is>
      </c>
      <c r="E609" s="2" t="inlineStr">
        <is>
          <t/>
        </is>
      </c>
    </row>
    <row r="610">
      <c r="A610" s="2" t="inlineStr">
        <is>
          <t>EPA-HQ-OA-2018-0259-8889</t>
        </is>
      </c>
      <c r="B610" s="3" t="str">
        <f>=HYPERLINK("https://www.regulations.gov/comment/EPA-HQ-OA-2018-0259-8889")</f>
      </c>
      <c r="C610" s="2" t="inlineStr">
        <is>
          <t>By definition its only real science if the same experiment can be duplicated by others using the same method, materials and obtain the same results. Regards, Brian Weis</t>
        </is>
      </c>
      <c r="D610" s="2" t="inlineStr">
        <is>
          <t/>
        </is>
      </c>
      <c r="E610" s="2" t="inlineStr">
        <is>
          <t/>
        </is>
      </c>
    </row>
    <row r="611">
      <c r="A611" s="2" t="inlineStr">
        <is>
          <t>EPA-HQ-OA-2018-0259-0647</t>
        </is>
      </c>
      <c r="B611" s="3" t="str">
        <f>=HYPERLINK("https://www.regulations.gov/comment/EPA-HQ-OA-2018-0259-0647")</f>
      </c>
      <c r="C611" s="2" t="inlineStr">
        <is>
          <t>From: Pruitt, Scott To: For the Docket Center Date: 5/9/2018 3:34:00 PM Subject: FW: Walk back your latest dangerous attack on strong science --------------------------------------------------------------------- ________________________________________ From: Environmental Defense FundOn Behalf OfMarjorie Bearse Sent: Wednesday, May 9, 2018 3:33:28 PM (UTC-05:00) Eastern Time (US &amp; Canada) To: Pruitt, Scott Subject: Walk back your latest dangerous attack on strong science May 9, 2018 Administrator E. Scott Pruitt Dear Administrator Pruitt, I'm writing today gravely concerned about your recent proposal to restrict EPA's ability to use life-saving science, and to ask that you extend the 30 day comment period and hold a public hearing so tha...</t>
        </is>
      </c>
      <c r="D611" s="2" t="inlineStr">
        <is>
          <t/>
        </is>
      </c>
      <c r="E611" s="2" t="inlineStr">
        <is>
          <t/>
        </is>
      </c>
    </row>
    <row r="612">
      <c r="A612" s="2" t="inlineStr">
        <is>
          <t>EPA-HQ-OA-2018-0259-8260</t>
        </is>
      </c>
      <c r="B612" s="3" t="str">
        <f>=HYPERLINK("https://www.regulations.gov/comment/EPA-HQ-OA-2018-0259-8260")</f>
      </c>
      <c r="C612" s="2" t="inlineStr">
        <is>
          <t>PLEASE ENTER YOUR COMMENT HEREPlease stop all secret work and please be transparent about all your work and decisions.  Please exclude false science from your decision making process. Regards, Suzanne Slocum</t>
        </is>
      </c>
      <c r="D612" s="2" t="inlineStr">
        <is>
          <t/>
        </is>
      </c>
      <c r="E612" s="2" t="inlineStr">
        <is>
          <t/>
        </is>
      </c>
    </row>
    <row r="613">
      <c r="A613" s="2" t="inlineStr">
        <is>
          <t>EPA-HQ-OA-2018-0259-3107</t>
        </is>
      </c>
      <c r="B613" s="3" t="str">
        <f>=HYPERLINK("https://www.regulations.gov/comment/EPA-HQ-OA-2018-0259-3107")</f>
      </c>
      <c r="C613" s="2" t="inlineStr">
        <is>
          <t>From: Environmental Defense Fund  To: Pruitt, Scott Date: 5/25/2018 1:54:58 PM Subject: Walk back your latest dangerous attack on strong science ----------------------------------------------------------------- May 25, 2018 Administrator E. Scott Pruitt Dear Administrator Pruitt, I'm writing today gravely concerned about your recent proposal to restrict EPA's ability to use life-saving science. This proposal doesn't roll back red tape. Instead, it binds the process of legitimate scientific inquiry with it. It will obstruct EPA's ability to use highly reliable scientific information, including data used to determine whether chemicals and pollutants cause cancer, heart disease, and other health problems. This proposal w...</t>
        </is>
      </c>
      <c r="D613" s="2" t="inlineStr">
        <is>
          <t/>
        </is>
      </c>
      <c r="E613" s="2" t="inlineStr">
        <is>
          <t/>
        </is>
      </c>
    </row>
    <row r="614">
      <c r="A614" s="2" t="inlineStr">
        <is>
          <t>EPA-HQ-OA-2018-0259-9412</t>
        </is>
      </c>
      <c r="B614" s="3" t="str">
        <f>=HYPERLINK("https://www.regulations.gov/comment/EPA-HQ-OA-2018-0259-9412")</f>
      </c>
      <c r="C614" s="2" t="inlineStr">
        <is>
          <t>Dear Sirs, this proposed rule will allow interest groups to determine what science is applicable or relevant to your rule making as per the paragraph below- &amp;quot;As discussed later in the preamble, such approaches to increasing access to data and models can often allow stakeholders to reanalyze the data and models and explore the sensitivity of the conclusions to alternative assumptions while accessing only the data and aspects of the models that they need.&amp;quot;Stakeholders or interests do not have the right to&amp;quot; reanalyze&amp;quot; juried and published scientific work, nor to explore the &amp;quot;sensitivity of the conclusions&amp;quot;  to &amp;quot;alternative assumptions&amp;quot;, while accessing the &amp;quot;data and aspects of...</t>
        </is>
      </c>
      <c r="D614" s="2" t="inlineStr">
        <is>
          <t/>
        </is>
      </c>
      <c r="E614" s="2" t="inlineStr">
        <is>
          <t/>
        </is>
      </c>
    </row>
    <row r="615">
      <c r="A615" s="2" t="inlineStr">
        <is>
          <t>EPA-HQ-OA-2018-0259-8422</t>
        </is>
      </c>
      <c r="B615" s="3" t="str">
        <f>=HYPERLINK("https://www.regulations.gov/comment/EPA-HQ-OA-2018-0259-8422")</f>
      </c>
      <c r="C615" s="2" t="inlineStr">
        <is>
          <t>All EPA regulations must be driven only by proven science. EPA should provide all studies for regulations and disclose any interested parties involved in studies used to write regulations Regards, David Bryan</t>
        </is>
      </c>
      <c r="D615" s="2" t="inlineStr">
        <is>
          <t/>
        </is>
      </c>
      <c r="E615" s="2" t="inlineStr">
        <is>
          <t/>
        </is>
      </c>
    </row>
    <row r="616">
      <c r="A616" s="2" t="inlineStr">
        <is>
          <t>EPA-HQ-OA-2018-0259-2151</t>
        </is>
      </c>
      <c r="B616" s="3" t="str">
        <f>=HYPERLINK("https://www.regulations.gov/comment/EPA-HQ-OA-2018-0259-2151")</f>
      </c>
      <c r="C616" s="2" t="inlineStr">
        <is>
          <t>Dear Administrator Pruitt,I am writing to voice my concerns regarding U.S. EPAs proposed rule, Strengthening Transparency in Regulatory Science.This matters to me because I am a citizen of the United States and believe that protecting the health of our air, waters, and environment as a whole is an essential foundation for our nation&amp;#39;s well-being.  I care about this because I want my children and grandchildren to grow up as able-bodied and generous citizens in a nation where there is no question about the safety of drinking water or the benefits of taking a deep breath to enjoy God&amp;#39;s creation around them.  Environmental regulation will never be perfect and the goal should not be over-regulation, but the potenti...</t>
        </is>
      </c>
      <c r="D616" s="2" t="inlineStr">
        <is>
          <t/>
        </is>
      </c>
      <c r="E616" s="2" t="inlineStr">
        <is>
          <t/>
        </is>
      </c>
    </row>
    <row r="617">
      <c r="A617" s="2" t="inlineStr">
        <is>
          <t>EPA-HQ-OA-2018-0259-15265</t>
        </is>
      </c>
      <c r="B617" s="3" t="str">
        <f>=HYPERLINK("https://www.regulations.gov/comment/EPA-HQ-OA-2018-0259-15265")</f>
      </c>
      <c r="C617" s="2" t="inlineStr">
        <is>
          <t>Im writing to speak out AGAINST your proposed regulations to assault the EPAs use of science in the middle of a global public health crisis.  THIS IS SHAMEFUL.  IT IS OBSCENE.  THE EPA IS SUPPOSED TO PROTECT THE PUBLIC HEALTH AND THE ENVIRONMENT.  DO YOUR JOB!!  ELIMINATING SCIENCE FROM THE EQUATION IS INEXCUSABLE.Peer-reviewed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t>
        </is>
      </c>
      <c r="D617" s="2" t="inlineStr">
        <is>
          <t/>
        </is>
      </c>
      <c r="E617" s="2" t="inlineStr">
        <is>
          <t/>
        </is>
      </c>
    </row>
    <row r="618">
      <c r="A618" s="2" t="inlineStr">
        <is>
          <t>EPA-HQ-OA-2018-0259-7701</t>
        </is>
      </c>
      <c r="B618" s="3" t="str">
        <f>=HYPERLINK("https://www.regulations.gov/comment/EPA-HQ-OA-2018-0259-7701")</f>
      </c>
      <c r="C618" s="2" t="inlineStr">
        <is>
          <t>We support open and transparent government. We oppose secrecy and that includes the use of junk or hidden science to promote an agenda. Your organization has been out of control for a long time. It&amp;#39;s past time for responsibility or abolition. Regards, Wayne Peterkin</t>
        </is>
      </c>
      <c r="D618" s="2" t="inlineStr">
        <is>
          <t/>
        </is>
      </c>
      <c r="E618" s="2" t="inlineStr">
        <is>
          <t/>
        </is>
      </c>
    </row>
    <row r="619">
      <c r="A619" s="2" t="inlineStr">
        <is>
          <t>EPA-HQ-OA-2018-0259-8579</t>
        </is>
      </c>
      <c r="B619" s="3" t="str">
        <f>=HYPERLINK("https://www.regulations.gov/comment/EPA-HQ-OA-2018-0259-8579")</f>
      </c>
      <c r="C619" s="2" t="inlineStr">
        <is>
          <t xml:space="preserve">Proposed rules limiting which scientific studies to take into consideration by the EPA will benefit corporations and will be to the detriment to the health of people and the environment.  This is just dumb dumb dumb.  Are the studies proposed to not being used from respected peer reviewed journals authored by scientists who are experts in their area?  If yes, then by not using that information will be a huge Orwellian mistake.  Use the best science available in making decisions. </t>
        </is>
      </c>
      <c r="D619" s="2" t="inlineStr">
        <is>
          <t/>
        </is>
      </c>
      <c r="E619" s="2" t="inlineStr">
        <is>
          <t/>
        </is>
      </c>
    </row>
    <row r="620">
      <c r="A620" s="2" t="inlineStr">
        <is>
          <t>EPA-HQ-OA-2018-0259-11564</t>
        </is>
      </c>
      <c r="B620" s="3" t="str">
        <f>=HYPERLINK("https://www.regulations.gov/comment/EPA-HQ-OA-2018-0259-11564")</f>
      </c>
      <c r="C620" s="2" t="inlineStr">
        <is>
          <t>I am Sharon Paltin, M.D., a Family Physician for 32 years, working in a rural &amp;quot;need area&amp;quot;, and am writing to express my strong opposition to the criteria proposed in the Supplemental Notice of Proposed Rulemaking put forth by the EPA relative to its rule entitled &amp;quot;Strengthening Transparency in Regulatory Science.The American people helped create the EPA to help protect our and the planet&amp;#39;s health, not to cozy up to industry and the forces of greed which degrade the commons.   I  urge you to return to your original mandate and avoid the proposed changes which would be doomed to condemnation in history&amp;#39;s future review of this dark period  in U.S. government.Thank you for your kind attention,S...</t>
        </is>
      </c>
      <c r="D620" s="2" t="inlineStr">
        <is>
          <t/>
        </is>
      </c>
      <c r="E620" s="2" t="inlineStr">
        <is>
          <t/>
        </is>
      </c>
    </row>
    <row r="621">
      <c r="A621" s="2" t="inlineStr">
        <is>
          <t>EPA-HQ-OA-2018-0259-17279</t>
        </is>
      </c>
      <c r="B621" s="3" t="str">
        <f>=HYPERLINK("https://www.regulations.gov/comment/EPA-HQ-OA-2018-0259-17279")</f>
      </c>
      <c r="C621" s="2" t="inlineStr">
        <is>
          <t>I strongly support strengthening transparency and public review of the science behind EPA rules. Since EPA can make regulations, enforce regulations and rule on appeals of their regulations, it is most important to be transparent at all three levels. Also, EPA needs to avoid being political and focus on improving the science behind every regulation. Transparency will improve he interaction of EPA with the public. And I suspect transparency will force &amp;quot;upper management&amp;quot; of EPA to consider the science as well as the political.Thank you</t>
        </is>
      </c>
      <c r="D621" s="2" t="inlineStr">
        <is>
          <t/>
        </is>
      </c>
      <c r="E621" s="2" t="inlineStr">
        <is>
          <t/>
        </is>
      </c>
    </row>
    <row r="622">
      <c r="A622" s="2" t="inlineStr">
        <is>
          <t>EPA-HQ-OA-2018-0259-5152</t>
        </is>
      </c>
      <c r="B622" s="3" t="str">
        <f>=HYPERLINK("https://www.regulations.gov/comment/EPA-HQ-OA-2018-0259-5152")</f>
      </c>
      <c r="C622" s="2" t="inlineStr">
        <is>
          <t>Dear EPA, Please do your job and prioritize public health over the profits of polluters. This effort by the current administration to bury science that does not favor commercial entities is really what needs strengthening of transparency. Please shed light on this corruption and do not pursue this sham policy that will threaten the health of millions worldwide.  Sincerely, Mark CraftsPetaluma, CA</t>
        </is>
      </c>
      <c r="D622" s="2" t="inlineStr">
        <is>
          <t/>
        </is>
      </c>
      <c r="E622" s="2" t="inlineStr">
        <is>
          <t/>
        </is>
      </c>
    </row>
    <row r="623">
      <c r="A623" s="2" t="inlineStr">
        <is>
          <t>EPA-HQ-OA-2018-0259-2561</t>
        </is>
      </c>
      <c r="B623" s="3" t="str">
        <f>=HYPERLINK("https://www.regulations.gov/comment/EPA-HQ-OA-2018-0259-2561")</f>
      </c>
      <c r="C623" s="2" t="inlineStr">
        <is>
          <t>The review period for the EPA NPRM for &amp;quot;Strengthening Transparency in Regulatory Science&amp;quot; (EPA-HQ-OA-2018-0259FRL-9977-40-ORD) is insufficient for Scientists and Citizens to consider its impacts to the future of scientific research, use, and application.  Science is the gold-standard of American world leadership and the pride of our nation.  It should not be carelessly dis-considered through rule-making.The NPRM is written with limited explanation, as stated by the Union of Concerned Scientists, limiting the ability for an effectively administered rule.  Futher more, this rule puts in the hands of the EPA administrator, a political appointee, the ability to determine what is and what is not valid science.  Science bel...</t>
        </is>
      </c>
      <c r="D623" s="2" t="inlineStr">
        <is>
          <t/>
        </is>
      </c>
      <c r="E623" s="2" t="inlineStr">
        <is>
          <t/>
        </is>
      </c>
    </row>
    <row r="624">
      <c r="A624" s="2" t="inlineStr">
        <is>
          <t>EPA-HQ-OA-2018-0259-14110</t>
        </is>
      </c>
      <c r="B624" s="3" t="str">
        <f>=HYPERLINK("https://www.regulations.gov/comment/EPA-HQ-OA-2018-0259-14110")</f>
      </c>
      <c r="C624"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 For example, the EPA is currently reviewing the registration of an herbicide called paraquat. Through peer-reviewed and validated research, paraquat is very strongly...</t>
        </is>
      </c>
      <c r="D624" s="2" t="inlineStr">
        <is>
          <t/>
        </is>
      </c>
      <c r="E624" s="2" t="inlineStr">
        <is>
          <t/>
        </is>
      </c>
    </row>
    <row r="625">
      <c r="A625" s="2" t="inlineStr">
        <is>
          <t>EPA-HQ-OA-2018-0259-4717</t>
        </is>
      </c>
      <c r="B625" s="3" t="str">
        <f>=HYPERLINK("https://www.regulations.gov/comment/EPA-HQ-OA-2018-0259-4717")</f>
      </c>
      <c r="C625" s="2" t="inlineStr">
        <is>
          <t>In regard to the proposed rule before the EPA, the Strengthening Transparency in Regulatory Science rule.  The STRS rule will further endanger American children and all American citizens. Allowing profit seekers to benefit from sneaky language and twisted reality and to continue to pollute American air, soil and water is the obvious aim of this rule, and I find the sentiment disgusting. By limiting the science and empirical data that is used to regulate the behavior of American companies and corporations, This agency puts profit over life. Not only will I not stand for this behavior, I urge you for the sake of this Nation to bin it. In addition, I will do my best to be sure that everyone I come in ...</t>
        </is>
      </c>
      <c r="D625" s="2" t="inlineStr">
        <is>
          <t/>
        </is>
      </c>
      <c r="E625" s="2" t="inlineStr">
        <is>
          <t/>
        </is>
      </c>
    </row>
    <row r="626">
      <c r="A626" s="2" t="inlineStr">
        <is>
          <t>EPA-HQ-OA-2018-0259-2736</t>
        </is>
      </c>
      <c r="B626" s="3" t="str">
        <f>=HYPERLINK("https://www.regulations.gov/comment/EPA-HQ-OA-2018-0259-2736")</f>
      </c>
      <c r="C626" s="2" t="inlineStr">
        <is>
          <t>I oppose U.S. EPAs proposed rule, Strengthening Transparency in Regulatory Science.  This deceptive title disguises the fact that it is pure censorship.  Our democracy is NOT based on lies and censorship of information.  Our dmocracy cannot survive with such subversion.Solid, uncensored science has allowed us to enact significant protections for our people and our planet, addressing threats including:Air pollution: The Clean Air Act, a bedrock environmental law that protects us from dangerous air pollutants, would be endangered under this proposed rule because it relies on a longitudinal epidemiologic study of thousands of individuals. If the proposed rule is approved, we could lose the Clean Air Acts sweeping improve...</t>
        </is>
      </c>
      <c r="D626" s="2" t="inlineStr">
        <is>
          <t/>
        </is>
      </c>
      <c r="E626" s="2" t="inlineStr">
        <is>
          <t/>
        </is>
      </c>
    </row>
    <row r="627">
      <c r="A627" s="2" t="inlineStr">
        <is>
          <t>EPA-HQ-OA-2018-0259-6376</t>
        </is>
      </c>
      <c r="B627" s="3" t="str">
        <f>=HYPERLINK("https://www.regulations.gov/comment/EPA-HQ-OA-2018-0259-6376")</f>
      </c>
      <c r="C627" s="2" t="inlineStr">
        <is>
          <t>August 16, 2018 Electronically Submitted via www.regulations.gov Docket ID No. EPA-HQ-OA-2018-0259-0001 Mr. Tom Sinks Office of the Science Advisor U.S. Environmental Protection Agency 1200 Pennsylvania Ave NW Washington DC 20460 staff_osa@epa.gov The Honorable Andrew Wheeler Acting Administrator U.S. Environmental Protection Agency 1200 Pennsylvania Avenue, NW Washington, DC 20460 Comments of the Industrial Minerals Association – North America Re: EPA Notice of Proposed Rulemaking titled "Strengthening Transparency in Regulatory Science," Docket No. EPA-HQ-OA-2018-0259, 83 Fed. Reg. 18768 (April 30, 2018) To Whom It May Concern: I. Introduction The Industrial Minerals Association – North America (“IMA-NA” or “the Association”) writes to...</t>
        </is>
      </c>
      <c r="D627" s="2" t="inlineStr">
        <is>
          <t/>
        </is>
      </c>
      <c r="E627" s="2" t="inlineStr">
        <is>
          <t/>
        </is>
      </c>
    </row>
    <row r="628">
      <c r="A628" s="2" t="inlineStr">
        <is>
          <t>EPA-HQ-OA-2018-0259-14599</t>
        </is>
      </c>
      <c r="B628" s="3" t="str">
        <f>=HYPERLINK("https://www.regulations.gov/comment/EPA-HQ-OA-2018-0259-14599")</f>
      </c>
      <c r="C628"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628" s="2" t="inlineStr">
        <is>
          <t/>
        </is>
      </c>
      <c r="E628" s="2" t="inlineStr">
        <is>
          <t/>
        </is>
      </c>
    </row>
    <row r="629">
      <c r="A629" s="2" t="inlineStr">
        <is>
          <t>EPA-HQ-OA-2018-0259-2079</t>
        </is>
      </c>
      <c r="B629" s="3" t="str">
        <f>=HYPERLINK("https://www.regulations.gov/comment/EPA-HQ-OA-2018-0259-2079")</f>
      </c>
      <c r="C629" s="2" t="inlineStr">
        <is>
          <t>If scientific procedures have hidden science to justify anything, then that should automatically be declined by the agency responsible for that item. I&amp;#39;ve read that the environmentalists have sued agencies with the only purpose being to justify their existence and the agency readily resolved the problem by relinquishing their sworn duty to deny the pros or cons of the suit to non science. I&amp;#39;ve also seen plants and trees that die naturally being used to reduce nitrates coming from cars with an expensive remedy of platinum exhaust catalyst. All plants need nitrates and phosphates to grow and by removing free nitrates from car exhausts we have to add nitrates as fertilizers. And as for CO2 emissions, that has been around as a compon...</t>
        </is>
      </c>
      <c r="D629" s="2" t="inlineStr">
        <is>
          <t/>
        </is>
      </c>
      <c r="E629" s="2" t="inlineStr">
        <is>
          <t/>
        </is>
      </c>
    </row>
    <row r="630">
      <c r="A630" s="2" t="inlineStr">
        <is>
          <t>EPA-HQ-OA-2018-0259-0648</t>
        </is>
      </c>
      <c r="B630" s="3" t="str">
        <f>=HYPERLINK("https://www.regulations.gov/comment/EPA-HQ-OA-2018-0259-0648")</f>
      </c>
      <c r="C630" s="2" t="inlineStr">
        <is>
          <t>From: Pruitt, Scott To: For the Docket Center Date: 5/9/2018 3:33:53 PM Subject: FW: Walk back your latest dangerous attack on strong science --------------------------------------------------------------------- ________________________________________ From: Environmental Defense FundOn Behalf OfAnne Randolph Sent: Wednesday, May 9, 2018 3:33:26 PM (UTC-05:00) Eastern Time (US &amp; Canada) To: Pruitt, Scott Subject: Walk back your latest dangerous attack on strong science May 9, 2018 Administrator E. Scott Pruitt Dear Administrator Pruitt, I'm extremely concerned about your recent proposal to restrict EPA's ability to use life-saving science, and to ask that you extend the 30 day comment period and hold a public hearing so that Americans ha...</t>
        </is>
      </c>
      <c r="D630" s="2" t="inlineStr">
        <is>
          <t/>
        </is>
      </c>
      <c r="E630" s="2" t="inlineStr">
        <is>
          <t/>
        </is>
      </c>
    </row>
    <row r="631">
      <c r="A631" s="2" t="inlineStr">
        <is>
          <t>EPA-HQ-OA-2018-0259-5068</t>
        </is>
      </c>
      <c r="B631" s="3" t="str">
        <f>=HYPERLINK("https://www.regulations.gov/comment/EPA-HQ-OA-2018-0259-5068")</f>
      </c>
      <c r="C631" s="2" t="inlineStr">
        <is>
          <t>Im writing to speak out AGAINST your regulations to impose transparency in EPA science. 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available.This is both unnecessary and impractical. I urge you to abandon this reckless plan, for the sake of our childrens health.  One day you will see that you sold your souls for Money and like King Midas gave away all that was truely important. Regards, Dan Pendergrass</t>
        </is>
      </c>
      <c r="D631" s="2" t="inlineStr">
        <is>
          <t/>
        </is>
      </c>
      <c r="E631" s="2" t="inlineStr">
        <is>
          <t/>
        </is>
      </c>
    </row>
    <row r="632">
      <c r="A632" s="2" t="inlineStr">
        <is>
          <t>EPA-HQ-OA-2018-0259-10620</t>
        </is>
      </c>
      <c r="B632" s="3" t="str">
        <f>=HYPERLINK("https://www.regulations.gov/comment/EPA-HQ-OA-2018-0259-10620")</f>
      </c>
      <c r="C632" s="2" t="inlineStr">
        <is>
          <t>This is a change that will be truly detrimental to science in America.  It will inhibit innovation, cut down publishing of data and cause scientific progress to be slowed and appropriate individuals to not be recognized.It seems to be a purely politically motivated effort to inhibit real science.I&amp;#39;m against this proposed action.It would seem to me that the EPA truly has other work to it&amp;#39;s of way more higher priority to do... like protect our environment..  oh wait a minute, the EPA has chosen not to make this a priority anymore.  You would think protecting public health is even more important now than ever before.  But no...?</t>
        </is>
      </c>
      <c r="D632" s="2" t="inlineStr">
        <is>
          <t/>
        </is>
      </c>
      <c r="E632" s="2" t="inlineStr">
        <is>
          <t/>
        </is>
      </c>
    </row>
    <row r="633">
      <c r="A633" s="2" t="inlineStr">
        <is>
          <t>EPA-HQ-OA-2018-0259-1502</t>
        </is>
      </c>
      <c r="B633" s="3" t="str">
        <f>=HYPERLINK("https://www.regulations.gov/comment/EPA-HQ-OA-2018-0259-1502")</f>
      </c>
      <c r="C633" s="2" t="inlineStr">
        <is>
          <t>Dear Administrator Pruitt,I am writing to voice my opposition to U.S. EPAs proposed rule, Strengthening Transparency in Regulatory Science.As a medical and public health scientist I depend on the availability of rigorous, peer-reviewed science. I live in a county with hundreds of &amp;quot;fracked&amp;quot; natural gas wells. A study done here in Colorado has shown a relationship between congenital heart problems and living close to &amp;quot;fracked&amp;quot; wells. One of my relatives has a daughter who was born with a missing heart valve. Despite having had excellent care as a newborn, she will never recover from the insult that she was born with. There is more and more information that fracking increases the risk of premature bir...</t>
        </is>
      </c>
      <c r="D633" s="2" t="inlineStr">
        <is>
          <t/>
        </is>
      </c>
      <c r="E633" s="2" t="inlineStr">
        <is>
          <t/>
        </is>
      </c>
    </row>
    <row r="634">
      <c r="A634" s="2" t="inlineStr">
        <is>
          <t>EPA-HQ-OA-2018-0259-7051</t>
        </is>
      </c>
      <c r="B634" s="3" t="str">
        <f>=HYPERLINK("https://www.regulations.gov/comment/EPA-HQ-OA-2018-0259-7051")</f>
      </c>
      <c r="C634" s="2" t="inlineStr">
        <is>
          <t>From: Environmental Defense Fund  To: Pruitt, Scott Date: 7/3/2018 6:09:38 PM Subject: Walk back your latest dangerous attack on strong science ----------------------------------------------------------------- Jul 3, 2018 Administrator E. Scott Pruitt Dear Administrator Pruitt, Have you considered the name of the agency you're administrating? Environmental Protection Agency. How about the mission of the agency: to protect the environment. Under your rule, safeguards that kept air and water as clean as possible have been rolled back. Even you, and the rest of the administration, shall suffer the effects of ubiquitous pollution. I'm writing today gravely concerned about your recent proposal to restrict EPA's ability to ...</t>
        </is>
      </c>
      <c r="D634" s="2" t="inlineStr">
        <is>
          <t/>
        </is>
      </c>
      <c r="E634" s="2" t="inlineStr">
        <is>
          <t/>
        </is>
      </c>
    </row>
    <row r="635">
      <c r="A635" s="2" t="inlineStr">
        <is>
          <t>EPA-HQ-OA-2018-0259-1737</t>
        </is>
      </c>
      <c r="B635" s="3" t="str">
        <f>=HYPERLINK("https://www.regulations.gov/comment/EPA-HQ-OA-2018-0259-1737")</f>
      </c>
      <c r="C635" s="2" t="inlineStr">
        <is>
          <t>Dear Mr. Pruitt, Please approve the Strengthening Transparency in Regulatory Science.Id number: EPA-HQ-OA-2018-0259-0001. It&amp;#39;s time to crack down on fraudulent science, whereas phony scientists are paid for fraudulent data. Thank you, Jim Ortiz</t>
        </is>
      </c>
      <c r="D635" s="2" t="inlineStr">
        <is>
          <t/>
        </is>
      </c>
      <c r="E635" s="2" t="inlineStr">
        <is>
          <t/>
        </is>
      </c>
    </row>
    <row r="636">
      <c r="A636" s="2" t="inlineStr">
        <is>
          <t>EPA-HQ-OA-2018-0259-13617</t>
        </is>
      </c>
      <c r="B636" s="3" t="str">
        <f>=HYPERLINK("https://www.regulations.gov/comment/EPA-HQ-OA-2018-0259-13617")</f>
      </c>
      <c r="C636" s="2" t="inlineStr">
        <is>
          <t>My name is Vandy Savage, Bellevue, WAI think it&amp;#39;s essential for public health and planetary health that our air, water, and food should be protected from pollution and degradation. Therefore, I am writing to voice my strong opposition to the Trump administrations latest attack on science, public health, and our nations environmental laws.Under the administrations new proposalthe U.S. Environmental Protection Agency could be precluded from relying on important scientific research when establishing the safeguards that protect communities across the country. This is outrageous.The EPA must protect our health and well-being by using the best available science. The Trump administrations ne...</t>
        </is>
      </c>
      <c r="D636" s="2" t="inlineStr">
        <is>
          <t/>
        </is>
      </c>
      <c r="E636" s="2" t="inlineStr">
        <is>
          <t/>
        </is>
      </c>
    </row>
    <row r="637">
      <c r="A637" s="2" t="inlineStr">
        <is>
          <t>EPA-HQ-OA-2018-0259-17511</t>
        </is>
      </c>
      <c r="B637" s="3" t="str">
        <f>=HYPERLINK("https://www.regulations.gov/comment/EPA-HQ-OA-2018-0259-17511")</f>
      </c>
      <c r="C637" s="2" t="inlineStr">
        <is>
          <t>Environmental protection is health protection.  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t>
        </is>
      </c>
      <c r="D637" s="2" t="inlineStr">
        <is>
          <t/>
        </is>
      </c>
      <c r="E637" s="2" t="inlineStr">
        <is>
          <t/>
        </is>
      </c>
    </row>
    <row r="638">
      <c r="A638" s="2" t="inlineStr">
        <is>
          <t>EPA-HQ-OA-2018-0259-11684</t>
        </is>
      </c>
      <c r="B638" s="3" t="str">
        <f>=HYPERLINK("https://www.regulations.gov/comment/EPA-HQ-OA-2018-0259-11684")</f>
      </c>
      <c r="C638" s="2" t="inlineStr">
        <is>
          <t>Most science is open to the community at large. There should be few reasons for the EPA to use secret sciences to make its decisions, especially when they are made effecting the general public. It is understandable that you would want to hide information when it is based on faulty reasoning. Of course, all bad regulations are based on faulty reasoning that dishonest people would want to keep hidden.</t>
        </is>
      </c>
      <c r="D638" s="2" t="inlineStr">
        <is>
          <t/>
        </is>
      </c>
      <c r="E638" s="2" t="inlineStr">
        <is>
          <t/>
        </is>
      </c>
    </row>
    <row r="639">
      <c r="A639" s="2" t="inlineStr">
        <is>
          <t>EPA-HQ-OA-2018-0259-20213</t>
        </is>
      </c>
      <c r="B639" s="3" t="str">
        <f>=HYPERLINK("https://www.regulations.gov/comment/EPA-HQ-OA-2018-0259-20213")</f>
      </c>
      <c r="C639" s="2" t="inlineStr">
        <is>
          <t>My name is Elissa Ornato and I live in Ballwin, Missouri.It is a No-Brainer that our air, water, and food should be protected. I am writing to voice my strong opposition to the Trump administrations latest attack on science, public health, and our nations environmental laws.  Attacks on science display the Devastating Ignorance or every one of those attackers.  Have you people no shame?Under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t>
        </is>
      </c>
      <c r="D639" s="2" t="inlineStr">
        <is>
          <t/>
        </is>
      </c>
      <c r="E639" s="2" t="inlineStr">
        <is>
          <t/>
        </is>
      </c>
    </row>
    <row r="640">
      <c r="A640" s="2" t="inlineStr">
        <is>
          <t>EPA-HQ-OA-2018-0259-18197</t>
        </is>
      </c>
      <c r="B640" s="3" t="str">
        <f>=HYPERLINK("https://www.regulations.gov/comment/EPA-HQ-OA-2018-0259-18197")</f>
      </c>
      <c r="C640" s="2" t="inlineStr">
        <is>
          <t>My name is Paul Berlinguette, and I live in San Diego, California. As someone who believes that everyone should have safe air, water, and food, we rely on the EPA to protect that right.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t>
        </is>
      </c>
      <c r="D640" s="2" t="inlineStr">
        <is>
          <t/>
        </is>
      </c>
      <c r="E640" s="2" t="inlineStr">
        <is>
          <t/>
        </is>
      </c>
    </row>
    <row r="641">
      <c r="A641" s="2" t="inlineStr">
        <is>
          <t>EPA-HQ-OA-2018-0259-8937</t>
        </is>
      </c>
      <c r="B641" s="3" t="str">
        <f>=HYPERLINK("https://www.regulations.gov/comment/EPA-HQ-OA-2018-0259-8937")</f>
      </c>
      <c r="C641" s="2" t="inlineStr">
        <is>
          <t>Please don&amp;#39;t adopt the Strengthening Transparency in Regulatory Science&amp;quot; rule, it invalidates huge amounts of reliable and usable research. This would elevate the risk of being exposed to toxic and illness-causing compounds for all Americans - and is not easily undone. Preventing exposure and illness is easier than curing and undoing them, I can say from personal experience as a physician.Please don&amp;#39;t invalidate useful science. It is important for the health and well-being of all Americans.</t>
        </is>
      </c>
      <c r="D641" s="2" t="inlineStr">
        <is>
          <t/>
        </is>
      </c>
      <c r="E641" s="2" t="inlineStr">
        <is>
          <t/>
        </is>
      </c>
    </row>
    <row r="642">
      <c r="A642" s="2" t="inlineStr">
        <is>
          <t>EPA-HQ-OA-2018-0259-11371</t>
        </is>
      </c>
      <c r="B642" s="3" t="str">
        <f>=HYPERLINK("https://www.regulations.gov/comment/EPA-HQ-OA-2018-0259-11371")</f>
      </c>
      <c r="C642" s="2" t="inlineStr">
        <is>
          <t>To Whom It May Concern:The attached comments were provided orally at a virtual public hearing hosted by the Union of Concerned Scientists on Tuesday, April 14, 2020, in regard to EPA&amp;#39;s Proposed Rule: Strengthening Transparency in Regulatory Science. They were provided by Laura Bender.They were transcribed by Olender Reporting, Inc. To view the comments as delivered, and to access the full transcripts of all three virtual public hearings, please visit https://www.ucsusa.org/virtual-public-hearing-epa-supplemental-rule.
Good afternoon. Thank you so much to the Union of Concerned Scientists for holding today's virtual public hearing. My name is Laura Kate Bender. And I am the national assistant vice president for Healthy Air at the American Lung Association. The lung association's mission is to save lives by improving lung health and preventing lung disease. We strongly oppose EPA's so-called strengthening transparency in regulatory science supplemental proposal. So, you have heard from many representatives of the public health and medical community, including some of my colleagues, about the ways this proposal would undermine human health. I would like to take a few minutes to highlight the lack of transparency in EPA's work on this rule that got us to ...</t>
        </is>
      </c>
      <c r="D642" s="2" t="inlineStr">
        <is>
          <t/>
        </is>
      </c>
      <c r="E642" s="2" t="inlineStr">
        <is>
          <t/>
        </is>
      </c>
    </row>
    <row r="643">
      <c r="A643" s="2" t="inlineStr">
        <is>
          <t>EPA-HQ-OA-2018-0259-2213</t>
        </is>
      </c>
      <c r="B643" s="3" t="str">
        <f>=HYPERLINK("https://www.regulations.gov/comment/EPA-HQ-OA-2018-0259-2213")</f>
      </c>
      <c r="C643" s="2" t="inlineStr">
        <is>
          <t>The Environmental Protection Agency is the primary agency charged with protecting the health and well-being of all Americans from environmental exposures, including women and children who often times are more vulnerable to hazardous exposures. In that role that agency must utilize the best available science and monitoring equipment. Providing anything less than this is unacceptable and a derilection of their duty to the public who they serve.If any political party, private corporations or government officials attempt to inject their own agenda and steer this agency away from their primary mission as stated above, they should be removed from office and investigated for criminal charges and held accountable for any potential harm...</t>
        </is>
      </c>
      <c r="D643" s="2" t="inlineStr">
        <is>
          <t/>
        </is>
      </c>
      <c r="E643" s="2" t="inlineStr">
        <is>
          <t/>
        </is>
      </c>
    </row>
    <row r="644">
      <c r="A644" s="2" t="inlineStr">
        <is>
          <t>EPA-HQ-OA-2018-0259-2935</t>
        </is>
      </c>
      <c r="B644" s="3" t="str">
        <f>=HYPERLINK("https://www.regulations.gov/comment/EPA-HQ-OA-2018-0259-2935")</f>
      </c>
      <c r="C644" s="2" t="inlineStr">
        <is>
          <t>The EPA and science go hand in hand. We all depend on objective scientific studies to protect our greater health and the well being of the environment and all other species we share the land and water with. Science supports limits on air pollution, pesticides in food and more.Your proposed rule, which would place unprecedented limits on the use of science at the EPA, would prevent the agency from using the best science. The EPA should not create a false conflict between violating the privacy of the people who participate in research studies and protecting the publics health.Furthermore, you have provided just 30 days for the public to comment on the rule. This is highly inappropriate for a radical proposal t...</t>
        </is>
      </c>
      <c r="D644" s="2" t="inlineStr">
        <is>
          <t/>
        </is>
      </c>
      <c r="E644" s="2" t="inlineStr">
        <is>
          <t/>
        </is>
      </c>
    </row>
    <row r="645">
      <c r="A645" s="2" t="inlineStr">
        <is>
          <t>EPA-HQ-OA-2018-0259-14625</t>
        </is>
      </c>
      <c r="B645" s="3" t="str">
        <f>=HYPERLINK("https://www.regulations.gov/comment/EPA-HQ-OA-2018-0259-14625")</f>
      </c>
      <c r="C645"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t>
        </is>
      </c>
      <c r="D645" s="2" t="inlineStr">
        <is>
          <t/>
        </is>
      </c>
      <c r="E645" s="2" t="inlineStr">
        <is>
          <t/>
        </is>
      </c>
    </row>
    <row r="646">
      <c r="A646" s="2" t="inlineStr">
        <is>
          <t>EPA-HQ-OA-2018-0259-0704</t>
        </is>
      </c>
      <c r="B646" s="3" t="str">
        <f>=HYPERLINK("https://www.regulations.gov/comment/EPA-HQ-OA-2018-0259-0704")</f>
      </c>
      <c r="C646" s="2" t="inlineStr">
        <is>
          <t>From: Pruitt, Scott To: For the Docket Center Date: 5/11/2018 5:10:47 PM Subject: FW: Walk back your latest dangerous attack on strong science --------------------------------------------------------------------- ________________________________________ From: Environmental Defense FundOn Behalf OfDonna Onstott Sent: Friday, May 11, 2018 5:10:44 PM (UTC-05:00) Eastern Time (US &amp; Canada) To: Pruitt, Scott Subject: Walk back your latest dangerous attack on strong science May 11, 2018 Administrator E. Scott Pruitt Dear Administrator Pruitt, As both a scientist and a citizen who is dependent on the EPA to protect my health and well-being, I am very concerned about your recent proposal to restrict EPA's ability to use life-saving science. This...</t>
        </is>
      </c>
      <c r="D646" s="2" t="inlineStr">
        <is>
          <t/>
        </is>
      </c>
      <c r="E646" s="2" t="inlineStr">
        <is>
          <t/>
        </is>
      </c>
    </row>
    <row r="647">
      <c r="A647" s="2" t="inlineStr">
        <is>
          <t>EPA-HQ-OA-2018-0259-13364</t>
        </is>
      </c>
      <c r="B647" s="3" t="str">
        <f>=HYPERLINK("https://www.regulations.gov/comment/EPA-HQ-OA-2018-0259-13364")</f>
      </c>
      <c r="C647" s="2" t="inlineStr">
        <is>
          <t>As someone concerned about breast cancer and the health risks posed by involuntary environmental exposure to chemicals linked to cancer, I am writing to oppose the proposed Strengthening Transparency in Regulatory Science Rule.We know for certain that when the Fox is in charge of the henhouse, were going to be missing some chickens. Contrary to its name, the rule will prioritize industry-funded science, undermine transparency, and harm public health by inhibiting regulators from making sound, evidence-based decisions based on the best available science. I strongly protest the covert attempt to suppress evidence and cover up for industries who endanger the public. The proposed rule would severely limit the evidence tha...</t>
        </is>
      </c>
      <c r="D647" s="2" t="inlineStr">
        <is>
          <t/>
        </is>
      </c>
      <c r="E647" s="2" t="inlineStr">
        <is>
          <t/>
        </is>
      </c>
    </row>
    <row r="648">
      <c r="A648" s="2" t="inlineStr">
        <is>
          <t>EPA-HQ-OA-2018-0259-9225</t>
        </is>
      </c>
      <c r="B648" s="3" t="str">
        <f>=HYPERLINK("https://www.regulations.gov/comment/EPA-HQ-OA-2018-0259-9225")</f>
      </c>
      <c r="C648" s="2" t="inlineStr">
        <is>
          <t>Wed Aug 15 15:02:37 EDT 2018 CMS.OEX@epamail.epa.gov FW: Rescinding EPA's proposed rule, "Strengthening Transparency in Regulatory Science" To: "cms.oex@domino.epamail.epa.gov"  _____________________________________________________________________________________________________ From: Hope, Brian Sent: Wednesday, August 15, 2018 7:02:34 PM (UTC+00:00) Monrovia, Reykjavik To: CMS.OEX Subject: FW: Rescinding EPA's proposed rule, "Strengthening Transparency in Regulatory Science" DRF From: Yogin Kothari [mailto:YKothari@ucsusa.org] Sent: Wednesday, August 15, 2018 2:47 PM To: Wheeler, Andrew  Cc: Darwin, Henry ; Orme-Zavaleta, Jennifer &lt;Orme-Zavaleta.Jennifer@epa....</t>
        </is>
      </c>
      <c r="D648" s="2" t="inlineStr">
        <is>
          <t/>
        </is>
      </c>
      <c r="E648" s="2" t="inlineStr">
        <is>
          <t/>
        </is>
      </c>
    </row>
    <row r="649">
      <c r="A649" s="2" t="inlineStr">
        <is>
          <t>EPA-HQ-OA-2018-0259-2512</t>
        </is>
      </c>
      <c r="B649" s="3" t="str">
        <f>=HYPERLINK("https://www.regulations.gov/comment/EPA-HQ-OA-2018-0259-2512")</f>
      </c>
      <c r="C649" s="2" t="inlineStr">
        <is>
          <t>I support the EPA&amp;#39;s new ban on &amp;quot;secret science&amp;quot; and believe that this will be the only way for the scientific community to verify that new regulations are based on solid science.There have been far too many regulations in the past that proved to be based on bad science and every new regulation is hard on the American public---especially the less fortunate.</t>
        </is>
      </c>
      <c r="D649" s="2" t="inlineStr">
        <is>
          <t/>
        </is>
      </c>
      <c r="E649" s="2" t="inlineStr">
        <is>
          <t/>
        </is>
      </c>
    </row>
    <row r="650">
      <c r="A650" s="2" t="inlineStr">
        <is>
          <t>EPA-HQ-OA-2018-0259-2732</t>
        </is>
      </c>
      <c r="B650" s="3" t="str">
        <f>=HYPERLINK("https://www.regulations.gov/comment/EPA-HQ-OA-2018-0259-2732")</f>
      </c>
      <c r="C650" s="2" t="inlineStr">
        <is>
          <t>Im writing to speak out AGAINST your regulations to impose transparency in EPA science. Requiring exposure of the confidential personal information used in peer-reviewew studies is not only unnecessary but will undermine the ability of the scientific community to do its valuable work.  That may make sense if your goal is to block scientific review, but it makes no sense if the goal is to use the best science available in order to design regulations that effectively balance implementation cost with public benefit. Regards, Jack McGregor</t>
        </is>
      </c>
      <c r="D650" s="2" t="inlineStr">
        <is>
          <t/>
        </is>
      </c>
      <c r="E650" s="2" t="inlineStr">
        <is>
          <t/>
        </is>
      </c>
    </row>
    <row r="651">
      <c r="A651" s="2" t="inlineStr">
        <is>
          <t>EPA-HQ-OA-2018-0259-1784</t>
        </is>
      </c>
      <c r="B651" s="3" t="str">
        <f>=HYPERLINK("https://www.regulations.gov/comment/EPA-HQ-OA-2018-0259-1784")</f>
      </c>
      <c r="C651" s="2" t="inlineStr">
        <is>
          <t>Too many past EPA policies, policy-driven research and regulations have been employed to force the nation to abandon fossil fuels that still supply 80% of US and global energy - and switch to expensive, intermittent, unreliable wind and solar energy installations that will require unsustainable amounts of land and raw materials, while destroying wildlife habitats and slaughtering birds and bats by the millions.Those actions also killed numerous jobs and left many communities impoverished. Simply put, the danger to Americans&amp;#39; health and welfare, livelihoods and living standards is regulations imposed in response to secretive, sloppy, substandard science that has ill-served EPA and the nation. We need regulation and pollution...</t>
        </is>
      </c>
      <c r="D651" s="2" t="inlineStr">
        <is>
          <t/>
        </is>
      </c>
      <c r="E651" s="2" t="inlineStr">
        <is>
          <t/>
        </is>
      </c>
    </row>
    <row r="652">
      <c r="A652" s="2" t="inlineStr">
        <is>
          <t>EPA-HQ-OA-2018-0259-6170</t>
        </is>
      </c>
      <c r="B652" s="3" t="str">
        <f>=HYPERLINK("https://www.regulations.gov/comment/EPA-HQ-OA-2018-0259-6170")</f>
      </c>
      <c r="C652" s="2" t="inlineStr">
        <is>
          <t>UNIVERSITY OF CALIFORNIA, LOS ANGELES UCLA BERKELEY • DAVIS • IRVINE • LOS ANGELES • MERCED • RIVERSIDE • SAN DIEGO • SAN FRANCISCO SANTA BARBARA • SANTA CRUZ Department of Epidemiology University of California, Los Angeles School of Public Health Box 951772 Los Angeles, CA 90095-1772 8/15/18 Environmental Protection Agency 1200 Pennsylvania Avenue, NW Washington, DC 20460 Re: Comment on Proposed Rulemaking titled “Strengthening Transparency in Regulatory Science,” Docket ID No. EPA-HQ-OA-2018-0259 I submit these comments on the Environmental Protection Agency’s (EPA) above-referenced proposed regulation regarding transparency in regulatory science (83 Fed. Reg. 18,768, Apr. 30, 2018). Actions by EPA have to be based on all relevant scie...</t>
        </is>
      </c>
      <c r="D652" s="2" t="inlineStr">
        <is>
          <t/>
        </is>
      </c>
      <c r="E652" s="2" t="inlineStr">
        <is>
          <t/>
        </is>
      </c>
    </row>
    <row r="653">
      <c r="A653" s="2" t="inlineStr">
        <is>
          <t>EPA-HQ-OA-2018-0259-7186</t>
        </is>
      </c>
      <c r="B653" s="3" t="str">
        <f>=HYPERLINK("https://www.regulations.gov/comment/EPA-HQ-OA-2018-0259-7186")</f>
      </c>
      <c r="C653" s="2" t="inlineStr">
        <is>
          <t>From: Environmental Defense Fund  To: Pruitt, Scott Date: 7/1/2018 12:00:21 PM Subject: Walk back your latest dangerous attack on strong science ----------------------------------------------------------------- Jul 1, 2018 Administrator E. Scott Pruitt Dear Administrator Pruitt, Legitimate scientific inquiry must be defended, not attacked or undermined. EPA must use highly reliable scientific information, including data used to determine whether chemicals and pollutants cause cancer, heart disease, and other health problems. Your proposal will undermine EPA's job of safeguarding the health and well-being of our families. Please abandon this attack on strong science. America's communities are counting on an EPA that us...</t>
        </is>
      </c>
      <c r="D653" s="2" t="inlineStr">
        <is>
          <t/>
        </is>
      </c>
      <c r="E653" s="2" t="inlineStr">
        <is>
          <t/>
        </is>
      </c>
    </row>
    <row r="654">
      <c r="A654" s="2" t="inlineStr">
        <is>
          <t>EPA-HQ-OA-2018-0259-6174</t>
        </is>
      </c>
      <c r="B654" s="3" t="str">
        <f>=HYPERLINK("https://www.regulations.gov/comment/EPA-HQ-OA-2018-0259-6174")</f>
      </c>
      <c r="C654" s="2" t="inlineStr">
        <is>
          <t>Dear Acting Administrator Wheeler,  The Environmental Law &amp;amp; Policy Center, the Alliance for the Great Lakes, Bird Conservation Network, Citizens Campaign for the Environment, Citizens Greener Evanston, CSJ in Canada, FLOW (For Love of Water), Freshwater Future, Holy Spirit Missionary Sisters, Huron River Watershed Council, Illinois Council of Trout Unlimited, League of Women Voters of Ohio, Midwest Pesticide Action Center, Milwaukee River Keeper, Religious Coalition for the Great Lakes, Superior Rivers Watershed Association, and Tip of the Mitt Watershed Council  (Midwestern Organizations) respectfully submit these comments on the U.S. Environmental Protection Agencys (EPA) proposal titled Strengthening Transparency in Regu...
Environmental Law &amp; Policy Center * Alliance for the Great Lakes * Bird Conservation Network * Citizens Campaign for the Environment * Citizens’ Greener Evanston * CSJ in Canada * FLOW (For Love of Water) * Freshwater Future * Holy Spirit Missionary Sisters * Huron River Watershed Council * Illinois Council of Trout Unlimited * League of Women Voters of Ohio * Little Village Environmental Justice Organization * Midwest Pesticide Action Center * Milwaukee River Keeper * Prairie Rivers Network * Religious Coalition for the Great Lakes * Superior Rivers Watershed Association * Tip of the Mitt Watershed Council August 16, 2018 Acting Administrator Andrew Wheeler United States Environmental Protection Agency 1200 Pennsylvania Avenue NW Washin...</t>
        </is>
      </c>
      <c r="D654" s="2" t="inlineStr">
        <is>
          <t/>
        </is>
      </c>
      <c r="E654" s="2" t="inlineStr">
        <is>
          <t/>
        </is>
      </c>
    </row>
    <row r="655">
      <c r="A655" s="2" t="inlineStr">
        <is>
          <t>EPA-HQ-OA-2018-0259-10867</t>
        </is>
      </c>
      <c r="B655" s="3" t="str">
        <f>=HYPERLINK("https://www.regulations.gov/comment/EPA-HQ-OA-2018-0259-10867")</f>
      </c>
      <c r="C655" s="2" t="inlineStr">
        <is>
          <t>From: Ann Smart  Sent: Wednesday, April 08, 2020 3:12 PM To: OSP Staff  Subject: Strengthening Transparency in Regulatory Science Comments on the proposed new rule: It is really important to have human health studies if we are going to understand the impact of pollution on humans. Medical data in aggregate should protect patient confidentiality. Peer review by scientists in journals is an important part of the honored scientific process. Studies can easily be replicated in other parts of the country and world with another set of confidential medical data. It is hard to get the consent of dead people to do some studies and without the data from their cases, the results will not be accurate. The pro...</t>
        </is>
      </c>
      <c r="D655" s="2" t="inlineStr">
        <is>
          <t/>
        </is>
      </c>
      <c r="E655" s="2" t="inlineStr">
        <is>
          <t/>
        </is>
      </c>
    </row>
    <row r="656">
      <c r="A656" s="2" t="inlineStr">
        <is>
          <t>EPA-HQ-OA-2018-0259-0320</t>
        </is>
      </c>
      <c r="B656" s="3" t="str">
        <f>=HYPERLINK("https://www.regulations.gov/comment/EPA-HQ-OA-2018-0259-0320")</f>
      </c>
      <c r="C656" s="2" t="inlineStr">
        <is>
          <t>From: Salsa Staff  To: Docket OEI Date: 5/14/2018 2:00:20 PM Subject: Letter to EPA Docket (Docket No. EPA-HQ-OA-2018-0259) -------------------------------------------------------------- Under the proposed “transparency” plan, the public will still lack access to key data about the effects and efficacy of commercial poisons approved for sale and application in their communities and homes. The proposed policy declares that it will “help ensure that EPA is pursuing its mission of public health and the environment in a manner that the public can trust and understand,” yet it applies only to a very limited set of studies used to support certain EPA regulations. The pesticide registration and review processes are parti...</t>
        </is>
      </c>
      <c r="D656" s="2" t="inlineStr">
        <is>
          <t/>
        </is>
      </c>
      <c r="E656" s="2" t="inlineStr">
        <is>
          <t/>
        </is>
      </c>
    </row>
    <row r="657">
      <c r="A657" s="2" t="inlineStr">
        <is>
          <t>EPA-HQ-OA-2018-0259-6691</t>
        </is>
      </c>
      <c r="B657" s="3" t="str">
        <f>=HYPERLINK("https://www.regulations.gov/comment/EPA-HQ-OA-2018-0259-6691")</f>
      </c>
      <c r="C657" s="2" t="inlineStr">
        <is>
          <t>Your proposal amazingly titled &amp;quot;Strengthening Transparency in Regulatory Science&amp;quot; seems to be something very and dangerously different.  &amp;quot;Science&amp;quot; is knowing and searching.  This proposal is &amp;quot;Spin&amp;quot; or &amp;quot;Selective&amp;quot; or even &amp;quot;illegitimate.&amp;quot;  While you may be casting the proposal as &amp;quot;transparent&amp;quot;, since it isn&amp;#39;t science.  Better call it &amp;quot;what fits a specific agenda...despite the knowable and unknowable adverse outcomes.&amp;quot;And allowing private interests to keep their actions non-transparent, is antithetical to the proposition that our government is &amp;quot;of the people, by the people, and for the people&amp;quot;.  I do not support that our government is &amp;qu...</t>
        </is>
      </c>
      <c r="D657" s="2" t="inlineStr">
        <is>
          <t/>
        </is>
      </c>
      <c r="E657" s="2" t="inlineStr">
        <is>
          <t/>
        </is>
      </c>
    </row>
    <row r="658">
      <c r="A658" s="2" t="inlineStr">
        <is>
          <t>EPA-HQ-OA-2018-0259-13064</t>
        </is>
      </c>
      <c r="B658" s="3" t="str">
        <f>=HYPERLINK("https://www.regulations.gov/comment/EPA-HQ-OA-2018-0259-13064")</f>
      </c>
      <c r="C658"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reviewing the registration of an herbicide called paraquat. Through peer-reviewed and validated research, paraquat is very strongly ...</t>
        </is>
      </c>
      <c r="D658" s="2" t="inlineStr">
        <is>
          <t/>
        </is>
      </c>
      <c r="E658" s="2" t="inlineStr">
        <is>
          <t/>
        </is>
      </c>
    </row>
    <row r="659">
      <c r="A659" s="2" t="inlineStr">
        <is>
          <t>EPA-HQ-OA-2018-0259-12773</t>
        </is>
      </c>
      <c r="B659" s="3" t="str">
        <f>=HYPERLINK("https://www.regulations.gov/comment/EPA-HQ-OA-2018-0259-12773")</f>
      </c>
      <c r="C659"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659" s="2" t="inlineStr">
        <is>
          <t/>
        </is>
      </c>
      <c r="E659" s="2" t="inlineStr">
        <is>
          <t/>
        </is>
      </c>
    </row>
    <row r="660">
      <c r="A660" s="2" t="inlineStr">
        <is>
          <t>EPA-HQ-OA-2018-0259-8339</t>
        </is>
      </c>
      <c r="B660" s="3" t="str">
        <f>=HYPERLINK("https://www.regulations.gov/comment/EPA-HQ-OA-2018-0259-8339")</f>
      </c>
      <c r="C660" s="2" t="inlineStr">
        <is>
          <t>Please use true science, not pseudo-science in regulatory work.  We need EPA to correct their secret science, and rely on verifiable data. Regards, Donald Ranck</t>
        </is>
      </c>
      <c r="D660" s="2" t="inlineStr">
        <is>
          <t/>
        </is>
      </c>
      <c r="E660" s="2" t="inlineStr">
        <is>
          <t/>
        </is>
      </c>
    </row>
    <row r="661">
      <c r="A661" s="2" t="inlineStr">
        <is>
          <t>EPA-HQ-OA-2018-0259-17573</t>
        </is>
      </c>
      <c r="B661" s="3" t="str">
        <f>=HYPERLINK("https://www.regulations.gov/comment/EPA-HQ-OA-2018-0259-17573")</f>
      </c>
      <c r="C661" s="2" t="inlineStr">
        <is>
          <t>As someone extremely concerned about breast cancer and the health impacts of involuntary environmental exposure to carcinogens I am writing to oppose the proposed, and deceptively named,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t>
        </is>
      </c>
      <c r="D661" s="2" t="inlineStr">
        <is>
          <t/>
        </is>
      </c>
      <c r="E661" s="2" t="inlineStr">
        <is>
          <t/>
        </is>
      </c>
    </row>
    <row r="662">
      <c r="A662" s="2" t="inlineStr">
        <is>
          <t>EPA-HQ-OA-2018-0259-6535</t>
        </is>
      </c>
      <c r="B662" s="3" t="str">
        <f>=HYPERLINK("https://www.regulations.gov/comment/EPA-HQ-OA-2018-0259-6535")</f>
      </c>
      <c r="C662" s="2" t="inlineStr">
        <is>
          <t>For years Obama-loving bureaucrats at the EPA refused to show their work and justify the burdensome job-killing regulations they forced on Americas small business owners.Instead they haphazardly regulated everything that moved and everything that didnt, destroying countless good-paying American jobs. I want them to show their work to stop using secret science.Thankfully President Trump has had enough of their bureaucratic games.Hes trying to make these environmental extremists show their work BEFORE they slap American businesses with ridiculous regulations.But the deep state bureaucrats are fighting back. They know theyve used shady science to advance their radical leftist agenda.  Hold the EPA accountable tell t...</t>
        </is>
      </c>
      <c r="D662" s="2" t="inlineStr">
        <is>
          <t/>
        </is>
      </c>
      <c r="E662" s="2" t="inlineStr">
        <is>
          <t/>
        </is>
      </c>
    </row>
    <row r="663">
      <c r="A663" s="2" t="inlineStr">
        <is>
          <t>EPA-HQ-OA-2018-0259-6469</t>
        </is>
      </c>
      <c r="B663" s="3" t="str">
        <f>=HYPERLINK("https://www.regulations.gov/comment/EPA-HQ-OA-2018-0259-6469")</f>
      </c>
      <c r="C663" s="2" t="inlineStr">
        <is>
          <t>Strong science -- and the ability to participate in public health studies without fear of privacy breaches and retaliation -- is essential to achieving the regulatory protections we need to keep our families and our communities safe. The EPA should put public health first and withdraw the proposed rule without delay.</t>
        </is>
      </c>
      <c r="D663" s="2" t="inlineStr">
        <is>
          <t/>
        </is>
      </c>
      <c r="E663" s="2" t="inlineStr">
        <is>
          <t/>
        </is>
      </c>
    </row>
    <row r="664">
      <c r="A664" s="2" t="inlineStr">
        <is>
          <t>EPA-HQ-OA-2018-0259-11345</t>
        </is>
      </c>
      <c r="B664" s="3" t="str">
        <f>=HYPERLINK("https://www.regulations.gov/comment/EPA-HQ-OA-2018-0259-11345")</f>
      </c>
      <c r="C664" s="2" t="inlineStr">
        <is>
          <t>To Whom It May Concern:The attached comments were provided orally at a virtual public hearing hosted by the Union of Concerned Scientists on Tuesday, April 14, 2020, in regard to EPA&amp;#39;s Proposed Rule: Strengthening Transparency in Regulatory Science. They were provided by Ben Levitan.They were transcribed by Olender Reporting, Inc. To view the comments as delivered, and to access the full transcripts of all three virtual public hearings, please visit https://www.ucsusa.org/virtual-public-hearing-epa-supplemental-rule.
Good morning. My name is Ben Levitan. And I am a senior attorney on the U.S. Clean Air Team at Environmental Defense Fund. On behalf of our more than 2.5 million members and supporters, EDF urges EPA to withdraw its reckless and unlawful proposal to censor the science that protects public health and the environment. This supplemental notice greatly expands the reach of the original proposal, severely limiting EPA's use of the best available science to protect public health. Like the original proposal, the supplemental notice fails to remedy any problem, is not consistent with scientific practice, and inflicts grave harm on our communities, especially the most vulnerable. If implemented, it would bar EPA from considering the best scientif...</t>
        </is>
      </c>
      <c r="D664" s="2" t="inlineStr">
        <is>
          <t/>
        </is>
      </c>
      <c r="E664" s="2" t="inlineStr">
        <is>
          <t/>
        </is>
      </c>
    </row>
    <row r="665">
      <c r="A665" s="2" t="inlineStr">
        <is>
          <t>EPA-HQ-OA-2018-0259-6949</t>
        </is>
      </c>
      <c r="B665" s="3" t="str">
        <f>=HYPERLINK("https://www.regulations.gov/comment/EPA-HQ-OA-2018-0259-6949")</f>
      </c>
      <c r="C665" s="2" t="inlineStr">
        <is>
          <t>August 5, 2018 ctiEGetvevi U.S. Environmental Protection Agency fasa 13 EPA Docket Center GENIeft pocicei- Re: Docket ID No. EPA—HQ—OA-2018-0259 elk Mail Code 28221T 1200 Pennsylvania Avenue, NW Washington, DC 20460 To the Docket: I write as a private citizen in opposition to US EPA's so-called "Strengthening Transparency in Regulatory Science" proposed rule (Federal Register Vol, 83, No. 83, Monday April 30, 2018 Proposed Rules). Although it purports to align with recommendations of major science journals such as Proceedings of the National Academy of Sciences, PLOS ONE, Science and Nature, editors of those journals rejected EPA's proposal, stating "...Excluding relevant studies simply because they do not meet rigid transparency standar...</t>
        </is>
      </c>
      <c r="D665" s="2" t="inlineStr">
        <is>
          <t/>
        </is>
      </c>
      <c r="E665" s="2" t="inlineStr">
        <is>
          <t/>
        </is>
      </c>
    </row>
    <row r="666">
      <c r="A666" s="2" t="inlineStr">
        <is>
          <t>EPA-HQ-OA-2018-0259-4661</t>
        </is>
      </c>
      <c r="B666" s="3" t="str">
        <f>=HYPERLINK("https://www.regulations.gov/comment/EPA-HQ-OA-2018-0259-4661")</f>
      </c>
      <c r="C666" s="2" t="inlineStr">
        <is>
          <t>Im writing to speak out AGAINST your regulations to impose transparency in EPA science.  These regulations would not impose transparency; they would hide peer-reviewed studies that are conducted using fully accepted and fully acceptable methodology, methodology which separates identifying information from health records before they are used.  This separation does nothing to reduce the effectiveness of the scientific method, and it does much to protect individuals from the abuse of their data by insurance companies and other &amp;#39;big data&amp;#39; miners.Peer-reviewed studies assessing the effects of pollution exposure on humans, based on actual personal health data  which by law must be kept confidential  are among the best science...</t>
        </is>
      </c>
      <c r="D666" s="2" t="inlineStr">
        <is>
          <t/>
        </is>
      </c>
      <c r="E666" s="2" t="inlineStr">
        <is>
          <t/>
        </is>
      </c>
    </row>
    <row r="667">
      <c r="A667" s="2" t="inlineStr">
        <is>
          <t>EPA-HQ-OA-2018-0259-2375</t>
        </is>
      </c>
      <c r="B667" s="3" t="str">
        <f>=HYPERLINK("https://www.regulations.gov/comment/EPA-HQ-OA-2018-0259-2375")</f>
      </c>
      <c r="C667" s="2" t="inlineStr">
        <is>
          <t>The EPA is important to protect the health of all citizens. All data must be reviewed and considered in making decisions regarding environmental effects on health. All peer reviewed articles relative to environment and public health should be considered. Please do NOT rewrite the rules of what data is reviewed by EPA. Regards, Judith Rogers</t>
        </is>
      </c>
      <c r="D667" s="2" t="inlineStr">
        <is>
          <t/>
        </is>
      </c>
      <c r="E667" s="2" t="inlineStr">
        <is>
          <t/>
        </is>
      </c>
    </row>
    <row r="668">
      <c r="A668" s="2" t="inlineStr">
        <is>
          <t>EPA-HQ-OA-2018-0259-8123</t>
        </is>
      </c>
      <c r="B668" s="3" t="str">
        <f>=HYPERLINK("https://www.regulations.gov/comment/EPA-HQ-OA-2018-0259-8123")</f>
      </c>
      <c r="C668" s="2" t="inlineStr">
        <is>
          <t>I am writing to express my objection to and concern about the Environmental Protection Agency&amp;#39;s (EPA) &amp;quot;Strengthening Transparency in Regulatory Science&amp;quot; proposal (Docket ID No. EPA-HQ-OA-2018-0259). I believe that science plays a pivotal role in ensuring our health and safety, preserving our environment, and informing evidence-based policy. This new proposal would undermine the EPA&amp;#39;s mission of preserving public health and the environment.For the EPA to utilize the best available science to shape public health and environmental safeguards, the agency needs to have the ability to use the best research and information. While this proposed rule promises &amp;quot;transparency,&amp;quot; it reduces confidentiality and pri...</t>
        </is>
      </c>
      <c r="D668" s="2" t="inlineStr">
        <is>
          <t/>
        </is>
      </c>
      <c r="E668" s="2" t="inlineStr">
        <is>
          <t/>
        </is>
      </c>
    </row>
    <row r="669">
      <c r="A669" s="2" t="inlineStr">
        <is>
          <t>EPA-HQ-OA-2018-0259-9338</t>
        </is>
      </c>
      <c r="B669" s="3" t="str">
        <f>=HYPERLINK("https://www.regulations.gov/comment/EPA-HQ-OA-2018-0259-9338")</f>
      </c>
      <c r="C669" s="2" t="inlineStr">
        <is>
          <t>The Environmental Law &amp;amp; Policy Center  in the attached letter respectfully requests that EPA recognize that the country is in a national emergency as it confronts the Novel Corona Virus (COVID-19) and leave open the comment period on the Strengthening Transparency in Regulatory Science supplemental proposal (Docket ID No. EPA-HQ-OA-2018-0259) by at least 60 days or at least 30 days beyond when the federal government lifts the national emergency concerning the Novel Coronavirus Disease. EPA must also hold appropriate public hearings.
March 19, 2020 Submitted electronically to docket and osp_staff@epa.gov Administrator Andrew Wheeler U.S. Environmental Protection Agency 1200 Pennsylvania Avenue NW Washington, DC 20460 Attn: Docket ID No. EPA-HQ-OA-2018-0259 Re: Request for an Extension on Comment Period and Appropriate Public Hearings for EPA’s Strengthening Transparency in Regulatory Science supplemental proposal published March 18, 2020 Dear Administrator Wheeler, The Environmental Law &amp; Policy Center respectfully requests that the U.S. Environmental Protection Agency (EPA) recognize that because the country is in a national emergency as it confronts the Novel Corona Virus (COVID-19), it is important, necessary and appropriate to leave open the comment period on the...</t>
        </is>
      </c>
      <c r="D669" s="2" t="inlineStr">
        <is>
          <t/>
        </is>
      </c>
      <c r="E669" s="2" t="inlineStr">
        <is>
          <t/>
        </is>
      </c>
    </row>
    <row r="670">
      <c r="A670" s="2" t="inlineStr">
        <is>
          <t>EPA-HQ-OA-2018-0259-19416</t>
        </is>
      </c>
      <c r="B670" s="3" t="str">
        <f>=HYPERLINK("https://www.regulations.gov/comment/EPA-HQ-OA-2018-0259-19416")</f>
      </c>
      <c r="C670" s="2" t="inlineStr">
        <is>
          <t>Simply put, ending secretive science is basic common sense. It is an essential step in ensuring that evidence-based science supports policies and regulations that protect public health and welfare, while safeguarding our freedoms and prosperity, and preserving public support for and confidence in government agencies and regulations. Indeed, without transparency at every step in the process, abuses, fraud, and unnecessarily expensive and burdensome regulations are inevitable.CFACT therefore agrees with the Environmental Protection Agency&amp;#39;s proposal to: Apply this rulemaking to both influential scientific information and significant regulatory decisions;Clarify that the rule does apply to data, models and other evidence ...</t>
        </is>
      </c>
      <c r="D670" s="2" t="inlineStr">
        <is>
          <t/>
        </is>
      </c>
      <c r="E670" s="2" t="inlineStr">
        <is>
          <t/>
        </is>
      </c>
    </row>
    <row r="671">
      <c r="A671" s="2" t="inlineStr">
        <is>
          <t>EPA-HQ-OA-2018-0259-2103</t>
        </is>
      </c>
      <c r="B671" s="3" t="str">
        <f>=HYPERLINK("https://www.regulations.gov/comment/EPA-HQ-OA-2018-0259-2103")</f>
      </c>
      <c r="C671" s="2" t="inlineStr">
        <is>
          <t>I support the ban on secret science.  They have gotten away with making rules from bad science for too long.</t>
        </is>
      </c>
      <c r="D671" s="2" t="inlineStr">
        <is>
          <t/>
        </is>
      </c>
      <c r="E671" s="2" t="inlineStr">
        <is>
          <t/>
        </is>
      </c>
    </row>
    <row r="672">
      <c r="A672" s="2" t="inlineStr">
        <is>
          <t>EPA-HQ-OA-2018-0259-16879</t>
        </is>
      </c>
      <c r="B672" s="3" t="str">
        <f>=HYPERLINK("https://www.regulations.gov/comment/EPA-HQ-OA-2018-0259-16879")</f>
      </c>
      <c r="C672" s="2" t="inlineStr">
        <is>
          <t>My name is Thomas McIntosh, and I live in Langhorne, Pennsylvania. It is critical to the health of all Americans and to the animals and plants that inhabit our biosphere that the major environmental laws in place to protect us be maintained under the spirit of those laws and that includes the absolute necessity of having impartial scientists and not industrial polluters be the critical voices heard when it comes to regulating industry. Please keep us safe from the desires of industry to reduce regulations that have benefited all of us. We need science to be the primary guide when it comes to our health and environment.As someone who believes that our air, water, and food should be loo protected, I am writing to voice my strong ...</t>
        </is>
      </c>
      <c r="D672" s="2" t="inlineStr">
        <is>
          <t/>
        </is>
      </c>
      <c r="E672" s="2" t="inlineStr">
        <is>
          <t/>
        </is>
      </c>
    </row>
    <row r="673">
      <c r="A673" s="2" t="inlineStr">
        <is>
          <t>EPA-HQ-OA-2018-0259-10458</t>
        </is>
      </c>
      <c r="B673" s="3" t="str">
        <f>=HYPERLINK("https://www.regulations.gov/comment/EPA-HQ-OA-2018-0259-10458")</f>
      </c>
      <c r="C673" s="2" t="inlineStr">
        <is>
          <t>I feel the EPA is an over bearing bully. The have caused small cities and businesses irreparable losses of business and revenue for unknown unsubstantiated science.</t>
        </is>
      </c>
      <c r="D673" s="2" t="inlineStr">
        <is>
          <t/>
        </is>
      </c>
      <c r="E673" s="2" t="inlineStr">
        <is>
          <t/>
        </is>
      </c>
    </row>
    <row r="674">
      <c r="A674" s="2" t="inlineStr">
        <is>
          <t>EPA-HQ-OA-2018-0259-1950</t>
        </is>
      </c>
      <c r="B674" s="3" t="str">
        <f>=HYPERLINK("https://www.regulations.gov/comment/EPA-HQ-OA-2018-0259-1950")</f>
      </c>
      <c r="C674" s="2" t="inlineStr">
        <is>
          <t>Im writing to speak out AGAINST your regulations to impose transparency in EPA science. 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available.This is both unnecessary and impractical. I urge you to abandon this reckless plan, for the sake of our childrens health.This, like numerous other issues (climate change, food labeling, gun safety, immigration reform, prison reform, education reform, short-term lending regulation, healthcare refor...</t>
        </is>
      </c>
      <c r="D674" s="2" t="inlineStr">
        <is>
          <t/>
        </is>
      </c>
      <c r="E674" s="2" t="inlineStr">
        <is>
          <t/>
        </is>
      </c>
    </row>
    <row r="675">
      <c r="A675" s="2" t="inlineStr">
        <is>
          <t>EPA-HQ-OA-2018-0259-21433</t>
        </is>
      </c>
      <c r="B675" s="3" t="str">
        <f>=HYPERLINK("https://www.regulations.gov/comment/EPA-HQ-OA-2018-0259-21433")</f>
      </c>
      <c r="C675"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 Science is critical to the future of the human race.</t>
        </is>
      </c>
      <c r="D675" s="2" t="inlineStr">
        <is>
          <t/>
        </is>
      </c>
      <c r="E675" s="2" t="inlineStr">
        <is>
          <t/>
        </is>
      </c>
    </row>
    <row r="676">
      <c r="A676" s="2" t="inlineStr">
        <is>
          <t>EPA-HQ-OA-2018-0259-1434</t>
        </is>
      </c>
      <c r="B676" s="3" t="str">
        <f>=HYPERLINK("https://www.regulations.gov/comment/EPA-HQ-OA-2018-0259-1434")</f>
      </c>
      <c r="C676" s="2" t="inlineStr">
        <is>
          <t>I am opposed to the regulation that would only allow studies with public data and &amp;quot;reproducible&amp;quot; studies to influence writing EPA regulations. This &amp;quot;transparency&amp;quot; rule would in fact limit the EPA&amp;#39;s ability to use the best science in policymaking and creating regulations and demonstrates a misunderstanding of how scientific research is done. There are good reasons why some scientific research that is important in developing EPA regulations can not be made public. Proprietary information that belongs to the scientist or the company that developed it as part of their research can not and should not be made public. Personal information about human participants in studies must remain confidential. &lt;...</t>
        </is>
      </c>
      <c r="D676" s="2" t="inlineStr">
        <is>
          <t/>
        </is>
      </c>
      <c r="E676" s="2" t="inlineStr">
        <is>
          <t/>
        </is>
      </c>
    </row>
    <row r="677">
      <c r="A677" s="2" t="inlineStr">
        <is>
          <t>EPA-HQ-OA-2018-0259-11061</t>
        </is>
      </c>
      <c r="B677" s="3" t="str">
        <f>=HYPERLINK("https://www.regulations.gov/comment/EPA-HQ-OA-2018-0259-11061")</f>
      </c>
      <c r="C677" s="2" t="inlineStr">
        <is>
          <t>I have spent most of my life enhancing and protecting the environment by planting trees, helping establish and maintain natural areas as parks, and so forth. However, when the EPA creates rulings and regulations out of whole cloth without revealing any scientific justification, I must object. These regulations have a severe impact on businesses, employment and the economy at large, so it is not unreasonable for the EPA to be required to divulge the hard science (not speculation) behind its proposals. After all, science requires observation, hypotheses, and the testing of those hypotheses in order to verify them. By that definition, very little of what is assumed in environmental &amp;quot;science&amp;quot; these days qualifies as true science.</t>
        </is>
      </c>
      <c r="D677" s="2" t="inlineStr">
        <is>
          <t/>
        </is>
      </c>
      <c r="E677" s="2" t="inlineStr">
        <is>
          <t/>
        </is>
      </c>
    </row>
    <row r="678">
      <c r="A678" s="2" t="inlineStr">
        <is>
          <t>EPA-HQ-OA-2018-0259-11080</t>
        </is>
      </c>
      <c r="B678" s="3" t="str">
        <f>=HYPERLINK("https://www.regulations.gov/comment/EPA-HQ-OA-2018-0259-11080")</f>
      </c>
      <c r="C678" s="2" t="inlineStr">
        <is>
          <t>We must keep fighting to protect Americas workers and their families. What is wrong with total transparency by the EPA, to justify any new regulation before its enacted??  We.have to force the EPA to show their work and stop using bogus science.  If the EPA is really convinced their actions are correct, then show us your research to prove you are making the right decision.  If you arent willing to justify all of your work, then apparently you dont have what you say you have.  Just remember, what you are speaks so loudly, that I cant hear what you are saying.</t>
        </is>
      </c>
      <c r="D678" s="2" t="inlineStr">
        <is>
          <t/>
        </is>
      </c>
      <c r="E678" s="2" t="inlineStr">
        <is>
          <t/>
        </is>
      </c>
    </row>
    <row r="679">
      <c r="A679" s="2" t="inlineStr">
        <is>
          <t>EPA-HQ-OA-2018-0259-1884</t>
        </is>
      </c>
      <c r="B679" s="3" t="str">
        <f>=HYPERLINK("https://www.regulations.gov/comment/EPA-HQ-OA-2018-0259-1884")</f>
      </c>
      <c r="C679" s="2" t="inlineStr">
        <is>
          <t>Like all Americans, I depend on the science the Environmental Protection Agency uses to protect my health and the health of my family and community. Science supports limits on air pollution, pesticides in food and more.Your proposed rule, which would place unprecedented limits on the use of science at the EPA, would prevent the agency from using the best science. The EPA should not create a false conflict between violating the privacy of the people who participate in research studies and protecting the publics health.Furthermore, you have provided just 30 days for the public to comment on the rule. This is highly inappropriate for a radical proposal that would upend the agencys use of science.My best friend&amp;...</t>
        </is>
      </c>
      <c r="D679" s="2" t="inlineStr">
        <is>
          <t/>
        </is>
      </c>
      <c r="E679" s="2" t="inlineStr">
        <is>
          <t/>
        </is>
      </c>
    </row>
    <row r="680">
      <c r="A680" s="2" t="inlineStr">
        <is>
          <t>EPA-HQ-OA-2018-0259-17517</t>
        </is>
      </c>
      <c r="B680" s="3" t="str">
        <f>=HYPERLINK("https://www.regulations.gov/comment/EPA-HQ-OA-2018-0259-17517")</f>
      </c>
      <c r="C680" s="2" t="inlineStr">
        <is>
          <t>As a breast cancer &amp;quot;thriver&amp;quot; and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t>
        </is>
      </c>
      <c r="D680" s="2" t="inlineStr">
        <is>
          <t/>
        </is>
      </c>
      <c r="E680" s="2" t="inlineStr">
        <is>
          <t/>
        </is>
      </c>
    </row>
    <row r="681">
      <c r="A681" s="2" t="inlineStr">
        <is>
          <t>EPA-HQ-OA-2018-0259-7625</t>
        </is>
      </c>
      <c r="B681" s="3" t="str">
        <f>=HYPERLINK("https://www.regulations.gov/comment/EPA-HQ-OA-2018-0259-7625")</f>
      </c>
      <c r="C681" s="2" t="inlineStr">
        <is>
          <t>As one of the 1.3 million supporters of the National Parks Conservation Association, I ADAMANTLY OPPOSE your new proposal, misleadingly called &amp;quot;Strengthening Transparency in Regulatory Science.&amp;quot;Clean water is a right, not a want. Clean water is a necessity, not a luxury. Clean water is life, dirty water is.......Every living thing on Earth depends on clean water to thrive and survive. And clean water is a necessity so that our forests and lands thrive and survive too. The EPA can and must be allowed to protect all of us. Our lives depend on it! Clean air is a right, not a want. Clean air is a necessity, not a luxury. Clean air is life, dirty air is.......Every living thing on Earth depends on clean...</t>
        </is>
      </c>
      <c r="D681" s="2" t="inlineStr">
        <is>
          <t/>
        </is>
      </c>
      <c r="E681" s="2" t="inlineStr">
        <is>
          <t/>
        </is>
      </c>
    </row>
    <row r="682">
      <c r="A682" s="2" t="inlineStr">
        <is>
          <t>EPA-HQ-OA-2018-0259-12550</t>
        </is>
      </c>
      <c r="B682" s="3" t="str">
        <f>=HYPERLINK("https://www.regulations.gov/comment/EPA-HQ-OA-2018-0259-12550")</f>
      </c>
      <c r="C682" s="2" t="inlineStr">
        <is>
          <t>Dear Administrator Andrew Wheeler,I am sending this message in an effort to address the new Environmental Protection Agency&amp;#39;s (EPA) proposal to restrict the science that is used in its decisionmaking processes.Please reconsider restricting science in this way. It is far less logical not to use scientific based evidence to back decisions especially when it comes to these issues rising up. The citizens of this country have a right to transparency regarding science based evidence and to make these decisions on behalf of their own health and what science can provide. In issuing this proposed rule, the EPA claims that it would be making science more transparent. But it instead would put researchers in the dif...</t>
        </is>
      </c>
      <c r="D682" s="2" t="inlineStr">
        <is>
          <t/>
        </is>
      </c>
      <c r="E682" s="2" t="inlineStr">
        <is>
          <t/>
        </is>
      </c>
    </row>
    <row r="683">
      <c r="A683" s="2" t="inlineStr">
        <is>
          <t>EPA-HQ-OA-2018-0259-9647</t>
        </is>
      </c>
      <c r="B683" s="3" t="str">
        <f>=HYPERLINK("https://www.regulations.gov/comment/EPA-HQ-OA-2018-0259-9647")</f>
      </c>
      <c r="C683" s="2" t="inlineStr">
        <is>
          <t>Docket ID No. EPA-HQ-OA-2018-0259Dear Sir or Madame,I am writing to ask that you extend the time for public comment on this issue.  It seems to me that serious consideration of scientific and expert experience should not be replaced by political considerations in the formulation of environmental policy.  Specifically, the EPA should follow the advice of its own science advisers as well as the scientific community at large.  The concept of &amp;quot;transparency&amp;quot; should not be used as a political decoy to camouflage procedures that are essentially political in nature.  The availability of all relevant data to the public and outside organizations (universities, the media, etc.) is essential to a functioning d...</t>
        </is>
      </c>
      <c r="D683" s="2" t="inlineStr">
        <is>
          <t/>
        </is>
      </c>
      <c r="E683" s="2" t="inlineStr">
        <is>
          <t/>
        </is>
      </c>
    </row>
    <row r="684">
      <c r="A684" s="2" t="inlineStr">
        <is>
          <t>EPA-HQ-OA-2018-0259-2148</t>
        </is>
      </c>
      <c r="B684" s="3" t="str">
        <f>=HYPERLINK("https://www.regulations.gov/comment/EPA-HQ-OA-2018-0259-2148")</f>
      </c>
      <c r="C684" s="2" t="inlineStr">
        <is>
          <t>The great advances in health and medical care ov the past many years have almost always been the result of epidemiologic studies, carefully carried out, thoroughly checked and the reproduced by a second or third study. This kind of science does not require specific names of patients, or victims, since it is a societal study.Personal privacy considerations also play an important part in securing individual information necessary for the studies.The currently proposed rule alleging &amp;quot;transparency&amp;quot; is completely counterproductive to continuing good reliable information from epidemiologic work. I strongly urge that the rule not be activated.Future advances, or even maintenance of current knowledge depends on doing science c...</t>
        </is>
      </c>
      <c r="D684" s="2" t="inlineStr">
        <is>
          <t/>
        </is>
      </c>
      <c r="E684" s="2" t="inlineStr">
        <is>
          <t/>
        </is>
      </c>
    </row>
    <row r="685">
      <c r="A685" s="2" t="inlineStr">
        <is>
          <t>EPA-HQ-OA-2018-0259-11788</t>
        </is>
      </c>
      <c r="B685" s="3" t="str">
        <f>=HYPERLINK("https://www.regulations.gov/comment/EPA-HQ-OA-2018-0259-11788")</f>
      </c>
      <c r="C685" s="2" t="inlineStr">
        <is>
          <t>The move to Implement the  proposal that would limit EPA to using only science that is &amp;quot;publicly available in a manner sufficient for independent validation&amp;quot; when making key decisions is the opposite of this stated plan.  Our environment has taken a beating under the Trump administration and I highly object to this plan.</t>
        </is>
      </c>
      <c r="D685" s="2" t="inlineStr">
        <is>
          <t/>
        </is>
      </c>
      <c r="E685" s="2" t="inlineStr">
        <is>
          <t/>
        </is>
      </c>
    </row>
    <row r="686">
      <c r="A686" s="2" t="inlineStr">
        <is>
          <t>EPA-HQ-OA-2018-0259-17621</t>
        </is>
      </c>
      <c r="B686" s="3" t="str">
        <f>=HYPERLINK("https://www.regulations.gov/comment/EPA-HQ-OA-2018-0259-17621")</f>
      </c>
      <c r="C686" s="2" t="inlineStr">
        <is>
          <t>As a breast cancer survivor and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t>
        </is>
      </c>
      <c r="D686" s="2" t="inlineStr">
        <is>
          <t/>
        </is>
      </c>
      <c r="E686" s="2" t="inlineStr">
        <is>
          <t/>
        </is>
      </c>
    </row>
    <row r="687">
      <c r="A687" s="2" t="inlineStr">
        <is>
          <t>EPA-HQ-OA-2018-0259-14090</t>
        </is>
      </c>
      <c r="B687" s="3" t="str">
        <f>=HYPERLINK("https://www.regulations.gov/comment/EPA-HQ-OA-2018-0259-14090")</f>
      </c>
      <c r="C687"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687" s="2" t="inlineStr">
        <is>
          <t/>
        </is>
      </c>
      <c r="E687" s="2" t="inlineStr">
        <is>
          <t/>
        </is>
      </c>
    </row>
    <row r="688">
      <c r="A688" s="2" t="inlineStr">
        <is>
          <t>EPA-HQ-OA-2018-0259-11978</t>
        </is>
      </c>
      <c r="B688" s="3" t="str">
        <f>=HYPERLINK("https://www.regulations.gov/comment/EPA-HQ-OA-2018-0259-11978")</f>
      </c>
      <c r="C688" s="2" t="inlineStr">
        <is>
          <t>Please end Agencies like the EPA enforcing burdensome regulations on the American people and businesses without any oversight!  Who are these unelected individuals enforcing laws based on false science!  Enough already!!!!</t>
        </is>
      </c>
      <c r="D688" s="2" t="inlineStr">
        <is>
          <t/>
        </is>
      </c>
      <c r="E688" s="2" t="inlineStr">
        <is>
          <t/>
        </is>
      </c>
    </row>
    <row r="689">
      <c r="A689" s="2" t="inlineStr">
        <is>
          <t>EPA-HQ-OA-2018-0259-21434</t>
        </is>
      </c>
      <c r="B689" s="3" t="str">
        <f>=HYPERLINK("https://www.regulations.gov/comment/EPA-HQ-OA-2018-0259-21434")</f>
      </c>
      <c r="C689"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689" s="2" t="inlineStr">
        <is>
          <t/>
        </is>
      </c>
      <c r="E689" s="2" t="inlineStr">
        <is>
          <t/>
        </is>
      </c>
    </row>
    <row r="690">
      <c r="A690" s="2" t="inlineStr">
        <is>
          <t>EPA-HQ-OA-2018-0259-1882</t>
        </is>
      </c>
      <c r="B690" s="3" t="str">
        <f>=HYPERLINK("https://www.regulations.gov/comment/EPA-HQ-OA-2018-0259-1882")</f>
      </c>
      <c r="C690" s="2" t="inlineStr">
        <is>
          <t>I would like to see transparency in all of government, but especially in environmental science. Environmental regulations have broad impacts on every part of life. Some of the impacts good and a lot not so good. In the last couple of decades the environmental scientist and legislation have been pushed and prodded by environmental groups with their own causes. The regulations should be studied by all, discussed, debated on and sent before the American people and Congress before it becomes law. And a law it should be, not just some interagency memo or rule installed by the EPA as it affects all Americans! A return to the rule of law and government for and by the people is the only way forward!Regards,Steven C Zewe Sr</t>
        </is>
      </c>
      <c r="D690" s="2" t="inlineStr">
        <is>
          <t/>
        </is>
      </c>
      <c r="E690" s="2" t="inlineStr">
        <is>
          <t/>
        </is>
      </c>
    </row>
    <row r="691">
      <c r="A691" s="2" t="inlineStr">
        <is>
          <t>EPA-HQ-OA-2018-0259-6815</t>
        </is>
      </c>
      <c r="B691" s="3" t="str">
        <f>=HYPERLINK("https://www.regulations.gov/comment/EPA-HQ-OA-2018-0259-6815")</f>
      </c>
      <c r="C691" s="2" t="inlineStr">
        <is>
          <t>Please make the EPA Show their Work, and end all secret science now!I read that for years, the Obama administration bureaucrats at the EPA refused to show their work and justify the burdensome job-killing regulations they forced on Americas small business owners.I read that they haphazardly regulated most everything, destroying countless good-paying American jobs.Please stop this regulatory injustice by having the EPA show their work, and stop using secret science. Regards, Joyce Edwards</t>
        </is>
      </c>
      <c r="D691" s="2" t="inlineStr">
        <is>
          <t/>
        </is>
      </c>
      <c r="E691" s="2" t="inlineStr">
        <is>
          <t/>
        </is>
      </c>
    </row>
    <row r="692">
      <c r="A692" s="2" t="inlineStr">
        <is>
          <t>EPA-HQ-OA-2018-0259-13583</t>
        </is>
      </c>
      <c r="B692" s="3" t="str">
        <f>=HYPERLINK("https://www.regulations.gov/comment/EPA-HQ-OA-2018-0259-13583")</f>
      </c>
      <c r="C692" s="2" t="inlineStr">
        <is>
          <t>Dear Administrator Andrew Wheeler,The Environmental Protection Agency&amp;#39;s (EPA) proposal to restrict the science that is used in its decision making processes is evil and must be countered any way humanly possible.In issuing this proposed rule, the EPA claims that it would be making science more transparent. But it instead would put researchers in the difficult position of choosing between protecting privacy and security versus allowing their work to be used in EPA decision making. It would excessively burden EPA staff with reanalyzing data from each study used to support a rule making which is not only pointless as peer review already is a check on the work of researchers, but it would be resource intensive and tim...</t>
        </is>
      </c>
      <c r="D692" s="2" t="inlineStr">
        <is>
          <t/>
        </is>
      </c>
      <c r="E692" s="2" t="inlineStr">
        <is>
          <t/>
        </is>
      </c>
    </row>
    <row r="693">
      <c r="A693" s="2" t="inlineStr">
        <is>
          <t>EPA-HQ-OA-2018-0259-15738</t>
        </is>
      </c>
      <c r="B693" s="3" t="str">
        <f>=HYPERLINK("https://www.regulations.gov/comment/EPA-HQ-OA-2018-0259-15738")</f>
      </c>
      <c r="C693" s="2" t="inlineStr">
        <is>
          <t>Dear Administrator Andrew Wheeler,With the public health crisis (pandemic) currently looming and millions of people currently at risk, I find it unconscionable that the EPA is taking steps that would assure even more risk from pollutants that would add even more health risks to millions of Americans. I write this letter to strongly oppose the Environmental Protection Agency&amp;#39;s (EPA) proposal to restrict the science that is used in its decision-making processes.In issuing this proposed rule, the EPA claims that it would be making science more transparent. But it instead would put researchers in the difficult position of choosing between protecting privacy and security versus allowing their work to be used in EPA dec...</t>
        </is>
      </c>
      <c r="D693" s="2" t="inlineStr">
        <is>
          <t/>
        </is>
      </c>
      <c r="E693" s="2" t="inlineStr">
        <is>
          <t/>
        </is>
      </c>
    </row>
    <row r="694">
      <c r="A694" s="2" t="inlineStr">
        <is>
          <t>EPA-HQ-OA-2018-0259-17208</t>
        </is>
      </c>
      <c r="B694" s="3" t="str">
        <f>=HYPERLINK("https://www.regulations.gov/comment/EPA-HQ-OA-2018-0259-17208")</f>
      </c>
      <c r="C694" s="2" t="inlineStr">
        <is>
          <t>As someone who believes that our air, water, and food should be safe and protected,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dangerously undermined.The EPA was created to protect public heal...</t>
        </is>
      </c>
      <c r="D694" s="2" t="inlineStr">
        <is>
          <t/>
        </is>
      </c>
      <c r="E694" s="2" t="inlineStr">
        <is>
          <t/>
        </is>
      </c>
    </row>
    <row r="695">
      <c r="A695" s="2" t="inlineStr">
        <is>
          <t>EPA-HQ-OA-2018-0259-3029</t>
        </is>
      </c>
      <c r="B695" s="3" t="str">
        <f>=HYPERLINK("https://www.regulations.gov/comment/EPA-HQ-OA-2018-0259-3029")</f>
      </c>
      <c r="C695" s="2" t="inlineStr">
        <is>
          <t>From: Environmental Defense Fund  To: Pruitt, Scott Date: 5/24/2018 12:23:42 PM Subject: Walk back your latest dangerous attack on strong science ----------------------------------------------------------------- May 24, 2018 Administrator E. Scott Pruitt Dear Administrator Pruitt, I'm writing today gravely concerned about your recent proposal to restrict EPA's ability to use life-saving science. This proposal doesn't roll back red tape. Instead, it binds the process of legitimate scientific inquiry with it. It will obstruct EPA's ability to use highly reliable scientific information, including data used to determine whether chemicals and pollutants cause cancer, heart disease, and other health problems. This proposal ...</t>
        </is>
      </c>
      <c r="D695" s="2" t="inlineStr">
        <is>
          <t/>
        </is>
      </c>
      <c r="E695" s="2" t="inlineStr">
        <is>
          <t/>
        </is>
      </c>
    </row>
    <row r="696">
      <c r="A696" s="2" t="inlineStr">
        <is>
          <t>EPA-HQ-OA-2018-0259-14111</t>
        </is>
      </c>
      <c r="B696" s="3" t="str">
        <f>=HYPERLINK("https://www.regulations.gov/comment/EPA-HQ-OA-2018-0259-14111")</f>
      </c>
      <c r="C696"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696" s="2" t="inlineStr">
        <is>
          <t/>
        </is>
      </c>
      <c r="E696" s="2" t="inlineStr">
        <is>
          <t/>
        </is>
      </c>
    </row>
    <row r="697">
      <c r="A697" s="2" t="inlineStr">
        <is>
          <t>EPA-HQ-OA-2018-0259-5967</t>
        </is>
      </c>
      <c r="B697" s="3" t="str">
        <f>=HYPERLINK("https://www.regulations.gov/comment/EPA-HQ-OA-2018-0259-5967")</f>
      </c>
      <c r="C697" s="2" t="inlineStr">
        <is>
          <t>The poor science backing EPA decisions must be vetted by peer review and more public comment prior to regulations. Regards, joseph ogrodnick</t>
        </is>
      </c>
      <c r="D697" s="2" t="inlineStr">
        <is>
          <t/>
        </is>
      </c>
      <c r="E697" s="2" t="inlineStr">
        <is>
          <t/>
        </is>
      </c>
    </row>
    <row r="698">
      <c r="A698" s="2" t="inlineStr">
        <is>
          <t>EPA-HQ-OA-2018-0259-11586</t>
        </is>
      </c>
      <c r="B698" s="3" t="str">
        <f>=HYPERLINK("https://www.regulations.gov/comment/EPA-HQ-OA-2018-0259-11586")</f>
      </c>
      <c r="C698" s="2" t="inlineStr">
        <is>
          <t>Re: Docket ID No. EPA-HQ-OA-2018-0259So... apparently you don&amp;#39;t &amp;quot;believe&amp;quot; in science anymore.  What&amp;#39;s next?  Dunking for witches?  Star sign-based decision making?  Voodoo?  Seriously.  Because what you&amp;#39;re proposing is as based in science as the above examples -- aka, not at all.If it isn&amp;#39;t obvious already I&amp;#39;m strongly opposed to the criteria proposed in the Supplemental Notice of Proposed Rulemaking put forth by the EPA relative to its rule entitled &amp;quot;Strengthening Transparency in Regulatory Science.&amp;quot;  I teach science.  What you&amp;#39;re proposing isn&amp;#39;t transparency but lies and denialism.Your mission is to protect human health and well-being and the environment. Thi...</t>
        </is>
      </c>
      <c r="D698" s="2" t="inlineStr">
        <is>
          <t/>
        </is>
      </c>
      <c r="E698" s="2" t="inlineStr">
        <is>
          <t/>
        </is>
      </c>
    </row>
    <row r="699">
      <c r="A699" s="2" t="inlineStr">
        <is>
          <t>EPA-HQ-OA-2018-0259-13270</t>
        </is>
      </c>
      <c r="B699" s="3" t="str">
        <f>=HYPERLINK("https://www.regulations.gov/comment/EPA-HQ-OA-2018-0259-13270")</f>
      </c>
      <c r="C699" s="2" t="inlineStr">
        <is>
          <t>We are Mary Ann and Frank Graffagnino, and we live in Prescott AZ.  FOR THE HEALTH AND WELL-BEING OF ALL CURRENT AND FUTURE GENERATIONS, WILDLIFE AND THE ENVIRONMENT,  listen to science and public health experts!  Stop censoring science...THIS IS THE RIGHT, FAIR, JUST, HUMANE AND HEALTHY ACTION TO TAKE!!!!!!!!!As a physician and as two caring and concerned people, who believe that our air, water, and food should be protected, my husband and I are  writing to voice our strong opposition to the Trump administrations latest attack on science, public health, and our nations environmental laws.Under the administrations new proposalwhich has been misleadingly marketed as a means of strengthening transparency in regulatory s...</t>
        </is>
      </c>
      <c r="D699" s="2" t="inlineStr">
        <is>
          <t/>
        </is>
      </c>
      <c r="E699" s="2" t="inlineStr">
        <is>
          <t/>
        </is>
      </c>
    </row>
    <row r="700">
      <c r="A700" s="2" t="inlineStr">
        <is>
          <t>EPA-HQ-OA-2018-0259-21493</t>
        </is>
      </c>
      <c r="B700" s="3" t="str">
        <f>=HYPERLINK("https://www.regulations.gov/comment/EPA-HQ-OA-2018-0259-21493")</f>
      </c>
      <c r="C700" s="2" t="inlineStr">
        <is>
          <t>As someone keenly aware of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700" s="2" t="inlineStr">
        <is>
          <t/>
        </is>
      </c>
      <c r="E700" s="2" t="inlineStr">
        <is>
          <t/>
        </is>
      </c>
    </row>
    <row r="701">
      <c r="A701" s="2" t="inlineStr">
        <is>
          <t>EPA-HQ-OA-2018-0259-13694</t>
        </is>
      </c>
      <c r="B701" s="3" t="str">
        <f>=HYPERLINK("https://www.regulations.gov/comment/EPA-HQ-OA-2018-0259-13694")</f>
      </c>
      <c r="C701"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reviewing the registration of an herbicide called paraquat. Through peer-reviewed and validated research, paraquat is very strongly ...</t>
        </is>
      </c>
      <c r="D701" s="2" t="inlineStr">
        <is>
          <t/>
        </is>
      </c>
      <c r="E701" s="2" t="inlineStr">
        <is>
          <t/>
        </is>
      </c>
    </row>
    <row r="702">
      <c r="A702" s="2" t="inlineStr">
        <is>
          <t>EPA-HQ-OA-2018-0259-2988</t>
        </is>
      </c>
      <c r="B702" s="3" t="str">
        <f>=HYPERLINK("https://www.regulations.gov/comment/EPA-HQ-OA-2018-0259-2988")</f>
      </c>
      <c r="C702" s="2" t="inlineStr">
        <is>
          <t>From: Environmental Defense Fund  To: Pruitt, Scott Date: 6/1/2018 1:36:46 PM Subject: Walk back your latest dangerous attack on strong science ----------------------------------------------------------------- Jun 1, 2018 Administrator E. Scott Pruitt Dear Administrator Pruitt, Constraining the EPA's ability to use data from research &amp; sampling, while opening broad loopholes for industry to hide their own data, is not "science". It caters to business &amp; lobbyists, &amp; endangers American citizens' health, welfare, &amp; future - children born today would lose what little protection they have from profit-driven decisions made by corporations, with zero concern for aftereffects or collateral damage. This proposed bill would cri...</t>
        </is>
      </c>
      <c r="D702" s="2" t="inlineStr">
        <is>
          <t/>
        </is>
      </c>
      <c r="E702" s="2" t="inlineStr">
        <is>
          <t/>
        </is>
      </c>
    </row>
    <row r="703">
      <c r="A703" s="2" t="inlineStr">
        <is>
          <t>EPA-HQ-OA-2018-0259-6937</t>
        </is>
      </c>
      <c r="B703" s="3" t="str">
        <f>=HYPERLINK("https://www.regulations.gov/comment/EPA-HQ-OA-2018-0259-6937")</f>
      </c>
      <c r="C703" s="2" t="inlineStr">
        <is>
          <t>529 Brown St. Iowa City, Iowa 52245 16 August, 2018 United States Environmental Protection Agency EPA Docket Center EPA‐HQ‐OA‐2018‐0259 USEPA William Jefferson Clinton Building North (WJC North) 1200 Pennsylvania Avenue N.W. Washington, DC 20460 RE: Docket ID No. EPA‐HQ‐OA‐2018‐0259 Proposed Rule “Strengthening Transparency in Regulatory Science” RIN 2080‐AA14 Federal Register Vol. 83 (2018) page 18768 Dear Esteemed Colleagues: I am an academic researcher and college educator at the University of Iowa. I have not commented on a federal regulation in 20 years; this proposed regulation was so innocuous in appearance, yet so potentially damaging to public health (and to the science of public health), that I felt compelled to respond. I am w...</t>
        </is>
      </c>
      <c r="D703" s="2" t="inlineStr">
        <is>
          <t/>
        </is>
      </c>
      <c r="E703" s="2" t="inlineStr">
        <is>
          <t/>
        </is>
      </c>
    </row>
    <row r="704">
      <c r="A704" s="2" t="inlineStr">
        <is>
          <t>EPA-HQ-OA-2018-0259-10537</t>
        </is>
      </c>
      <c r="B704" s="3" t="str">
        <f>=HYPERLINK("https://www.regulations.gov/comment/EPA-HQ-OA-2018-0259-10537")</f>
      </c>
      <c r="C704" s="2" t="inlineStr">
        <is>
          <t>Decisions about our health and environment should be based on the best available science. The deceptively titled &amp;quot;Strengthening Transparency in Regulatory Science&amp;quot; proposal does the opposite by keeping highly respected and peer-reviewed scientific studies from informing government decisions on public health and environmental protection.I am outraged by this move and others that the administration has taken to risk the health of the American public.  The COVID-19 pandemic is awakening the voters to this assault on public heath that the Trump administration has been systematically waging. Lack of attention to public health is causing hundreds of thousands of deaths.  The negligence also known as deregulation that has be...</t>
        </is>
      </c>
      <c r="D704" s="2" t="inlineStr">
        <is>
          <t/>
        </is>
      </c>
      <c r="E704" s="2" t="inlineStr">
        <is>
          <t/>
        </is>
      </c>
    </row>
    <row r="705">
      <c r="A705" s="2" t="inlineStr">
        <is>
          <t>EPA-HQ-OA-2018-0259-1745</t>
        </is>
      </c>
      <c r="B705" s="3" t="str">
        <f>=HYPERLINK("https://www.regulations.gov/comment/EPA-HQ-OA-2018-0259-1745")</f>
      </c>
      <c r="C705" s="2" t="inlineStr">
        <is>
          <t>Stop the deceptive secret science.  Transparency allows for accountibiliy and integrity in the underlying science.  I believe that President Reagan&amp;#39;s approach of &amp;quot;Trust but Verify&amp;quot; is very appropriate here.</t>
        </is>
      </c>
      <c r="D705" s="2" t="inlineStr">
        <is>
          <t/>
        </is>
      </c>
      <c r="E705" s="2" t="inlineStr">
        <is>
          <t/>
        </is>
      </c>
    </row>
    <row r="706">
      <c r="A706" s="2" t="inlineStr">
        <is>
          <t>EPA-HQ-OA-2018-0259-5137</t>
        </is>
      </c>
      <c r="B706" s="3" t="str">
        <f>=HYPERLINK("https://www.regulations.gov/comment/EPA-HQ-OA-2018-0259-5137")</f>
      </c>
      <c r="C706" s="2" t="inlineStr">
        <is>
          <t>I am writing in opposition of this rule. This rule will prohibit the EPA from considering sound science based on human studies, where, while health information can be deidientified, if information is made public these records could be reconstructed and patients then identified. Placing names with medical records of course violates HIPPA. The EPA already regulates using the best science that is peer reviewed. Over 70 health organizations have spoken out against this regulation, stating that it endanger public health, &amp;quot;If EPA excludes studies because the data cannot be made public, people may be exposed to real harm. The result would be decisions affecting millions based on inadequate information that fails to include well-supported s...</t>
        </is>
      </c>
      <c r="D706" s="2" t="inlineStr">
        <is>
          <t/>
        </is>
      </c>
      <c r="E706" s="2" t="inlineStr">
        <is>
          <t/>
        </is>
      </c>
    </row>
    <row r="707">
      <c r="A707" s="2" t="inlineStr">
        <is>
          <t>EPA-HQ-OA-2018-0259-15921</t>
        </is>
      </c>
      <c r="B707" s="3" t="str">
        <f>=HYPERLINK("https://www.regulations.gov/comment/EPA-HQ-OA-2018-0259-15921")</f>
      </c>
      <c r="C707" s="2" t="inlineStr">
        <is>
          <t>Dear Administrator Andrew Wheeler,The EPA should not move forward on new rulemaking as it would undermine science-based decisionmaking at the agency, and limit its ability to protect public health and the environment.I oppose the Environmental Protection Agency&amp;#39;s (EPA) proposal to restrict the science that is used in its decisionmaking processes.In issuing this proposed rule, the EPA claims that it would be making science more transparent. But it instead would put researchers in the difficult position of choosing between protecting privacy and security versus allowing their work to be used in EPA decisionmaking. It would excessively burden EPA staff with reanalyzing data from each study used to support a...</t>
        </is>
      </c>
      <c r="D707" s="2" t="inlineStr">
        <is>
          <t/>
        </is>
      </c>
      <c r="E707" s="2" t="inlineStr">
        <is>
          <t/>
        </is>
      </c>
    </row>
    <row r="708">
      <c r="A708" s="2" t="inlineStr">
        <is>
          <t>EPA-HQ-OA-2018-0259-12301</t>
        </is>
      </c>
      <c r="B708" s="3" t="str">
        <f>=HYPERLINK("https://www.regulations.gov/comment/EPA-HQ-OA-2018-0259-12301")</f>
      </c>
      <c r="C708" s="2" t="inlineStr">
        <is>
          <t>Dear Administrator Andrew Wheeler,this Is a very poor time to reduce funding to our science based agencies. Please reconsider in light of the Pandemic. It surely shows that we need our scientists to understand threats and inform our representatives and the administration so they can make fact based decisions to insure the long term well being of all Americans. The EPA must not move forward with this rulemaking as it would undermine science-based decisionmaking at the agency, and limit its ability to protect public health and the environment.Sincerely,David VAN RADENTrout Lake, WA 98650</t>
        </is>
      </c>
      <c r="D708" s="2" t="inlineStr">
        <is>
          <t/>
        </is>
      </c>
      <c r="E708" s="2" t="inlineStr">
        <is>
          <t/>
        </is>
      </c>
    </row>
    <row r="709">
      <c r="A709" s="2" t="inlineStr">
        <is>
          <t>EPA-HQ-OA-2018-0259-17449</t>
        </is>
      </c>
      <c r="B709" s="3" t="str">
        <f>=HYPERLINK("https://www.regulations.gov/comment/EPA-HQ-OA-2018-0259-17449")</f>
      </c>
      <c r="C709" s="2" t="inlineStr">
        <is>
          <t>Make the EPA Show their Work. END Secret Science NOW!For years, Obama-loving bureaucrats at the EPA refused to show their work and justify the burdensome job-killing regulations they forced on Americas small business owners.Instead they haphazardly regulated everything that moved and everything that didnt, destroying countless good-paying American jobs.Stop this regulatory insanity by the EPA. Tell them to show their work. Tell them to stop using secret science.</t>
        </is>
      </c>
      <c r="D709" s="2" t="inlineStr">
        <is>
          <t/>
        </is>
      </c>
      <c r="E709" s="2" t="inlineStr">
        <is>
          <t/>
        </is>
      </c>
    </row>
    <row r="710">
      <c r="A710" s="2" t="inlineStr">
        <is>
          <t>EPA-HQ-OA-2018-0259-13183</t>
        </is>
      </c>
      <c r="B710" s="3" t="str">
        <f>=HYPERLINK("https://www.regulations.gov/comment/EPA-HQ-OA-2018-0259-13183")</f>
      </c>
      <c r="C710" s="2" t="inlineStr">
        <is>
          <t>Cheryl A. Hawkins, PhDU.S. Environmental Protection AgencyEPA Docket Center, Office of Research and Development DocketMail Code 28221T, 1200 Pennsylvania Avenue NWWashington, DC 20460Re.: Docket ID No. EPA-HQ-OA-2018-0259-9322Dr. Hawkins:I write with regard to the Environmental Protection Agency&amp;#39;s (EPA) supplemental notice of proposed rulemaking (SNPRM) that proposes changes and modifications to the proposed rule titled &amp;quot;Strengthening Transparency in Regulatory Science Proposed Rulemaking&amp;quot; (&amp;quot;2018 proposed rulemaking,&amp;quot; Ref. 1), published on April 30, 2018. I encourage the Administrator to extend the comment period by 30 days past the conclusion of the national emergency declaratio...</t>
        </is>
      </c>
      <c r="D710" s="2" t="inlineStr">
        <is>
          <t/>
        </is>
      </c>
      <c r="E710" s="2" t="inlineStr">
        <is>
          <t/>
        </is>
      </c>
    </row>
    <row r="711">
      <c r="A711" s="2" t="inlineStr">
        <is>
          <t>EPA-HQ-OA-2018-0259-5912</t>
        </is>
      </c>
      <c r="B711" s="3" t="str">
        <f>=HYPERLINK("https://www.regulations.gov/comment/EPA-HQ-OA-2018-0259-5912")</f>
      </c>
      <c r="C711" s="2" t="inlineStr">
        <is>
          <t>PLEASE show your work, no using hidden science.  Americans have the right, since they pay you, to know what you are doing and methodology used. Regards, Cathy Witthoeft</t>
        </is>
      </c>
      <c r="D711" s="2" t="inlineStr">
        <is>
          <t/>
        </is>
      </c>
      <c r="E711" s="2" t="inlineStr">
        <is>
          <t/>
        </is>
      </c>
    </row>
    <row r="712">
      <c r="A712" s="2" t="inlineStr">
        <is>
          <t>EPA-HQ-OA-2018-0259-12231</t>
        </is>
      </c>
      <c r="B712" s="3" t="str">
        <f>=HYPERLINK("https://www.regulations.gov/comment/EPA-HQ-OA-2018-0259-12231")</f>
      </c>
      <c r="C712"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712" s="2" t="inlineStr">
        <is>
          <t/>
        </is>
      </c>
      <c r="E712" s="2" t="inlineStr">
        <is>
          <t/>
        </is>
      </c>
    </row>
    <row r="713">
      <c r="A713" s="2" t="inlineStr">
        <is>
          <t>EPA-HQ-OA-2018-0259-11179</t>
        </is>
      </c>
      <c r="B713" s="3" t="str">
        <f>=HYPERLINK("https://www.regulations.gov/comment/EPA-HQ-OA-2018-0259-11179")</f>
      </c>
      <c r="C713" s="2" t="inlineStr">
        <is>
          <t>The letter in the uploaded file was sent to EPA administrator Andrew Wheeler on May 8, 2020 and was signed by 104 environmental and public health professionals. It lists reasons for rescinding this proposed rule.
Hon. Andrew Wheeler, Administrator US Environmental Protection Agency Mail code 1101A 1200 Pennsylvania Avenue NW Washington DC 20004 To Hon. Andrew Wheeler, Administrator of US EPA: We the undersigned scientists and health care providers implore US EPA to rescind the “Transparency” proposed rule (EPA-HQ-OA-2018-0259-9322) completely because it threatens both the environment that supports human existence and environmental public health. 1. The rule requires public availability (either directly by publication or indirectly through a tiered access program) of all data, analyses, and models that support new environmental policy (“influential and highly influential scientific information”) and regulatory standards. Much environmental health ...</t>
        </is>
      </c>
      <c r="D713" s="2" t="inlineStr">
        <is>
          <t/>
        </is>
      </c>
      <c r="E713" s="2" t="inlineStr">
        <is>
          <t/>
        </is>
      </c>
    </row>
    <row r="714">
      <c r="A714" s="2" t="inlineStr">
        <is>
          <t>EPA-HQ-OA-2018-0259-2830</t>
        </is>
      </c>
      <c r="B714" s="3" t="str">
        <f>=HYPERLINK("https://www.regulations.gov/comment/EPA-HQ-OA-2018-0259-2830")</f>
      </c>
      <c r="C714" s="2" t="inlineStr">
        <is>
          <t>Please do not put any limits on the science used to make decisions at the Environmental Protection Agency.  Sound decisions based on peer-reviewed health studies are critical to protect the health of every American.  These peer-reviewed studies rely on CONFIDENTIAL INFORMATION, pose no privacy risk, and should be used!Furthermore, 30 days is not nearly enough time for the public to comment on a rule that would have such devastating consequences.  Please abandon the proposal, and allow all the applicable science to be used for correct decision making.Our country deserves to have air that is clean for all, water that is safe for all, and food that is free of toxic chemicals. Regards, D...</t>
        </is>
      </c>
      <c r="D714" s="2" t="inlineStr">
        <is>
          <t/>
        </is>
      </c>
      <c r="E714" s="2" t="inlineStr">
        <is>
          <t/>
        </is>
      </c>
    </row>
    <row r="715">
      <c r="A715" s="2" t="inlineStr">
        <is>
          <t>EPA-HQ-OA-2018-0259-7988</t>
        </is>
      </c>
      <c r="B715" s="3" t="str">
        <f>=HYPERLINK("https://www.regulations.gov/comment/EPA-HQ-OA-2018-0259-7988")</f>
      </c>
      <c r="C715" s="2" t="inlineStr">
        <is>
          <t>From: Environmental Defense Fund  To: Pruitt, Scott Date: 7/5/2018 4:43:25 PM Subject: Walk back your latest dangerous attack on strong science ----------------------------------------------------------------- Jul 5, 2018 Administrator E. Scott Pruitt Dear Administrator Pruitt, If you don't let the EPA research teams function in an unfettered scientific fashion, how are you going to keep your own family safe from the unknown and frequently serious hazards of new chemicals. And you owe it to the American people who pay your salary to keep them safe as well. Industry seeks profit and has historically ignored the consequences of their actions. Wake up and get a life! I'm writing today gravely concerned about your recent ...</t>
        </is>
      </c>
      <c r="D715" s="2" t="inlineStr">
        <is>
          <t/>
        </is>
      </c>
      <c r="E715" s="2" t="inlineStr">
        <is>
          <t/>
        </is>
      </c>
    </row>
    <row r="716">
      <c r="A716" s="2" t="inlineStr">
        <is>
          <t>EPA-HQ-OA-2018-0259-15525</t>
        </is>
      </c>
      <c r="B716" s="3" t="str">
        <f>=HYPERLINK("https://www.regulations.gov/comment/EPA-HQ-OA-2018-0259-15525")</f>
      </c>
      <c r="C716"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716" s="2" t="inlineStr">
        <is>
          <t/>
        </is>
      </c>
      <c r="E716" s="2" t="inlineStr">
        <is>
          <t/>
        </is>
      </c>
    </row>
    <row r="717">
      <c r="A717" s="2" t="inlineStr">
        <is>
          <t>EPA-HQ-OA-2018-0259-4637</t>
        </is>
      </c>
      <c r="B717" s="3" t="str">
        <f>=HYPERLINK("https://www.regulations.gov/comment/EPA-HQ-OA-2018-0259-4637")</f>
      </c>
      <c r="C717" s="2" t="inlineStr">
        <is>
          <t xml:space="preserve">I do not support this rule, as it will limit the amount of information available for the EPA to make decisions, without actually raising the quality of the information that remains available. For privacy protection, patient data cannot always be made public, and while data from older studies cannot always be made available, they can be used as supportive evidence to demonstrate consensus for newer studies. In summary, this rule 1) will limit the amount of high quality science available to the agency and 2) appears to have been written without regard to privacy for patients participating in research studies and for the scientific process itself. </t>
        </is>
      </c>
      <c r="D717" s="2" t="inlineStr">
        <is>
          <t/>
        </is>
      </c>
      <c r="E717" s="2" t="inlineStr">
        <is>
          <t/>
        </is>
      </c>
    </row>
    <row r="718">
      <c r="A718" s="2" t="inlineStr">
        <is>
          <t>EPA-HQ-OA-2018-0259-2481</t>
        </is>
      </c>
      <c r="B718" s="3" t="str">
        <f>=HYPERLINK("https://www.regulations.gov/comment/EPA-HQ-OA-2018-0259-2481")</f>
      </c>
      <c r="C718" s="2" t="inlineStr">
        <is>
          <t>To whom it may concern:I feel that this proposed rule would harm public health by prohibiting the EPA from using major health studies that promised participants confidentiality. The proposed policy reflects changes sought for decades by fossil fuel companies and other industries. It is aimed particularly at widely confirmed studies that underpin regulations on emissions of smog and soot from burning fossil fuels. The health benefits of reducing those forms of pollution are often cited as co-benefits of controlling emissions of greenhouse gases. It is a thinly veiled attempt to further handcuff research and action that could expose and confirm health hazards.   It is a thinly veiled attempt to financiall...</t>
        </is>
      </c>
      <c r="D718" s="2" t="inlineStr">
        <is>
          <t/>
        </is>
      </c>
      <c r="E718" s="2" t="inlineStr">
        <is>
          <t/>
        </is>
      </c>
    </row>
    <row r="719">
      <c r="A719" s="2" t="inlineStr">
        <is>
          <t>EPA-HQ-OA-2018-0259-11739</t>
        </is>
      </c>
      <c r="B719" s="3" t="str">
        <f>=HYPERLINK("https://www.regulations.gov/comment/EPA-HQ-OA-2018-0259-11739")</f>
      </c>
      <c r="C719" s="2" t="inlineStr">
        <is>
          <t>The EPA has always pushed a left wing &amp;quot;progressive &amp;quot; agenda similar to Sierra Club and other &amp;quot;environmental &amp;quot; groups, and one of the biggest scams in our history- Climate Change histrionics- is one of the best examples of their phony science.Declaring Carbon Dioxide a toxic discharge is so ridiculous it beggars the imagination as to how people can fall for that outright lie.  All plant life depends on an adequate supply of carbon dioxide. Trying to close down the cheapest and most plentiful source of electrical power-coal fired power plants- is not in the best interest of the country.  &amp;quot;Green&amp;quot; power sources will never be sufficient to power the country and the world.Nuclear power could generat...</t>
        </is>
      </c>
      <c r="D719" s="2" t="inlineStr">
        <is>
          <t/>
        </is>
      </c>
      <c r="E719" s="2" t="inlineStr">
        <is>
          <t/>
        </is>
      </c>
    </row>
    <row r="720">
      <c r="A720" s="2" t="inlineStr">
        <is>
          <t>EPA-HQ-OA-2018-0259-2062</t>
        </is>
      </c>
      <c r="B720" s="3" t="str">
        <f>=HYPERLINK("https://www.regulations.gov/comment/EPA-HQ-OA-2018-0259-2062")</f>
      </c>
      <c r="C720" s="2" t="inlineStr">
        <is>
          <t>Like all Americans, I depend on the science the Environmental Protection Agency uses to protect my health and the health of my family and community. Science supports limits on air pollution, pesticides in food and more.Your proposed rule, which would place unprecedented limits on the use of science at the EPA, would prevent the agency from using the best science. The EPA should not create a false conflict between violating the privacy of the people who participate in research studies and protecting the publics health.Furthermore, you have provided just 30 days for the public to comment on the rule. This is highly inappropriate for a radical proposal that would upend the agencys use of science.I urge you to a...</t>
        </is>
      </c>
      <c r="D720" s="2" t="inlineStr">
        <is>
          <t/>
        </is>
      </c>
      <c r="E720" s="2" t="inlineStr">
        <is>
          <t/>
        </is>
      </c>
    </row>
    <row r="721">
      <c r="A721" s="2" t="inlineStr">
        <is>
          <t>EPA-HQ-OA-2018-0259-14533</t>
        </is>
      </c>
      <c r="B721" s="3" t="str">
        <f>=HYPERLINK("https://www.regulations.gov/comment/EPA-HQ-OA-2018-0259-14533")</f>
      </c>
      <c r="C721" s="2" t="inlineStr">
        <is>
          <t>As a retired oncology nurse and a breast cancer survivor, I am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t>
        </is>
      </c>
      <c r="D721" s="2" t="inlineStr">
        <is>
          <t/>
        </is>
      </c>
      <c r="E721" s="2" t="inlineStr">
        <is>
          <t/>
        </is>
      </c>
    </row>
    <row r="722">
      <c r="A722" s="2" t="inlineStr">
        <is>
          <t>EPA-HQ-OA-2018-0259-14215</t>
        </is>
      </c>
      <c r="B722" s="3" t="str">
        <f>=HYPERLINK("https://www.regulations.gov/comment/EPA-HQ-OA-2018-0259-14215")</f>
      </c>
      <c r="C722" s="2" t="inlineStr">
        <is>
          <t>As a Parkinson&amp;#39;s disease patient,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reviewing the registration of an herbicide called paraquat. Through peer-reviewed and validated research, paraquat is very strongly associated with an increased risk of Parkinson&amp;#39;s disease. Much of the research relies on large, population-based studies, which is the ...</t>
        </is>
      </c>
      <c r="D722" s="2" t="inlineStr">
        <is>
          <t/>
        </is>
      </c>
      <c r="E722" s="2" t="inlineStr">
        <is>
          <t/>
        </is>
      </c>
    </row>
    <row r="723">
      <c r="A723" s="2" t="inlineStr">
        <is>
          <t>EPA-HQ-OA-2018-0259-14591</t>
        </is>
      </c>
      <c r="B723" s="3" t="str">
        <f>=HYPERLINK("https://www.regulations.gov/comment/EPA-HQ-OA-2018-0259-14591")</f>
      </c>
      <c r="C723" s="2" t="inlineStr">
        <is>
          <t>Air pollution harms our health. Research is linking poor health outcomes from COVID-19 to increased exposure to fine particle pollution. EPA should be acting to further protect public health not undermine its ability to do its job. EPAs Supplemental Transparency Proposal continues the effort to limit which scientific studies EPA will use in major regulatory decisions. The Federal Housekeeping Statute alone or with bedrock environmental laws like the Clean Air Act gives EPA the authority to pick and choose the science it will use in protecting public health. EPA should continue to use long recognized public health studies to best protect the public from contaminants to the air, water, and land and limit human exposure to harmful chemicals...</t>
        </is>
      </c>
      <c r="D723" s="2" t="inlineStr">
        <is>
          <t/>
        </is>
      </c>
      <c r="E723" s="2" t="inlineStr">
        <is>
          <t/>
        </is>
      </c>
    </row>
    <row r="724">
      <c r="A724" s="2" t="inlineStr">
        <is>
          <t>EPA-HQ-OA-2018-0259-5814</t>
        </is>
      </c>
      <c r="B724" s="3" t="str">
        <f>=HYPERLINK("https://www.regulations.gov/comment/EPA-HQ-OA-2018-0259-5814")</f>
      </c>
      <c r="C724" s="2" t="inlineStr">
        <is>
          <t>I think it is very unfair to everyone that the &amp;quot;work&amp;quot; the EPA does in promulgating regulations is not transparent.It appears that there may be a lot of personal vendettas in how regulations are adopted.Many times there is no proven science to back up their supposed &amp;quot;findings&amp;quot;.Coming to a consensus is not science. Science should be able to be proven repeatedly and be a &amp;quot;no fail&amp;quot; process.  Computer modeling is not science. Regards, Marvin Miller</t>
        </is>
      </c>
      <c r="D724" s="2" t="inlineStr">
        <is>
          <t/>
        </is>
      </c>
      <c r="E724" s="2" t="inlineStr">
        <is>
          <t/>
        </is>
      </c>
    </row>
    <row r="725">
      <c r="A725" s="2" t="inlineStr">
        <is>
          <t>EPA-HQ-OA-2018-0259-11031</t>
        </is>
      </c>
      <c r="B725" s="3" t="str">
        <f>=HYPERLINK("https://www.regulations.gov/comment/EPA-HQ-OA-2018-0259-11031")</f>
      </c>
      <c r="C725" s="2" t="inlineStr">
        <is>
          <t>I am a scientist who studies space weather in the upper atmosphere using radio remote sensing and other techniques.  The results of space weather research are used to improve the performance of space-based communication and navigation systems, other space-based systems, the safety of astronauts, and to contribute to our greater understanding of space weather on other planets and in the atmospheres of stars, galaxies, and all space and astronomical objects. I publish results and routinely make use of the results of other scientists, typically published in professional journals and reports, over the past 50 and more years.  If I were required to use only publications for which the original data is available for re-analysis, I wou...</t>
        </is>
      </c>
      <c r="D725" s="2" t="inlineStr">
        <is>
          <t/>
        </is>
      </c>
      <c r="E725" s="2" t="inlineStr">
        <is>
          <t/>
        </is>
      </c>
    </row>
    <row r="726">
      <c r="A726" s="2" t="inlineStr">
        <is>
          <t>EPA-HQ-OA-2018-0259-12136</t>
        </is>
      </c>
      <c r="B726" s="3" t="str">
        <f>=HYPERLINK("https://www.regulations.gov/comment/EPA-HQ-OA-2018-0259-12136")</f>
      </c>
      <c r="C726" s="2" t="inlineStr">
        <is>
          <t>I am writing yet again to speak out AGAINST your proposed regulations to assault the EPAs use of science in the middle of a global public health crisis. THIS IS PART OF THE CONTINUED ATTACKS ON SCIENCE AND RATIONAL THOUGHT BY THE HEINOUS KOMPROMAT KRIMINAL KORRUPT PUTIN-PUPPET ILLEGITIMATE IRRATIONAL IRRESPONSIBLE INSIDIOUS INCOMPETENT IMMORAL IGNORANT IMPEACHED IMBECILE FAKE pOTUS tRUMP, AND MUST BE STOPPED!!Peer-reviewed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t>
        </is>
      </c>
      <c r="D726" s="2" t="inlineStr">
        <is>
          <t/>
        </is>
      </c>
      <c r="E726" s="2" t="inlineStr">
        <is>
          <t/>
        </is>
      </c>
    </row>
    <row r="727">
      <c r="A727" s="2" t="inlineStr">
        <is>
          <t>EPA-HQ-OA-2018-0259-10211</t>
        </is>
      </c>
      <c r="B727" s="3" t="str">
        <f>=HYPERLINK("https://www.regulations.gov/comment/EPA-HQ-OA-2018-0259-10211")</f>
      </c>
      <c r="C727" s="2" t="inlineStr">
        <is>
          <t>As a taxpayer I believe it only fair to show all findings and make it public. Put an end to one sided findings. Let there be a debate rather than rulings based on secret science.</t>
        </is>
      </c>
      <c r="D727" s="2" t="inlineStr">
        <is>
          <t/>
        </is>
      </c>
      <c r="E727" s="2" t="inlineStr">
        <is>
          <t/>
        </is>
      </c>
    </row>
    <row r="728">
      <c r="A728" s="2" t="inlineStr">
        <is>
          <t>EPA-HQ-OA-2018-0259-3310</t>
        </is>
      </c>
      <c r="B728" s="3" t="str">
        <f>=HYPERLINK("https://www.regulations.gov/comment/EPA-HQ-OA-2018-0259-3310")</f>
      </c>
      <c r="C728" s="2" t="inlineStr">
        <is>
          <t>The EPA&amp;#39;s proposed rule, Strengthening Transparency in Regulatory Science, is attempting to abandon public and environmental protections in order to protect industry profits, rather than improving health protections for people from pollution. The EPA is proposing to attack the very science on which its regulations are based, not just how it uses this science. Please support the continued use of science in the protection of people&amp;#39;s health from pollutants and oppose the EPA&amp;#39;s proposed rule. My comments below are specific to radioactive substances , but the EPA rule would apply to all pollutants, and my concerns for improved not diminished EPA protections apply to all pollutants not just radioactive substances My comm...</t>
        </is>
      </c>
      <c r="D728" s="2" t="inlineStr">
        <is>
          <t/>
        </is>
      </c>
      <c r="E728" s="2" t="inlineStr">
        <is>
          <t/>
        </is>
      </c>
    </row>
    <row r="729">
      <c r="A729" s="2" t="inlineStr">
        <is>
          <t>EPA-HQ-OA-2018-0259-1612</t>
        </is>
      </c>
      <c r="B729" s="3" t="str">
        <f>=HYPERLINK("https://www.regulations.gov/comment/EPA-HQ-OA-2018-0259-1612")</f>
      </c>
      <c r="C729" s="2" t="inlineStr">
        <is>
          <t>WHO WOULD LET BIG POLLUTERS CENSOR SCIENTIFIC DATA FROM THE PUBLIC? --- PRUITT, ZENKI, TRUMP AND OTHER POLITICIANS WHO LIKE TO SIDE WITH DARK LOBBY MONEY OVER CLEAN WATER, CLEAN AIR, AND CLEAN SOIL! Im writing to speak out AGAINST your regulations to impose transparency in EPA science. 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available.This is both unnecessary and impractical. I urge you to abandon this reckless plan, for the sake of...</t>
        </is>
      </c>
      <c r="D729" s="2" t="inlineStr">
        <is>
          <t/>
        </is>
      </c>
      <c r="E729" s="2" t="inlineStr">
        <is>
          <t/>
        </is>
      </c>
    </row>
    <row r="730">
      <c r="A730" s="2" t="inlineStr">
        <is>
          <t>EPA-HQ-OA-2018-0259-14922</t>
        </is>
      </c>
      <c r="B730" s="3" t="str">
        <f>=HYPERLINK("https://www.regulations.gov/comment/EPA-HQ-OA-2018-0259-14922")</f>
      </c>
      <c r="C730" s="2" t="inlineStr">
        <is>
          <t>US EPA&amp;#39;s job is to protect public health and the environment from pollution and harm. Air pollution harms our health. Research has linked increased exposure to particulate pollution to worse outcomes from COVID-19. EPA must protect public health by further reducing air pollution, especially particulates. EPAs Supplemental Transparency Proposal limits which scientific studies EPA will use in major regulatory decisions. The Federal Housekeeping Statute alone or with bedrock environmental laws like the Clean Air Act gives EPA the authority to pick and choose the science it will use in protecting public health. EPA should continue to use long recognized public health studies to protect the public from contaminants to the air, water, and ...</t>
        </is>
      </c>
      <c r="D730" s="2" t="inlineStr">
        <is>
          <t/>
        </is>
      </c>
      <c r="E730" s="2" t="inlineStr">
        <is>
          <t/>
        </is>
      </c>
    </row>
    <row r="731">
      <c r="A731" s="2" t="inlineStr">
        <is>
          <t>EPA-HQ-OA-2018-0259-2065</t>
        </is>
      </c>
      <c r="B731" s="3" t="str">
        <f>=HYPERLINK("https://www.regulations.gov/comment/EPA-HQ-OA-2018-0259-2065")</f>
      </c>
      <c r="C731" s="2" t="inlineStr">
        <is>
          <t>Anything not based on true/factual science should not even be considered. Anyone submitting &amp;quot;adjusted&amp;quot; science should be held accountable.</t>
        </is>
      </c>
      <c r="D731" s="2" t="inlineStr">
        <is>
          <t/>
        </is>
      </c>
      <c r="E731" s="2" t="inlineStr">
        <is>
          <t/>
        </is>
      </c>
    </row>
    <row r="732">
      <c r="A732" s="2" t="inlineStr">
        <is>
          <t>EPA-HQ-OA-2018-0259-9682</t>
        </is>
      </c>
      <c r="B732" s="3" t="str">
        <f>=HYPERLINK("https://www.regulations.gov/comment/EPA-HQ-OA-2018-0259-9682")</f>
      </c>
      <c r="C732" s="2" t="inlineStr">
        <is>
          <t xml:space="preserve"> I strongly oppose this proposal that is falsely touted as providing transparency in the federal rulemaking process. Both science and transparency matter in an active democracy. Privacy also matters. All three have been working well together in the mechanism that has been in place.True science that is peer reviewed is an essential measuring tool for the health and well being (and economy) of the state where I live as well as our country. For example, it helps us understand why there is increased asthma in Maine, a state that is the tailpipe of the nation for pollution.The proposal being brought forth is vague on why this change is needed and yet it would abandon decades of important health research and peer reviewed s...</t>
        </is>
      </c>
      <c r="D732" s="2" t="inlineStr">
        <is>
          <t/>
        </is>
      </c>
      <c r="E732" s="2" t="inlineStr">
        <is>
          <t/>
        </is>
      </c>
    </row>
    <row r="733">
      <c r="A733" s="2" t="inlineStr">
        <is>
          <t>EPA-HQ-OA-2018-0259-14105</t>
        </is>
      </c>
      <c r="B733" s="3" t="str">
        <f>=HYPERLINK("https://www.regulations.gov/comment/EPA-HQ-OA-2018-0259-14105")</f>
      </c>
      <c r="C733"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733" s="2" t="inlineStr">
        <is>
          <t/>
        </is>
      </c>
      <c r="E733" s="2" t="inlineStr">
        <is>
          <t/>
        </is>
      </c>
    </row>
    <row r="734">
      <c r="A734" s="2" t="inlineStr">
        <is>
          <t>EPA-HQ-OA-2018-0259-9245</t>
        </is>
      </c>
      <c r="B734" s="3" t="str">
        <f>=HYPERLINK("https://www.regulations.gov/comment/EPA-HQ-OA-2018-0259-9245")</f>
      </c>
      <c r="C734" s="2" t="inlineStr">
        <is>
          <t>Wed Aug 15 15:02:37 EDT 2018 CMS.OEX@epamail.epa.gov FW: Rescinding EPA's proposed rule, "Strengthening Transparency in Regulatory Science" To: "cms.oex@domino.epamail.epa.gov"  _____________________________________________________________________________________________________ From: Hope, Brian Sent: Wednesday, August 15, 2018 7:02:34 PM (UTC+00:00) Monrovia, Reykjavik To: CMS.OEX Subject: FW: Rescinding EPA's proposed rule, "Strengthening Transparency in Regulatory Science" DRF From: Yogin Kothari [mailto:YKothari@ucsusa.org] Sent: Wednesday, August 15, 2018 2:47 PM To: Wheeler, Andrew  Cc: Darwin, Henry ; Orme-Zavaleta, Jennifer &lt;Orme-Zavaleta.Jennifer@epa....</t>
        </is>
      </c>
      <c r="D734" s="2" t="inlineStr">
        <is>
          <t/>
        </is>
      </c>
      <c r="E734" s="2" t="inlineStr">
        <is>
          <t/>
        </is>
      </c>
    </row>
    <row r="735">
      <c r="A735" s="2" t="inlineStr">
        <is>
          <t>EPA-HQ-OA-2018-0259-4867</t>
        </is>
      </c>
      <c r="B735" s="3" t="str">
        <f>=HYPERLINK("https://www.regulations.gov/comment/EPA-HQ-OA-2018-0259-4867")</f>
      </c>
      <c r="C735" s="2" t="inlineStr">
        <is>
          <t>Like all Americans, I depend on the science the Environmental Protection Agency (EPA) uses to protect my health and the health of my family and community. In addition to relying on the EPA as a citizen and resident, this information is critical for my profession and career - supporting sustainability and best environmental practices in NIH-funded medical research. Data and scientific research supports limits on air pollution, pesticides in food and more.Your proposed rule, which would place unprecedented limits on the use of science at the EPA, would prevent the agency from using the best science. The EPA should not create a false conflict between violating the privacy of the people who participate in research studies and prote...</t>
        </is>
      </c>
      <c r="D735" s="2" t="inlineStr">
        <is>
          <t/>
        </is>
      </c>
      <c r="E735" s="2" t="inlineStr">
        <is>
          <t/>
        </is>
      </c>
    </row>
    <row r="736">
      <c r="A736" s="2" t="inlineStr">
        <is>
          <t>EPA-HQ-OA-2018-0259-14142</t>
        </is>
      </c>
      <c r="B736" s="3" t="str">
        <f>=HYPERLINK("https://www.regulations.gov/comment/EPA-HQ-OA-2018-0259-14142")</f>
      </c>
      <c r="C736" s="2" t="inlineStr">
        <is>
          <t>Dear Administrator Wheeler, I oppose your misleadingly titled &amp;quot;Strengthening Transparency in Regulatory Science&amp;quot; supplemental proposal because it would censor EPA from using the best available science to inform its policymaking.Our health depends on protective regulations to keep us safe from toxic chemical exposures and from air and water pollution. EPA should not limit consideration of quality, well-established scientific studies to inform its decisions on protecting public health and the environment.If finalized this dangerous proposal would have detrimental impacts on the health  of vulnerable communities across the country. I urge you to withdraw this proposal immediately.Thank you f...</t>
        </is>
      </c>
      <c r="D736" s="2" t="inlineStr">
        <is>
          <t/>
        </is>
      </c>
      <c r="E736" s="2" t="inlineStr">
        <is>
          <t/>
        </is>
      </c>
    </row>
    <row r="737">
      <c r="A737" s="2" t="inlineStr">
        <is>
          <t>EPA-HQ-OA-2018-0259-14784</t>
        </is>
      </c>
      <c r="B737" s="3" t="str">
        <f>=HYPERLINK("https://www.regulations.gov/comment/EPA-HQ-OA-2018-0259-14784")</f>
      </c>
      <c r="C737"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reviewing the registration of an herbicide called paraquat. Through peer-reviewed and validated research, paraquat is very strongly ...</t>
        </is>
      </c>
      <c r="D737" s="2" t="inlineStr">
        <is>
          <t/>
        </is>
      </c>
      <c r="E737" s="2" t="inlineStr">
        <is>
          <t/>
        </is>
      </c>
    </row>
    <row r="738">
      <c r="A738" s="2" t="inlineStr">
        <is>
          <t>EPA-HQ-OA-2018-0259-15413</t>
        </is>
      </c>
      <c r="B738" s="3" t="str">
        <f>=HYPERLINK("https://www.regulations.gov/comment/EPA-HQ-OA-2018-0259-15413")</f>
      </c>
      <c r="C738" s="2" t="inlineStr">
        <is>
          <t>As an environmental professional, I am very glad to see the EPA taking steps to make their rulemaking processes more open.  The scientific method demands that researchers&amp;#39; work be fully transparent.  Data must be made available for examination.  Theories must be open to challenge.  Disproven theories must be altered or set aside.  Barriers must be removed that would prevent valid conclusions from rising to the top.EPA has tremendous regulatory power that can have profound influence on the economy and the individual liberty upon which our great country was founded.  Any environmental science that the government thinks should be &amp;quot;secret&amp;quot; isn&amp;#39;t science at all.  Assumptions, data and methods must be open to challe...</t>
        </is>
      </c>
      <c r="D738" s="2" t="inlineStr">
        <is>
          <t/>
        </is>
      </c>
      <c r="E738" s="2" t="inlineStr">
        <is>
          <t/>
        </is>
      </c>
    </row>
    <row r="739">
      <c r="A739" s="2" t="inlineStr">
        <is>
          <t>EPA-HQ-OA-2018-0259-6187</t>
        </is>
      </c>
      <c r="B739" s="3" t="str">
        <f>=HYPERLINK("https://www.regulations.gov/comment/EPA-HQ-OA-2018-0259-6187")</f>
      </c>
      <c r="C739" s="2" t="inlineStr">
        <is>
          <t>August 16, 2018 Acting Administrator Andrew Wheeler U.S. Environmental Protection Agency 1200 Pennsylvania Avenue, NW Washington, D.C. 20460 Re: Comments on EPA Proposed Rule “Strengthening Transparency in Regulatory Science” (Docket No. EPA-HQ-OA-2018-0259) Dear. Mr. Wheeler: The American Association for Justice (AAJ) hereby submits comments in response to the proposal of the Environmental Protection Agency regarding new standards for regulatory science. AAJ, with members in the United States, Canada, and abroad, is the world’s largest trial bar. It was established in 1946 to safeguard victims’ rights, strengthen the civil justice system, promote injury prevention, and foster the disclosure of information critical to public health and s...</t>
        </is>
      </c>
      <c r="D739" s="2" t="inlineStr">
        <is>
          <t/>
        </is>
      </c>
      <c r="E739" s="2" t="inlineStr">
        <is>
          <t/>
        </is>
      </c>
    </row>
    <row r="740">
      <c r="A740" s="2" t="inlineStr">
        <is>
          <t>EPA-HQ-OA-2018-0259-11806</t>
        </is>
      </c>
      <c r="B740" s="3" t="str">
        <f>=HYPERLINK("https://www.regulations.gov/comment/EPA-HQ-OA-2018-0259-11806")</f>
      </c>
      <c r="C740" s="2" t="inlineStr">
        <is>
          <t>I strongly oppose this EPA proposed rule.  It is described in a misleading fashion because it would actually significantly undermine the current and appropriate process for obtaining and using scientific information.  This is another example in the Trump administration&amp;#39;s shameful pattern of putting politics and corporate profits well ahead of science and the public interest.  We need solid science to address serious environmental problems and this proposed rule is a huge step in the wrong direction.  I urge EPA to reject and withdraw this harmful anti-science proposed rule.  Thanks for considering my comments.</t>
        </is>
      </c>
      <c r="D740" s="2" t="inlineStr">
        <is>
          <t/>
        </is>
      </c>
      <c r="E740" s="2" t="inlineStr">
        <is>
          <t/>
        </is>
      </c>
    </row>
    <row r="741">
      <c r="A741" s="2" t="inlineStr">
        <is>
          <t>EPA-HQ-OA-2018-0259-7086</t>
        </is>
      </c>
      <c r="B741" s="3" t="str">
        <f>=HYPERLINK("https://www.regulations.gov/comment/EPA-HQ-OA-2018-0259-7086")</f>
      </c>
      <c r="C741" s="2" t="inlineStr">
        <is>
          <t>From: Environmental Defense Fund  To: Pruitt, Scott Date: 7/3/2018 2:38:58 PM Subject: Walk back your latest dangerous attack on strong science ----------------------------------------------------------------- Jul 3, 2018 Administrator E. Scott Pruitt Dear Administrator Pruitt, WHAT?!? The EPA is not supposed to use science to protect the environment and American citizens?!? The idea is (a) UN-American, (b) UN-acceptable, and (c) evidence of a Neanderthal attitude. Thank you, Dr. Kennard Bork 35 Whitetail Ln Sedona, AZ 86336-4501 (123) 456-7890 bork@denison.edu file:///C/Users/HTon/Desktop/RUN%209%202018-0259%20Uniques/148005.txt[8/23/2018 2:11:21 PM]</t>
        </is>
      </c>
      <c r="D741" s="2" t="inlineStr">
        <is>
          <t/>
        </is>
      </c>
      <c r="E741" s="2" t="inlineStr">
        <is>
          <t/>
        </is>
      </c>
    </row>
    <row r="742">
      <c r="A742" s="2" t="inlineStr">
        <is>
          <t>EPA-HQ-OA-2018-0259-9084</t>
        </is>
      </c>
      <c r="B742" s="3" t="str">
        <f>=HYPERLINK("https://www.regulations.gov/comment/EPA-HQ-OA-2018-0259-9084")</f>
      </c>
      <c r="C742" s="2" t="inlineStr">
        <is>
          <t>To: Andrew Wheeler, acting administrator, Environmental Protection AgencyI am writing to express my objection to and concern about the Environmental Protection Agency&amp;#39;s (EPA) &amp;quot;Strengthening Transparency in Regulatory Science&amp;quot; proposal (Docket ID No. EPA-HQ-OA-2018-0259). I believe that science plays a pivotal role in ensuring our health and safety, preserving our environment, and informing evidence-based policy. This new proposal would undermine the EPA&amp;#39;s mission of preserving public health and the environment.For the EPA to utilize the best available science to shape public health and environmental safeguards, the agency needs to have the ability to use the best research and information. While this ...</t>
        </is>
      </c>
      <c r="D742" s="2" t="inlineStr">
        <is>
          <t/>
        </is>
      </c>
      <c r="E742" s="2" t="inlineStr">
        <is>
          <t/>
        </is>
      </c>
    </row>
    <row r="743">
      <c r="A743" s="2" t="inlineStr">
        <is>
          <t>EPA-HQ-OA-2018-0259-21435</t>
        </is>
      </c>
      <c r="B743" s="3" t="str">
        <f>=HYPERLINK("https://www.regulations.gov/comment/EPA-HQ-OA-2018-0259-21435")</f>
      </c>
      <c r="C743" s="2" t="inlineStr">
        <is>
          <t>Im writing to speak out AGAINST your proposed regulations to assault the EPAs use of science in the middle of a global public health crisis.Peer-reviewed studies assessing the effects of pollution exposure on humans, based on actual personal health datathat by law must be kept confidentialare among the best science available to the Agency.  This misguided proposal would direct EPA to ignore these data unless that confidential personal health data were made publicly available--to serve what purpose, exactly?This is both unnecessary and impractical.  I urge you to abandon this reckless plan, for the sake of our and our childrens health.</t>
        </is>
      </c>
      <c r="D743" s="2" t="inlineStr">
        <is>
          <t/>
        </is>
      </c>
      <c r="E743" s="2" t="inlineStr">
        <is>
          <t/>
        </is>
      </c>
    </row>
    <row r="744">
      <c r="A744" s="2" t="inlineStr">
        <is>
          <t>EPA-HQ-OA-2018-0259-15143</t>
        </is>
      </c>
      <c r="B744" s="3" t="str">
        <f>=HYPERLINK("https://www.regulations.gov/comment/EPA-HQ-OA-2018-0259-15143")</f>
      </c>
      <c r="C744" s="2" t="inlineStr">
        <is>
          <t>Dear Administrator Andrew Wheeler,I  strongly oppose the Environmental Protection Agency&amp;#39;s (EPA) proposal to restrict the science that is used in its decisionmaking processes.In issuing this proposed rule, the EPA claims that it would be making science more transparent. But it instead would put researchers in the difficult position of choosing between protecting privacy and security versus allowing their work to be used in EPA decisionmaking. It would  burden EPA staff with reanalyzing data from each study used to support a rulemaking which is not only pointless as peer review already is a check on the work of researchers, but it would be resource intensive and time consuming. The EPA&amp;#39;s proposed rule...</t>
        </is>
      </c>
      <c r="D744" s="2" t="inlineStr">
        <is>
          <t/>
        </is>
      </c>
      <c r="E744" s="2" t="inlineStr">
        <is>
          <t/>
        </is>
      </c>
    </row>
    <row r="745">
      <c r="A745" s="2" t="inlineStr">
        <is>
          <t>EPA-HQ-OA-2018-0259-14221</t>
        </is>
      </c>
      <c r="B745" s="3" t="str">
        <f>=HYPERLINK("https://www.regulations.gov/comment/EPA-HQ-OA-2018-0259-14221")</f>
      </c>
      <c r="C745"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 For example, the EPA is currently reviewing the registration of an herbicide called paraquat. Through peer-reviewed and validated research, paraquat is very strongly...</t>
        </is>
      </c>
      <c r="D745" s="2" t="inlineStr">
        <is>
          <t/>
        </is>
      </c>
      <c r="E745" s="2" t="inlineStr">
        <is>
          <t/>
        </is>
      </c>
    </row>
    <row r="746">
      <c r="A746" s="2" t="inlineStr">
        <is>
          <t>EPA-HQ-OA-2018-0259-14676</t>
        </is>
      </c>
      <c r="B746" s="3" t="str">
        <f>=HYPERLINK("https://www.regulations.gov/comment/EPA-HQ-OA-2018-0259-14676")</f>
      </c>
      <c r="C746" s="2" t="inlineStr">
        <is>
          <t>As a citizen who believes that our air, water, and food should be protected, I am writing to voice my strong opposition to the Administrations latest attack on science, public health, and our environmental laws.Under the new proposalwhich has been misleadingly marketed as a means of strengthening transparency in regulatory sciencethe U.S. Environmental Protection Agency (EPA) could be prevented from relying on scientific research when it establishes the safeguards for communities across the country. If the proposed rule is finalized, the EPAs ability to ensure that our air, water, and food are safe will be significantly undermined.The EPA was created to protect our health and well-being by using the best available sci...</t>
        </is>
      </c>
      <c r="D746" s="2" t="inlineStr">
        <is>
          <t/>
        </is>
      </c>
      <c r="E746" s="2" t="inlineStr">
        <is>
          <t/>
        </is>
      </c>
    </row>
    <row r="747">
      <c r="A747" s="2" t="inlineStr">
        <is>
          <t>EPA-HQ-OA-2018-0259-6736</t>
        </is>
      </c>
      <c r="B747" s="3" t="str">
        <f>=HYPERLINK("https://www.regulations.gov/comment/EPA-HQ-OA-2018-0259-6736")</f>
      </c>
      <c r="C747" s="2" t="inlineStr">
        <is>
          <t>Im writing to speak out AGAINST your regulations to impose transparency in EPA science. Such transparencies would violate citizens&amp;#39; right to keep their health and medical information private; which means the EPA science transparency rule would effectively exclude important scientific data from use by the EPA in policy development.This &amp;quot;attack on science&amp;quot; is not just &amp;quot;unnecessary and impractical,&amp;quot; it is criminally irresponsible and ignorant. I urge you to abandon this reckless plan. Regards, Delisa deVargas</t>
        </is>
      </c>
      <c r="D747" s="2" t="inlineStr">
        <is>
          <t/>
        </is>
      </c>
      <c r="E747" s="2" t="inlineStr">
        <is>
          <t/>
        </is>
      </c>
    </row>
    <row r="748">
      <c r="A748" s="2" t="inlineStr">
        <is>
          <t>EPA-HQ-OA-2018-0259-9117</t>
        </is>
      </c>
      <c r="B748" s="3" t="str">
        <f>=HYPERLINK("https://www.regulations.gov/comment/EPA-HQ-OA-2018-0259-9117")</f>
      </c>
      <c r="C748" s="2" t="inlineStr">
        <is>
          <t>Im writing to OPPOSE your regulations to impose transparency in EPA science. In April, 985 scientists penned a letter to then-EPA Director Scott Pruitt detailing how these proposed regulations degrade the EPAs mission, merely serving to benefit for-profit interests by delaying EPA review and action to protect citizens from air and water pollution by those same for-profit interests. The EPA works on behalf of the health and welfare of all citizens, yet these proposed regulations financially benefit only a select few. You must reject these regulations. Peer-reviewed studies assessing the effects of pollution exposure on humans, based on actual personal health data  which by law must be kept confidential  are among the best scienc...</t>
        </is>
      </c>
      <c r="D748" s="2" t="inlineStr">
        <is>
          <t/>
        </is>
      </c>
      <c r="E748" s="2" t="inlineStr">
        <is>
          <t/>
        </is>
      </c>
    </row>
    <row r="749">
      <c r="A749" s="2" t="inlineStr">
        <is>
          <t>EPA-HQ-OA-2018-0259-16358</t>
        </is>
      </c>
      <c r="B749" s="3" t="str">
        <f>=HYPERLINK("https://www.regulations.gov/comment/EPA-HQ-OA-2018-0259-16358")</f>
      </c>
      <c r="C749" s="2" t="inlineStr">
        <is>
          <t>My name is Cherie Faircloth and I live in Rabun Gap, Georgia 30568. I am a constituent of Doug Collins and Sonny Perdue.  I am also the founding member of the Rabun Gap Chapter of the Blue Ridge Environmental Defense League, fighting against toxic sites that were former textile, carpet and plastics manufacturers in the foothills of the Northeast Georgia Blue Ridge Mountains. The money left...but 25 years later the toxins remain.  The Rabun Apparel site remains a Hazardous waste site on the Georgia EPD&amp;#39; s Hazardous Site Inventory. As someone with a Master&amp;#39;s Degree in Public Health who believes that our air, water, and food should be protected, I am writing to voice my strong opposition to the Trump administrations latest...</t>
        </is>
      </c>
      <c r="D749" s="2" t="inlineStr">
        <is>
          <t/>
        </is>
      </c>
      <c r="E749" s="2" t="inlineStr">
        <is>
          <t/>
        </is>
      </c>
    </row>
    <row r="750">
      <c r="A750" s="2" t="inlineStr">
        <is>
          <t>EPA-HQ-OA-2018-0259-14140</t>
        </is>
      </c>
      <c r="B750" s="3" t="str">
        <f>=HYPERLINK("https://www.regulations.gov/comment/EPA-HQ-OA-2018-0259-14140")</f>
      </c>
      <c r="C750"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750" s="2" t="inlineStr">
        <is>
          <t/>
        </is>
      </c>
      <c r="E750" s="2" t="inlineStr">
        <is>
          <t/>
        </is>
      </c>
    </row>
    <row r="751">
      <c r="A751" s="2" t="inlineStr">
        <is>
          <t>EPA-HQ-OA-2018-0259-2458</t>
        </is>
      </c>
      <c r="B751" s="3" t="str">
        <f>=HYPERLINK("https://www.regulations.gov/comment/EPA-HQ-OA-2018-0259-2458")</f>
      </c>
      <c r="C751" s="2" t="inlineStr">
        <is>
          <t>US Environmental Protection Agency is seeking comments on transparency of scientific procedure and data used to craft environmental regulations.Way too many regulations are based on secret data not available for peer review and comments.  Reminds me of the Obamacare quote &amp;quot;You have to pass this before you can see what&amp;#39;s in it&amp;quot;.Creating environmental regulations from secret data turns legitimate science into religion and creates some spectacularly bad outcomes.  Science is always open to examination and discussion.  Religion is authoritarian and fixed.  YOU WILL BELIEVE what the religion teaches and DARE NOT QUESTION the origin!The issue of transparency should never have come up if science were ...</t>
        </is>
      </c>
      <c r="D751" s="2" t="inlineStr">
        <is>
          <t/>
        </is>
      </c>
      <c r="E751" s="2" t="inlineStr">
        <is>
          <t/>
        </is>
      </c>
    </row>
    <row r="752">
      <c r="A752" s="2" t="inlineStr">
        <is>
          <t>EPA-HQ-OA-2018-0259-5913</t>
        </is>
      </c>
      <c r="B752" s="3" t="str">
        <f>=HYPERLINK("https://www.regulations.gov/comment/EPA-HQ-OA-2018-0259-5913")</f>
      </c>
      <c r="C752" s="2" t="inlineStr">
        <is>
          <t>Anyone can claim anything. Can by using math make your 48 mpg car is a gas guzzler now quit the phony secret science look at the raw numbers. For instance by raw numbers air pollution has gone down over last 50 years. But by changing it to percentage then moving the bar make it look like it has increased. Stop phony science. Regards, John Bartholomew</t>
        </is>
      </c>
      <c r="D752" s="2" t="inlineStr">
        <is>
          <t/>
        </is>
      </c>
      <c r="E752" s="2" t="inlineStr">
        <is>
          <t/>
        </is>
      </c>
    </row>
    <row r="753">
      <c r="A753" s="2" t="inlineStr">
        <is>
          <t>EPA-HQ-OA-2018-0259-13591</t>
        </is>
      </c>
      <c r="B753" s="3" t="str">
        <f>=HYPERLINK("https://www.regulations.gov/comment/EPA-HQ-OA-2018-0259-13591")</f>
      </c>
      <c r="C753" s="2" t="inlineStr">
        <is>
          <t>Dear Administrator Andrew Wheeler,I am writing to voice strong opposition to the Environmental Protection Agency&amp;#39;s (EPA) proposal to restrict science that is used in its decision making processes. The EPA&amp;#39;s proposed rule has multiple flaws that render it unreasonable and unadvisable: First the agency provides insufficient justification for such a rule. No analysis of the effect on the EPA&amp;#39;s mission-related work, the costs or benefits of such a move, and the problem that such a rule is addressing.Second the proposal restricts the agency&amp;#39;s ability to implement and enforce mission-critical laws by blocking the EPA from using many kinds of scientific studies vital to make informed decis...</t>
        </is>
      </c>
      <c r="D753" s="2" t="inlineStr">
        <is>
          <t/>
        </is>
      </c>
      <c r="E753" s="2" t="inlineStr">
        <is>
          <t/>
        </is>
      </c>
    </row>
    <row r="754">
      <c r="A754" s="2" t="inlineStr">
        <is>
          <t>EPA-HQ-OA-2018-0259-12346</t>
        </is>
      </c>
      <c r="B754" s="3" t="str">
        <f>=HYPERLINK("https://www.regulations.gov/comment/EPA-HQ-OA-2018-0259-12346")</f>
      </c>
      <c r="C754" s="2" t="inlineStr">
        <is>
          <t>We respectfully demand to see the secret science that the EPA uses to determine their rules! We live in America!... or are we living in China???  No secrets!</t>
        </is>
      </c>
      <c r="D754" s="2" t="inlineStr">
        <is>
          <t/>
        </is>
      </c>
      <c r="E754" s="2" t="inlineStr">
        <is>
          <t/>
        </is>
      </c>
    </row>
    <row r="755">
      <c r="A755" s="2" t="inlineStr">
        <is>
          <t>EPA-HQ-OA-2018-0259-1379</t>
        </is>
      </c>
      <c r="B755" s="3" t="str">
        <f>=HYPERLINK("https://www.regulations.gov/comment/EPA-HQ-OA-2018-0259-1379")</f>
      </c>
      <c r="C755" s="2" t="inlineStr">
        <is>
          <t>I am writing to express my opposition to this rule This is a rule, which by design, will discard scientific studies looking at the real consequences of pollution on people. The health effects can be so consequential that we should take all necessary steps to include the damage done to humans and their environment when making environmental rules. As pointed out in other comment areas, in another time such a rule would have delayed or stopped rules related to smoking and health. After all, it was through observations of the consequences on humans that a serious cause of lung cancer was pinpointed. Likewise, with air pollution the effects concern individual health. There is no need to compromise a person&amp;#39;s health privacy to find the stu...</t>
        </is>
      </c>
      <c r="D755" s="2" t="inlineStr">
        <is>
          <t/>
        </is>
      </c>
      <c r="E755" s="2" t="inlineStr">
        <is>
          <t/>
        </is>
      </c>
    </row>
    <row r="756">
      <c r="A756" s="2" t="inlineStr">
        <is>
          <t>EPA-HQ-OA-2018-0259-18374</t>
        </is>
      </c>
      <c r="B756" s="3" t="str">
        <f>=HYPERLINK("https://www.regulations.gov/comment/EPA-HQ-OA-2018-0259-18374")</f>
      </c>
      <c r="C756" s="2" t="inlineStr">
        <is>
          <t>Dear Administrator Andrew Wheeler,I am very much against any action to restrict science in decision making policy/rules in the epa. Sound science not politics and public approval should dictate any rule making.In issuing this proposed rule, the EPA claims that it would be making science more transparent. But it instead would put researchers in the difficult position of choosing between protecting privacy and security versus allowing their work to be used in EPA decisionmaking. It would excessively burden EPA staff with reanalyzing data from each study used to support a rulemaking which is not only pointless as peer review already is a check on the work of researchers, but it would be resource intensive and time consum...</t>
        </is>
      </c>
      <c r="D756" s="2" t="inlineStr">
        <is>
          <t/>
        </is>
      </c>
      <c r="E756" s="2" t="inlineStr">
        <is>
          <t/>
        </is>
      </c>
    </row>
    <row r="757">
      <c r="A757" s="2" t="inlineStr">
        <is>
          <t>EPA-HQ-OA-2018-0259-9750</t>
        </is>
      </c>
      <c r="B757" s="3" t="str">
        <f>=HYPERLINK("https://www.regulations.gov/comment/EPA-HQ-OA-2018-0259-9750")</f>
      </c>
      <c r="C757" s="2" t="inlineStr">
        <is>
          <t>Why are you planning on moving forward with this policy when both your own Scientific Advisory Board and large numbers of members of the scientific community have warned you that this is flawed policy and urged you to not adopt it? You are purposefully trying to remove the use of scientific evidence from the policymaking process at the EPA. Your title lies about the intent of this document, which is not to increase &amp;quot;transparency&amp;quot; but rather to thwart the use of the best science available in formulating decisions that will affect the health of the citizens of our country and the environment of our lands. You should be ashamed of your role in the desecration of our environment, the very job that was entrusted to your agency.</t>
        </is>
      </c>
      <c r="D757" s="2" t="inlineStr">
        <is>
          <t/>
        </is>
      </c>
      <c r="E757" s="2" t="inlineStr">
        <is>
          <t/>
        </is>
      </c>
    </row>
    <row r="758">
      <c r="A758" s="2" t="inlineStr">
        <is>
          <t>EPA-HQ-OA-2018-0259-14139</t>
        </is>
      </c>
      <c r="B758" s="3" t="str">
        <f>=HYPERLINK("https://www.regulations.gov/comment/EPA-HQ-OA-2018-0259-14139")</f>
      </c>
      <c r="C758"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758" s="2" t="inlineStr">
        <is>
          <t/>
        </is>
      </c>
      <c r="E758" s="2" t="inlineStr">
        <is>
          <t/>
        </is>
      </c>
    </row>
    <row r="759">
      <c r="A759" s="2" t="inlineStr">
        <is>
          <t>EPA-HQ-OA-2018-0259-19471</t>
        </is>
      </c>
      <c r="B759" s="3" t="str">
        <f>=HYPERLINK("https://www.regulations.gov/comment/EPA-HQ-OA-2018-0259-19471")</f>
      </c>
      <c r="C759" s="2" t="inlineStr">
        <is>
          <t>As someone concerned about breast cancer and the health risks posed by involuntary environmental exposure to chemicals linked to cancer, I am writing to oppose the proposed Strengthening Transparency in Regulatory Science Rule.This administrations ongoing efforts to undermine science are appalling.  Our air, water, and lands are being sold to the highest bidder.  I pray that at some point people of good conscience will stand up to the blatant greed and conflicts of interest that characterize this administration.  Enough!Contrary to its name, the rule will prioritize industry-funded science, undermine transparency, and harm public health by inhibiting regulators from making sound, evidence-based decisions based on the ...</t>
        </is>
      </c>
      <c r="D759" s="2" t="inlineStr">
        <is>
          <t/>
        </is>
      </c>
      <c r="E759" s="2" t="inlineStr">
        <is>
          <t/>
        </is>
      </c>
    </row>
    <row r="760">
      <c r="A760" s="2" t="inlineStr">
        <is>
          <t>EPA-HQ-OA-2018-0259-17022</t>
        </is>
      </c>
      <c r="B760" s="3" t="str">
        <f>=HYPERLINK("https://www.regulations.gov/comment/EPA-HQ-OA-2018-0259-17022")</f>
      </c>
      <c r="C760" s="2" t="inlineStr">
        <is>
          <t>Dear Administrator Andrew Wheeler,I strongly oppose the Environmental Protection Agency&amp;#39;s (EPA) proposal to restrict the science that is used in its decision-making processes.As a social scientist with expertise in environmental issues, I am deeply concerned about the impact of this proposal on public health.  Restricting the use of established science will not produce any benefits, but rather will increase the costs, both to the public and to parties concerned in the rule-making process.In issuing this proposed rule, the EPA claims that it would be making science more transparent. But it instead would put researchers in the difficult position of choosing between protecting privacy and security versus al...</t>
        </is>
      </c>
      <c r="D760" s="2" t="inlineStr">
        <is>
          <t/>
        </is>
      </c>
      <c r="E760" s="2" t="inlineStr">
        <is>
          <t/>
        </is>
      </c>
    </row>
    <row r="761">
      <c r="A761" s="2" t="inlineStr">
        <is>
          <t>EPA-HQ-OA-2018-0259-5998</t>
        </is>
      </c>
      <c r="B761" s="3" t="str">
        <f>=HYPERLINK("https://www.regulations.gov/comment/EPA-HQ-OA-2018-0259-5998")</f>
      </c>
      <c r="C761" s="2" t="inlineStr">
        <is>
          <t>In this necessary time of HIPPA protections for patient privacy, I call on the EPA to oppose the needless and harmful new rule that would in effect censor science and exclude important studies from consideration in evaluating the evidence for harm from potential pollutants on health. As a physician I recognize, as do your own scientists, the importance of protecting patient privacy in health data. The EPA already uses transparent science to evaluate the health effects of potentially harmful pollutants. The government must continue to protect patient privacy and must oppose this rule that would exclude significant scientific studies that cannot de-identify confidential patient information sufficiently to protect the enrolled patients priv...</t>
        </is>
      </c>
      <c r="D761" s="2" t="inlineStr">
        <is>
          <t/>
        </is>
      </c>
      <c r="E761" s="2" t="inlineStr">
        <is>
          <t/>
        </is>
      </c>
    </row>
    <row r="762">
      <c r="A762" s="2" t="inlineStr">
        <is>
          <t>EPA-HQ-OA-2018-0259-7181</t>
        </is>
      </c>
      <c r="B762" s="3" t="str">
        <f>=HYPERLINK("https://www.regulations.gov/comment/EPA-HQ-OA-2018-0259-7181")</f>
      </c>
      <c r="C762" s="2" t="inlineStr">
        <is>
          <t>From: Environmental Defense Fund  To: Pruitt, Scott Date: 7/3/2018 12:39:41 PM Subject: Walk back your latest dangerous attack on strong science ----------------------------------------------------------------- Jul 3, 2018 Administrator E. Scott Pruitt Dear Administrator Pruitt, I'm writing today to object to your recent proposal to restrict EPA's ability to use science. It is your responsibility to protect the American people and its natural resources by using the best, impartial scientific information, untainted by the fossil fuel or chemical industries you are supposed to be regulating. That's your job, and as a citizen and taxpayer, I expect you to do it. Thank you, Mr. Brian Seibert 392 8th St Apt 3l Brooklyn, NY...</t>
        </is>
      </c>
      <c r="D762" s="2" t="inlineStr">
        <is>
          <t/>
        </is>
      </c>
      <c r="E762" s="2" t="inlineStr">
        <is>
          <t/>
        </is>
      </c>
    </row>
    <row r="763">
      <c r="A763" s="2" t="inlineStr">
        <is>
          <t>EPA-HQ-OA-2018-0259-3319</t>
        </is>
      </c>
      <c r="B763" s="3" t="str">
        <f>=HYPERLINK("https://www.regulations.gov/comment/EPA-HQ-OA-2018-0259-3319")</f>
      </c>
      <c r="C763" s="2" t="inlineStr">
        <is>
          <t>EPA is attempting to abandon public and environmental protections in order to protect industry profits. EPA would do this by attacking the very science on which its regulations are based. This rule would apply to all pollutants, not just radioactive substances. For radiation, EPA currently uses a scientifically supported model - called linear no-threshold (LNT) - to protect against cancer. While this model is not fully protective of females or pregnancy, it is more protective than other cancer models EPA may use if this rule is approved. Currently EPA regulations do not specifically protect against non-cancer damage from radiation, including impaired neural development and impacts on estrogen that can appear at low do...</t>
        </is>
      </c>
      <c r="D763" s="2" t="inlineStr">
        <is>
          <t/>
        </is>
      </c>
      <c r="E763" s="2" t="inlineStr">
        <is>
          <t/>
        </is>
      </c>
    </row>
    <row r="764">
      <c r="A764" s="2" t="inlineStr">
        <is>
          <t>EPA-HQ-OA-2018-0259-12993</t>
        </is>
      </c>
      <c r="B764" s="3" t="str">
        <f>=HYPERLINK("https://www.regulations.gov/comment/EPA-HQ-OA-2018-0259-12993")</f>
      </c>
      <c r="C764"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 For example, the EPA is currently reviewing the registration of an herbicide called paraquat. Through peer-reviewed and validated research, paraquat is very strongly...</t>
        </is>
      </c>
      <c r="D764" s="2" t="inlineStr">
        <is>
          <t/>
        </is>
      </c>
      <c r="E764" s="2" t="inlineStr">
        <is>
          <t/>
        </is>
      </c>
    </row>
    <row r="765">
      <c r="A765" s="2" t="inlineStr">
        <is>
          <t>EPA-HQ-OA-2018-0259-10916</t>
        </is>
      </c>
      <c r="B765" s="3" t="str">
        <f>=HYPERLINK("https://www.regulations.gov/comment/EPA-HQ-OA-2018-0259-10916")</f>
      </c>
      <c r="C765" s="2" t="inlineStr">
        <is>
          <t>We need more science, not less in EPApolicies. If ever that were clearer, it isnow at the height of the worst pandemicin one hundred years and where the highestrate of deaths are in polluted cities.Thank you,Susan Plumsusan.plum@skadden.com</t>
        </is>
      </c>
      <c r="D765" s="2" t="inlineStr">
        <is>
          <t/>
        </is>
      </c>
      <c r="E765" s="2" t="inlineStr">
        <is>
          <t/>
        </is>
      </c>
    </row>
    <row r="766">
      <c r="A766" s="2" t="inlineStr">
        <is>
          <t>EPA-HQ-OA-2018-0259-9846</t>
        </is>
      </c>
      <c r="B766" s="3" t="str">
        <f>=HYPERLINK("https://www.regulations.gov/comment/EPA-HQ-OA-2018-0259-9846")</f>
      </c>
      <c r="C766" s="2" t="inlineStr">
        <is>
          <t>Dear Administrator Andrew Wheeler,In a true Republic all views must be known so that the representatives can make informed decisions.The EPA must not move forward with this rulemaking as it would undermine science-based decisionmaking at the agency, and limit its ability to protect public health and the environment.Sincerely,Casey McCartyRenton, WA 98058</t>
        </is>
      </c>
      <c r="D766" s="2" t="inlineStr">
        <is>
          <t/>
        </is>
      </c>
      <c r="E766" s="2" t="inlineStr">
        <is>
          <t/>
        </is>
      </c>
    </row>
    <row r="767">
      <c r="A767" s="2" t="inlineStr">
        <is>
          <t>EPA-HQ-OA-2018-0259-13062</t>
        </is>
      </c>
      <c r="B767" s="3" t="str">
        <f>=HYPERLINK("https://www.regulations.gov/comment/EPA-HQ-OA-2018-0259-13062")</f>
      </c>
      <c r="C767" s="2" t="inlineStr">
        <is>
          <t>Dear Administrator Andrew Wheeler,The proposed changes to the current rule is designed to weaken the regulatory power of the EPA by restricting what data it can consider in its decisions going forward. This is a terrible and short sighted and will result in many unneeded death over time. The claim put forward by the new management at the EPA (which is heavily influenced by ties to industry)  is a patent lie and will actually exclude the very science needed for good decisions as it would put researchers in the difficult position of choosing between protecting privacy and security versus allowing their work to be used in EPA decisionmaking. It would excessively burden EPA staff with reanalyzing data from each study used to suppor...</t>
        </is>
      </c>
      <c r="D767" s="2" t="inlineStr">
        <is>
          <t/>
        </is>
      </c>
      <c r="E767" s="2" t="inlineStr">
        <is>
          <t/>
        </is>
      </c>
    </row>
    <row r="768">
      <c r="A768" s="2" t="inlineStr">
        <is>
          <t>EPA-HQ-OA-2018-0259-10523</t>
        </is>
      </c>
      <c r="B768" s="3" t="str">
        <f>=HYPERLINK("https://www.regulations.gov/comment/EPA-HQ-OA-2018-0259-10523")</f>
      </c>
      <c r="C768" s="2" t="inlineStr">
        <is>
          <t>Decisions about our health and environment should be based on the best available science. The deceptively titled &amp;quot;Strengthening Transparency in Regulatory Science&amp;quot; proposal does the opposite by keeping highly respected and peer-reviewed scientific studies from informing government decisions on public health and environmental protection.The EPA is proposing to favor profits for large corporations at the expense of public health. One would think that they would recognize that putting profits over people is one reason why our country is doing so poorly in containing COVID-19. I oppose the Environmental Protection Agency&amp;#39;s anti-science proposal and am calling for it to be withdrawn.</t>
        </is>
      </c>
      <c r="D768" s="2" t="inlineStr">
        <is>
          <t/>
        </is>
      </c>
      <c r="E768" s="2" t="inlineStr">
        <is>
          <t/>
        </is>
      </c>
    </row>
    <row r="769">
      <c r="A769" s="2" t="inlineStr">
        <is>
          <t>EPA-HQ-OA-2018-0259-10004</t>
        </is>
      </c>
      <c r="B769" s="3" t="str">
        <f>=HYPERLINK("https://www.regulations.gov/comment/EPA-HQ-OA-2018-0259-10004")</f>
      </c>
      <c r="C769" s="2" t="inlineStr">
        <is>
          <t>Dear Administrator Andrew Wheeler,I  strongly oppose the Environmental Protection Agency&amp;#39;s (EPA) proposal to reduce the use of science in making critical decisions.The proposed rule would grant a single individual, the EPA administrator,  broad authority to exclude individual studies or entire decisions from being subject to its provisions on a case-by-case basis, giving  he or she unprecedented power when such issues are best considered with the full involvement of scientists, science advisors, and scientific institutions, not solely by political appointees.Please reconsider this crucial decision.The EPA must not move forward with this rulemaking as it would undermine science-based decisionmak...</t>
        </is>
      </c>
      <c r="D769" s="2" t="inlineStr">
        <is>
          <t/>
        </is>
      </c>
      <c r="E769" s="2" t="inlineStr">
        <is>
          <t/>
        </is>
      </c>
    </row>
    <row r="770">
      <c r="A770" s="2" t="inlineStr">
        <is>
          <t>EPA-HQ-OA-2018-0259-2015</t>
        </is>
      </c>
      <c r="B770" s="3" t="str">
        <f>=HYPERLINK("https://www.regulations.gov/comment/EPA-HQ-OA-2018-0259-2015")</f>
      </c>
      <c r="C770" s="2" t="inlineStr">
        <is>
          <t>Is transparency really worth risking public health? Any reasonable person&amp;#39;s answer to this would be, no. So then what is the real motivation behind such a dangerous regulation? Industry profit? Taking the science out of what is essentially a scientific-baseddecision is detrimental to society and simply ridiculous. Also, only allowing scientists who are employed by industries in the decision-making process is highly prejudicial. Those scientists would owe a duty to their employers that would stand aboverational conclusions affecting public health.</t>
        </is>
      </c>
      <c r="D770" s="2" t="inlineStr">
        <is>
          <t/>
        </is>
      </c>
      <c r="E770" s="2" t="inlineStr">
        <is>
          <t/>
        </is>
      </c>
    </row>
    <row r="771">
      <c r="A771" s="2" t="inlineStr">
        <is>
          <t>EPA-HQ-OA-2018-0259-10149</t>
        </is>
      </c>
      <c r="B771" s="3" t="str">
        <f>=HYPERLINK("https://www.regulations.gov/comment/EPA-HQ-OA-2018-0259-10149")</f>
      </c>
      <c r="C771" s="2" t="inlineStr">
        <is>
          <t>The new transparency rule proposed by the EPA should not be passed or enacted.  This rule would expose private information in public health records and could be harmful to those who took part in the studies.  It also makes people reluctant to participate in future studies due to privacy concerns,   There studies are peer reviewed by scientists not linked to the study to ensure correct method , reasoning and data.  This should be the standard for any research - and the scientific community already does this,Therefore I respectfully submit that this rule will stifle scientific research and overly burden researchers with unnecessary extra work, or eliminate their sources of research.  We need MORE scholarly research pertinent to o...</t>
        </is>
      </c>
      <c r="D771" s="2" t="inlineStr">
        <is>
          <t/>
        </is>
      </c>
      <c r="E771" s="2" t="inlineStr">
        <is>
          <t/>
        </is>
      </c>
    </row>
    <row r="772">
      <c r="A772" s="2" t="inlineStr">
        <is>
          <t>EPA-HQ-OA-2018-0259-18852</t>
        </is>
      </c>
      <c r="B772" s="3" t="str">
        <f>=HYPERLINK("https://www.regulations.gov/comment/EPA-HQ-OA-2018-0259-18852")</f>
      </c>
      <c r="C772" s="2" t="inlineStr">
        <is>
          <t>My name is [Your first name will be inserted here] [Your last name will be inserted here], and I live in [Your city will be inserted here], [Your state will be inserted here]. [Your personal comment will be added here.]As a physician who taught graduate-level courses in toxicology and someone who believes that our air, water, and food must be protected,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t>
        </is>
      </c>
      <c r="D772" s="2" t="inlineStr">
        <is>
          <t/>
        </is>
      </c>
      <c r="E772" s="2" t="inlineStr">
        <is>
          <t/>
        </is>
      </c>
    </row>
    <row r="773">
      <c r="A773" s="2" t="inlineStr">
        <is>
          <t>EPA-HQ-OA-2018-0259-21559</t>
        </is>
      </c>
      <c r="B773" s="3" t="str">
        <f>=HYPERLINK("https://www.regulations.gov/comment/EPA-HQ-OA-2018-0259-21559")</f>
      </c>
      <c r="C773" s="2" t="inlineStr">
        <is>
          <t>My name is Brad Snyder, and I live in Maple Grove, Minnesota. The protection of ALL life on Earth is extremely more important than polluter profits!! Only the greedy rich would think otherwise!!As a Science Teacher/Environmental Educator, Engineering/STEM Professional, Environmental/Human Health Advocate, and someone who believes that our air, water, and food should be protected,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t>
        </is>
      </c>
      <c r="D773" s="2" t="inlineStr">
        <is>
          <t/>
        </is>
      </c>
      <c r="E773" s="2" t="inlineStr">
        <is>
          <t/>
        </is>
      </c>
    </row>
    <row r="774">
      <c r="A774" s="2" t="inlineStr">
        <is>
          <t>EPA-HQ-OA-2018-0259-8907</t>
        </is>
      </c>
      <c r="B774" s="3" t="str">
        <f>=HYPERLINK("https://www.regulations.gov/comment/EPA-HQ-OA-2018-0259-8907")</f>
      </c>
      <c r="C774" s="2" t="inlineStr">
        <is>
          <t>The time has come for EPA to stop wrecking American jobs. Stop using secret science and show your work. Regards, Susan Lascolette</t>
        </is>
      </c>
      <c r="D774" s="2" t="inlineStr">
        <is>
          <t/>
        </is>
      </c>
      <c r="E774" s="2" t="inlineStr">
        <is>
          <t/>
        </is>
      </c>
    </row>
    <row r="775">
      <c r="A775" s="2" t="inlineStr">
        <is>
          <t>EPA-HQ-OA-2018-0259-10996</t>
        </is>
      </c>
      <c r="B775" s="3" t="str">
        <f>=HYPERLINK("https://www.regulations.gov/comment/EPA-HQ-OA-2018-0259-10996")</f>
      </c>
      <c r="C775" s="2" t="inlineStr">
        <is>
          <t>The reality is that this proposed rulemaking will serve to undermine scientific inquiry and studies at all levels, especially as it relates to people&amp;#39;s privacy. In order to perform a scientific study, test subjects and those actually performing the tasks of said study need to be able to be assured of their privacy. When science isn&amp;#39;t able to be performed due to worry over whether medical records will be exposed or political fallout that is a detriment to us all. In particular, this rulemaking very clearly would categorically exclude so many studies that include people&amp;#39;s medical records that could not be made public due to HIPAA and other statutes making those impermissible. The most relevant of these scientific studies to the...</t>
        </is>
      </c>
      <c r="D775" s="2" t="inlineStr">
        <is>
          <t/>
        </is>
      </c>
      <c r="E775" s="2" t="inlineStr">
        <is>
          <t/>
        </is>
      </c>
    </row>
    <row r="776">
      <c r="A776" s="2" t="inlineStr">
        <is>
          <t>EPA-HQ-OA-2018-0259-8130</t>
        </is>
      </c>
      <c r="B776" s="3" t="str">
        <f>=HYPERLINK("https://www.regulations.gov/comment/EPA-HQ-OA-2018-0259-8130")</f>
      </c>
      <c r="C776" s="2" t="inlineStr">
        <is>
          <t xml:space="preserve">This is a terrible rule designed to weaken the mission of the EPA in order to favor industry deregulation over public health. </t>
        </is>
      </c>
      <c r="D776" s="2" t="inlineStr">
        <is>
          <t/>
        </is>
      </c>
      <c r="E776" s="2" t="inlineStr">
        <is>
          <t/>
        </is>
      </c>
    </row>
    <row r="777">
      <c r="A777" s="2" t="inlineStr">
        <is>
          <t>EPA-HQ-OA-2018-0259-6883</t>
        </is>
      </c>
      <c r="B777" s="3" t="str">
        <f>=HYPERLINK("https://www.regulations.gov/comment/EPA-HQ-OA-2018-0259-6883")</f>
      </c>
      <c r="C777" s="2" t="inlineStr">
        <is>
          <t>Gary Hess 321 Commodore Drive Richmond, CA 94804 email: gandmhess@sbcglobal.net August 15, 2018 Submitted electronically to: Docket ID No. EPA-HQ-OA-2018-0259, at http://www.regulations.gov Tom Sinks Director Office of the Science Advisor Environmental Protection Agency 1200 Pennsylvania Ave. NW Washington, DC 20460 Subject: Docket ID EPA-HQ-OA-2018-0259; Strengthening Transparency in Regulatory Science Dear Mr. Sinks, and staff of the Environmental Protection Agency: I am submitting the following comment in response to EPA, Notice of Proposed Rulemaking, 83 FR 18768 (April 30, 2018), and 83 FR 24255 (July 3, 2018). EPA’s notice states that EPA is proposing to add 40 CFR Part 30, 1 whose purpose is to “direct[] EPA to ensure that the reg...</t>
        </is>
      </c>
      <c r="D777" s="2" t="inlineStr">
        <is>
          <t/>
        </is>
      </c>
      <c r="E777" s="2" t="inlineStr">
        <is>
          <t/>
        </is>
      </c>
    </row>
    <row r="778">
      <c r="A778" s="2" t="inlineStr">
        <is>
          <t>EPA-HQ-OA-2018-0259-16850</t>
        </is>
      </c>
      <c r="B778" s="3" t="str">
        <f>=HYPERLINK("https://www.regulations.gov/comment/EPA-HQ-OA-2018-0259-16850")</f>
      </c>
      <c r="C778" s="2" t="inlineStr">
        <is>
          <t>Dear Administrator Andrew Wheeler,I strongly oppose the Environmental Protection Agency&amp;#39;s (EPA) proposal to restrict the science that is used in its decisionmaking processes.In issuing this proposed rule, the EPA claims that it would be making science more transparent. But it instead would put researchers in the difficult position of choosing between protecting privacy and security versus allowing their work to be used in EPA decisionmaking. It would excessively burden EPA staff with reanalyzing data from each study used to support a rulemaking which is not only pointless as peer review already is a check on the work of researchers, but it would be resource intensive and time consuming. The EPA&amp;#39;s pro...</t>
        </is>
      </c>
      <c r="D778" s="2" t="inlineStr">
        <is>
          <t/>
        </is>
      </c>
      <c r="E778" s="2" t="inlineStr">
        <is>
          <t/>
        </is>
      </c>
    </row>
    <row r="779">
      <c r="A779" s="2" t="inlineStr">
        <is>
          <t>EPA-HQ-OA-2018-0259-13762</t>
        </is>
      </c>
      <c r="B779" s="3" t="str">
        <f>=HYPERLINK("https://www.regulations.gov/comment/EPA-HQ-OA-2018-0259-13762")</f>
      </c>
      <c r="C779"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 For example, the EPA is currently reviewing the registration of an herbicide called paraquat. Through peer-reviewed and validated research, paraquat is very strongly...</t>
        </is>
      </c>
      <c r="D779" s="2" t="inlineStr">
        <is>
          <t/>
        </is>
      </c>
      <c r="E779" s="2" t="inlineStr">
        <is>
          <t/>
        </is>
      </c>
    </row>
    <row r="780">
      <c r="A780" s="2" t="inlineStr">
        <is>
          <t>EPA-HQ-OA-2018-0259-10854</t>
        </is>
      </c>
      <c r="B780" s="3" t="str">
        <f>=HYPERLINK("https://www.regulations.gov/comment/EPA-HQ-OA-2018-0259-10854")</f>
      </c>
      <c r="C780" s="2" t="inlineStr">
        <is>
          <t>April 17, 2020 Mr. Andrew Wheeler Administrator United States Environmental Protection Agency 1200 Pennsylvania Avenue, N.W. Washington, D.C. Dear Mr. Wheeler, My name is Brian Baker, I am Master of Public Health in Health Policy and Law, and Environmental Health degree candidate at the Boston University School of Public Health. The United States Environmental Protection Agency (EPA) was established by the Reorganization Plan 3 of 1970 to assure the protection of the environment by abating and controlling pollution on a systemic basis1. Included in this charge is to protect the public health and welfare of American citizens from environmental exposures1. While strengthening regulatory decision-making processes is a worthwhile endeavor an...
April 17, 2020 Mr. Andrew Wheeler Administrator United States Environmental Protection Agency 1200 Pennsylvania Avenue, N.W. Washington, D.C. Dear Mr. Wheeler, My name is Brian Baker, I am Master of Public Health in Health Policy and Law, and Environmental Health degree candidate at the Boston University School of Public Health. The United States Environmental Protection Agency (EPA) was established by the Reorganization Plan 3 of 1970 to assure the protection of the environment by abating and controlling pollution on a systemic basis1. Included in this charge is to protect the public health and welfare of American citizens from environmental exposures1. While strengthening regulatory decision-making processes is a worthwhile endeavor an...</t>
        </is>
      </c>
      <c r="D780" s="2" t="inlineStr">
        <is>
          <t/>
        </is>
      </c>
      <c r="E780" s="2" t="inlineStr">
        <is>
          <t/>
        </is>
      </c>
    </row>
    <row r="781">
      <c r="A781" s="2" t="inlineStr">
        <is>
          <t>EPA-HQ-OA-2018-0259-2264</t>
        </is>
      </c>
      <c r="B781" s="3" t="str">
        <f>=HYPERLINK("https://www.regulations.gov/comment/EPA-HQ-OA-2018-0259-2264")</f>
      </c>
      <c r="C781" s="2" t="inlineStr">
        <is>
          <t>Simply put, science is based on observation. From observing things, conclusions can be drawn. When many observations about a single area (e.g. air pollution) are made, the overall effects can be seen from which solutions can be created. Observation can consist of measures of, for example, air quality or water quality and their resulting effects on human health and life. If the air quality is poor, meaning it contains a lot of particulate matter, then solutions can be created to reduce the particulate matter which will both improve the air quality and reduce the health issues created by poor air quality. By the same token, if the water if polluted, meanin...</t>
        </is>
      </c>
      <c r="D781" s="2" t="inlineStr">
        <is>
          <t/>
        </is>
      </c>
      <c r="E781" s="2" t="inlineStr">
        <is>
          <t/>
        </is>
      </c>
    </row>
    <row r="782">
      <c r="A782" s="2" t="inlineStr">
        <is>
          <t>EPA-HQ-OA-2018-0259-6182</t>
        </is>
      </c>
      <c r="B782" s="3" t="str">
        <f>=HYPERLINK("https://www.regulations.gov/comment/EPA-HQ-OA-2018-0259-6182")</f>
      </c>
      <c r="C782" s="2" t="inlineStr">
        <is>
          <t>Spire comments for Docket ID No. EPA-HQ-OA-2018-0259On August 13, Spire Inc. (Spire) submitted comments in support of EPAHQOA20180107; an Advance Notice of Proposed Rulemaking (ANPRM) titled Improving Consistency and Transparency of Cost Considerations in Rulemaking. As of noon today (CST) those comments have not been posted at regulations.gov. Those comments are equally germane to this docket.  For these reasons and in conjunction with this cover letter, Spire is hereby resubmitting those comments for the official record.To reiterate, in essence, Spire supports EPAs efforts to make its regulations consistently more transparent, timely and objective by balancing both costs and benefits in accordance with OMB economic ...
COMMENTS OF SPIRE INC. Before the UNITED STATES ENVIRONMENTAL PROTECTION AGENCY WASHINGTON, D.C. Per: Docket EPA–HQ–OA–2018–0107 Advance Notice of Proposed Rulemaking (ANPRM) Improving Consistency and Transparency of Cost Considerations in Rulemaking August 13th, 2018 Introduction and Overview Spire Inc. (Spire) is a holding company (previously named the Laclede Group) that currently includes natural gas local distribution companies serving 1.7 million customers across Missouri, Alabama and Mississippi. Spire has occasionally filed comments with the United States Environmental Protection Agency (EPA) in the past. Those comments generally address the unforeseen consequences of depriving consumer choice regarding natural gas at the point o...</t>
        </is>
      </c>
      <c r="D782" s="2" t="inlineStr">
        <is>
          <t/>
        </is>
      </c>
      <c r="E782" s="2" t="inlineStr">
        <is>
          <t/>
        </is>
      </c>
    </row>
    <row r="783">
      <c r="A783" s="2" t="inlineStr">
        <is>
          <t>EPA-HQ-OA-2018-0259-19480</t>
        </is>
      </c>
      <c r="B783" s="3" t="str">
        <f>=HYPERLINK("https://www.regulations.gov/comment/EPA-HQ-OA-2018-0259-19480")</f>
      </c>
      <c r="C783"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reviewing the registration of an herbicide called paraquat. Through peer-reviewed and validated research, paraquat is very strongly ...</t>
        </is>
      </c>
      <c r="D783" s="2" t="inlineStr">
        <is>
          <t/>
        </is>
      </c>
      <c r="E783" s="2" t="inlineStr">
        <is>
          <t/>
        </is>
      </c>
    </row>
    <row r="784">
      <c r="A784" s="2" t="inlineStr">
        <is>
          <t>EPA-HQ-OA-2018-0259-4729</t>
        </is>
      </c>
      <c r="B784" s="3" t="str">
        <f>=HYPERLINK("https://www.regulations.gov/comment/EPA-HQ-OA-2018-0259-4729")</f>
      </c>
      <c r="C784" s="2" t="inlineStr">
        <is>
          <t>Our lives and general health depend on the quality of air we breathe and the water we drink. We&amp;#39;re already forced to buy bottled water, but we cannot all be put on oxygen and carry tanks around. We need REAL SCIENCE to help make regulations to keep Americans healthy enough to work. I live in Ross County, Ohio, just outside of Chillicothe, Ohio, home of the Mead Paper Company. My aunt, who lived in Chillicothe her entire adult life died in 1988 at a fairly young age due to a long history of breathing problems from breathing the air polluted from that paper plant. She sounded horrible for years prior to her death, gasping for breath and making horrible wheezing sounds. The death rate from cancer is very high in...</t>
        </is>
      </c>
      <c r="D784" s="2" t="inlineStr">
        <is>
          <t/>
        </is>
      </c>
      <c r="E784" s="2" t="inlineStr">
        <is>
          <t/>
        </is>
      </c>
    </row>
    <row r="785">
      <c r="A785" s="2" t="inlineStr">
        <is>
          <t>EPA-HQ-OA-2018-0259-9155</t>
        </is>
      </c>
      <c r="B785" s="3" t="str">
        <f>=HYPERLINK("https://www.regulations.gov/comment/EPA-HQ-OA-2018-0259-9155")</f>
      </c>
      <c r="C785" s="2" t="inlineStr">
        <is>
          <t>Enough with the false science created regulations. Immediately withdraw these regulations and trash can them. Enough is enough Regards, Larry Schillinger</t>
        </is>
      </c>
      <c r="D785" s="2" t="inlineStr">
        <is>
          <t/>
        </is>
      </c>
      <c r="E785" s="2" t="inlineStr">
        <is>
          <t/>
        </is>
      </c>
    </row>
    <row r="786">
      <c r="A786" s="2" t="inlineStr">
        <is>
          <t>EPA-HQ-OA-2018-0259-16405</t>
        </is>
      </c>
      <c r="B786" s="3" t="str">
        <f>=HYPERLINK("https://www.regulations.gov/comment/EPA-HQ-OA-2018-0259-16405")</f>
      </c>
      <c r="C786" s="2" t="inlineStr">
        <is>
          <t>My name is ML Heller, and I live in Irvine, California. Everything we do matters and impacts the degree to which life can be sustained in this planet. Science and facts must guide our decisions and actions. We are charged with the gravest of responsibilities, and only we can protect and salvage the environment. Thank you.Recognizing that our air, water, and food must be protected, I am writing to express my strong opposition to the Trump administrations latest attack on science, public health, and our nations environmental laws. Lives are at risk. Under the administrations new proposalwhich has been misleadingly marketed as a means of strengthening transparency in regulatory sciencethe U.S. Environmental Protection Ag...</t>
        </is>
      </c>
      <c r="D786" s="2" t="inlineStr">
        <is>
          <t/>
        </is>
      </c>
      <c r="E786" s="2" t="inlineStr">
        <is>
          <t/>
        </is>
      </c>
    </row>
    <row r="787">
      <c r="A787" s="2" t="inlineStr">
        <is>
          <t>EPA-HQ-OA-2018-0259-4341</t>
        </is>
      </c>
      <c r="B787" s="3" t="str">
        <f>=HYPERLINK("https://www.regulations.gov/comment/EPA-HQ-OA-2018-0259-4341")</f>
      </c>
      <c r="C787" s="2" t="inlineStr">
        <is>
          <t>From: Jerry Boster  To: Docket OEI Date: 5/23/2018 4:46:28 PM Subject: [DMARC Fail] Re: Strengthening Transparency in Regulatory Science Proposed Rule: EPA-HQ-OA- 2018-0259 ------------------------------------------------------------------------------------------------------------- Jerry Boster P.O. Box 5395 Kaneohe, HI 96744 May 23, 2018 Dear Environmental Protection Agency, Aloha, I was diagnosed with Parkinson's in late 2013. As I have worked with my neurologists over the last five years to identify the root cause of my Parkinson's, we have looked at three areas with known Parkinson's linkages - heredity, traumatic brain injury (TBI), and chemical exposure. We have discarded heredity and TBI since I don't have anyth...</t>
        </is>
      </c>
      <c r="D787" s="2" t="inlineStr">
        <is>
          <t/>
        </is>
      </c>
      <c r="E787" s="2" t="inlineStr">
        <is>
          <t/>
        </is>
      </c>
    </row>
    <row r="788">
      <c r="A788" s="2" t="inlineStr">
        <is>
          <t>EPA-HQ-OA-2018-0259-5012</t>
        </is>
      </c>
      <c r="B788" s="3" t="str">
        <f>=HYPERLINK("https://www.regulations.gov/comment/EPA-HQ-OA-2018-0259-5012")</f>
      </c>
      <c r="C788" s="2" t="inlineStr">
        <is>
          <t>EPA Hearing on Transparency in Data July 17, 2018 Testimony of Anne Mellinger-Birdsong, MD, MPH, FAAP Hello. Thank you for allowing me to speak today. My name is Anne Mellinger-Birdsong. I am a Fellow of the American Academy ofPediatrics and a specialist in environmental public health. I have worked at city, county, state, and federal public health agencies and at Indian Health Service facilities. I am here to speak in opposition to this proposed rule and to state that this proposed rule is unnecessary and would harm EPA's ability to evaluate health impacts of environmental pollutants. It should not be finalized or implemented. This proposal has wording that makes it appear noble and well meaning. But it is a wolf in sheep's clothing. Th...</t>
        </is>
      </c>
      <c r="D788" s="2" t="inlineStr">
        <is>
          <t/>
        </is>
      </c>
      <c r="E788" s="2" t="inlineStr">
        <is>
          <t/>
        </is>
      </c>
    </row>
    <row r="789">
      <c r="A789" s="2" t="inlineStr">
        <is>
          <t>EPA-HQ-OA-2018-0259-17293</t>
        </is>
      </c>
      <c r="B789" s="3" t="str">
        <f>=HYPERLINK("https://www.regulations.gov/comment/EPA-HQ-OA-2018-0259-17293")</f>
      </c>
      <c r="C789" s="2" t="inlineStr">
        <is>
          <t>Simply put, ending secretive science is basic common sense. It is an essential step in ensuring that evidence-based science supports policies and regulations that protect public health and welfare, while safeguarding our freedoms and prosperity, and preserving public support for and confidence in government agencies and regulations. Indeed, without transparency at every step in the process, abuses, fraud, and unnecessarily expensive and burdensome regulations are inevitable.I agree with the Environmental Protection Agency&amp;#39;s proposal to:Apply this rulemaking to both influential scientific information and significant regulatory decisions;Clarify that the rule does apply to data, models and other evidence employed in supp...</t>
        </is>
      </c>
      <c r="D789" s="2" t="inlineStr">
        <is>
          <t/>
        </is>
      </c>
      <c r="E789" s="2" t="inlineStr">
        <is>
          <t/>
        </is>
      </c>
    </row>
    <row r="790">
      <c r="A790" s="2" t="inlineStr">
        <is>
          <t>EPA-HQ-OA-2018-0259-18132</t>
        </is>
      </c>
      <c r="B790" s="3" t="str">
        <f>=HYPERLINK("https://www.regulations.gov/comment/EPA-HQ-OA-2018-0259-18132")</f>
      </c>
      <c r="C790" s="2" t="inlineStr">
        <is>
          <t>My name is Ronald Clayton, and I live in Cove City, North Carolina. EPA has been corrupted by the heartless greed of the Trump admin. The EPA is charged with protecting our environment, NOT the polluters who poison us for profit.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t>
        </is>
      </c>
      <c r="D790" s="2" t="inlineStr">
        <is>
          <t/>
        </is>
      </c>
      <c r="E790" s="2" t="inlineStr">
        <is>
          <t/>
        </is>
      </c>
    </row>
    <row r="791">
      <c r="A791" s="2" t="inlineStr">
        <is>
          <t>EPA-HQ-OA-2018-0259-6758</t>
        </is>
      </c>
      <c r="B791" s="3" t="str">
        <f>=HYPERLINK("https://www.regulations.gov/comment/EPA-HQ-OA-2018-0259-6758")</f>
      </c>
      <c r="C791" s="2" t="inlineStr">
        <is>
          <t>EPAs proposed rule, Strengthening Transparency in Regulatory Science, sounds good. Who doesnt want  EPA to be more transparent about how it sets its regulations protecting people from pollution? The reality, however, is that EPA is attempting to abandon public and environmental protections in order to protect industry profits. EPA would do this by attacking the very science on which its regulations are based, not just how it uses this science. The EPA rule would apply to all pollutants, not just radioactive substances.</t>
        </is>
      </c>
      <c r="D791" s="2" t="inlineStr">
        <is>
          <t/>
        </is>
      </c>
      <c r="E791" s="2" t="inlineStr">
        <is>
          <t/>
        </is>
      </c>
    </row>
    <row r="792">
      <c r="A792" s="2" t="inlineStr">
        <is>
          <t>EPA-HQ-OA-2018-0259-22353</t>
        </is>
      </c>
      <c r="B792" s="3" t="str">
        <f>=HYPERLINK("https://www.regulations.gov/comment/EPA-HQ-OA-2018-0259-22353")</f>
      </c>
      <c r="C792" s="2" t="inlineStr">
        <is>
          <t>My name is William Nelson, and I live in Chesterbrook, Pennsylvania. Nothing, not corporate greed nor presidential power-grabs, should take precedent over the American legal obligation to protect the planet. Do the right thing now!As someone who believes that our air we, water, and food should be protected,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t>
        </is>
      </c>
      <c r="D792" s="2" t="inlineStr">
        <is>
          <t/>
        </is>
      </c>
      <c r="E792" s="2" t="inlineStr">
        <is>
          <t/>
        </is>
      </c>
    </row>
    <row r="793">
      <c r="A793" s="2" t="inlineStr">
        <is>
          <t>EPA-HQ-OA-2018-0259-14084</t>
        </is>
      </c>
      <c r="B793" s="3" t="str">
        <f>=HYPERLINK("https://www.regulations.gov/comment/EPA-HQ-OA-2018-0259-14084")</f>
      </c>
      <c r="C793"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793" s="2" t="inlineStr">
        <is>
          <t/>
        </is>
      </c>
      <c r="E793" s="2" t="inlineStr">
        <is>
          <t/>
        </is>
      </c>
    </row>
    <row r="794">
      <c r="A794" s="2" t="inlineStr">
        <is>
          <t>EPA-HQ-OA-2018-0259-2562</t>
        </is>
      </c>
      <c r="B794" s="3" t="str">
        <f>=HYPERLINK("https://www.regulations.gov/comment/EPA-HQ-OA-2018-0259-2562")</f>
      </c>
      <c r="C794" s="2" t="inlineStr">
        <is>
          <t>Bryan W. Shaw, Ph.D., P.E., Chairman Toby Baker, Commissioner Jon Niermann, Commissioner Stephanie Bergeron Perdue, Interim Executive Director TEXAS COMMISSION ON ENVIRONMENTAL QUALITY Protecting Texas by Reducing and Preventing Pollution June 1, 2018 United States Environmental Protection Agency Office of Science Advisor 1200 Pennsylvania Avenue NW Washington, DC 20460 Attn: Docket ID No. EPA-HQ-OA-2018-0259 Re : Comments on the EPA's proposed Strengthening Tran spa rency in R eg ulatory Science rule. To Whom It May Concern, The Texas Commission on Environmental Quality (TCEQ) appreciates the opportunity to provide comment on the United States Environmental Protection Agency's (EPA) proposed Strengthening Transparency in Regulatory Scie...
COMMENTS BY THE TEXAS COMMISSION ON ENVIRONMENTAL QUALITY REGARDING STRENGTHENING TRANSPARENCY IN REGULATORY SCIENCE PROPOSED RULE EPA DOCKET ID NO. EPA-HQ-OA-2018-0259 I. Summary of Proposed Action On April30, 2018, the United States Environmental Protection Agency (EPA) published a proposed rule in the Federal Register (83 FR 18768) titled Strengthening Transparency in Regulatory Science. The EPA provided a 30-day public comment period, ending on May 30, 2018. On May 25, 2018, the EPA extended the public comment period to August 16, 2018 (83 FR 24255). This proposed rule (hereafter referred to as the proposed data transparency rule) would establish an EPA policy that would only allow scientific data that is publicly available and indep...</t>
        </is>
      </c>
      <c r="D794" s="2" t="inlineStr">
        <is>
          <t/>
        </is>
      </c>
      <c r="E794" s="2" t="inlineStr">
        <is>
          <t/>
        </is>
      </c>
    </row>
    <row r="795">
      <c r="A795" s="2" t="inlineStr">
        <is>
          <t>EPA-HQ-OA-2018-0259-11735</t>
        </is>
      </c>
      <c r="B795" s="3" t="str">
        <f>=HYPERLINK("https://www.regulations.gov/comment/EPA-HQ-OA-2018-0259-11735")</f>
      </c>
      <c r="C795" s="2" t="inlineStr">
        <is>
          <t>As a scientist I strongly support that all research should be allowed to be validated and questioned.  This is particularly true for research that can influence policy decisions.  There is almost never an excuse for exceptions.  I am very familiar with decisions the EPA has made in the past that were not based on sound science and science that was kept secret. This must stop along with the cronyism that it engenders. thanks.</t>
        </is>
      </c>
      <c r="D795" s="2" t="inlineStr">
        <is>
          <t/>
        </is>
      </c>
      <c r="E795" s="2" t="inlineStr">
        <is>
          <t/>
        </is>
      </c>
    </row>
    <row r="796">
      <c r="A796" s="2" t="inlineStr">
        <is>
          <t>EPA-HQ-OA-2018-0259-5114</t>
        </is>
      </c>
      <c r="B796" s="3" t="str">
        <f>=HYPERLINK("https://www.regulations.gov/comment/EPA-HQ-OA-2018-0259-5114")</f>
      </c>
      <c r="C796" s="2" t="inlineStr">
        <is>
          <t>I'm Andrew Bergman , and I'm speaking today as the special environmental advisor at the Project On Government Oversight, but I'm also currently a Ph.D. student in applied physics at Harvard University. While the proposed "Strengthening Transparency in Regulatory Science" rule uses the words "transparency" and "reproducibility" to project lofty goals, it's real effect will be to undermine the way that the EPA is able to rely on and even-handedly assess scientific studies for use in the rulemaking process. J.·~ ~ +4 4e \J(':f E?~ ~ ~ ~ ~- 1-.A ~ ~~ My colleague, Sean Moulton, will-tocus 01=1 how the proposed rule conflicts with the EPA's regulatory process, and the statutory requirements underlying that process, but the rule will also have...</t>
        </is>
      </c>
      <c r="D796" s="2" t="inlineStr">
        <is>
          <t/>
        </is>
      </c>
      <c r="E796" s="2" t="inlineStr">
        <is>
          <t/>
        </is>
      </c>
    </row>
    <row r="797">
      <c r="A797" s="2" t="inlineStr">
        <is>
          <t>EPA-HQ-OA-2018-0259-3336</t>
        </is>
      </c>
      <c r="B797" s="3" t="str">
        <f>=HYPERLINK("https://www.regulations.gov/comment/EPA-HQ-OA-2018-0259-3336")</f>
      </c>
      <c r="C797" s="2" t="inlineStr">
        <is>
          <t>Dear Administrator Pruitt:I am writing to express my opposition to U.S. EPAs proposed rule, Strengthening Transparency in Regulatory Science.I am a student training to become a future professional in at least one environmental science field.As a student, I depend on professors and professionals who understand environmental science, regulations and policies to learn; additionally, I depend on science and scientifically proven information to guide the decisions I make in my personal life to improve and maintain good health. As an African American minoritized individual, I understand that minoritized populations in the United States are disproportionately affected by pollutants in the environment, and that certain U...</t>
        </is>
      </c>
      <c r="D797" s="2" t="inlineStr">
        <is>
          <t/>
        </is>
      </c>
      <c r="E797" s="2" t="inlineStr">
        <is>
          <t/>
        </is>
      </c>
    </row>
    <row r="798">
      <c r="A798" s="2" t="inlineStr">
        <is>
          <t>EPA-HQ-OA-2018-0259-14213</t>
        </is>
      </c>
      <c r="B798" s="3" t="str">
        <f>=HYPERLINK("https://www.regulations.gov/comment/EPA-HQ-OA-2018-0259-14213")</f>
      </c>
      <c r="C798" s="2" t="inlineStr">
        <is>
          <t>To Whom It May Concern:The proposed rule could impact regulation of chemicals connected to Parkinson&amp;#39;s, which my husband George Howard Phillips has had for almost twenty years.Research shows that some commonly used chemicals, such as certain herbicides and pesticides, are associated with increased Parkinson&amp;#39;s disease (PD) risk. The United States Environmental Protection Agency (EPA) is tasked with regulating chemicals like these that could impact public health, but a recently proposed rule would restrict the agency&amp;#39;s ability to do this job.The rule would force the EPA to only consider studies where all the underlying raw data is publicly available. This would significantly limit the amount of res...</t>
        </is>
      </c>
      <c r="D798" s="2" t="inlineStr">
        <is>
          <t/>
        </is>
      </c>
      <c r="E798" s="2" t="inlineStr">
        <is>
          <t/>
        </is>
      </c>
    </row>
    <row r="799">
      <c r="A799" s="2" t="inlineStr">
        <is>
          <t>EPA-HQ-OA-2018-0259-4919</t>
        </is>
      </c>
      <c r="B799" s="3" t="str">
        <f>=HYPERLINK("https://www.regulations.gov/comment/EPA-HQ-OA-2018-0259-4919")</f>
      </c>
      <c r="C799" s="2" t="inlineStr">
        <is>
          <t>Yes, another letter. From a former public servant who almost worked for EPA. Of course, I am AGAINST your regulations to impose transparency in EPA science. 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 We need better, more competitive ideas than what you have proposed. The American people have not forgotten the long struggle for science and transparency in decision-making and I am not going to forget what is being proposed! &lt;b...</t>
        </is>
      </c>
      <c r="D799" s="2" t="inlineStr">
        <is>
          <t/>
        </is>
      </c>
      <c r="E799" s="2" t="inlineStr">
        <is>
          <t/>
        </is>
      </c>
    </row>
    <row r="800">
      <c r="A800" s="2" t="inlineStr">
        <is>
          <t>EPA-HQ-OA-2018-0259-22218</t>
        </is>
      </c>
      <c r="B800" s="3" t="str">
        <f>=HYPERLINK("https://www.regulations.gov/comment/EPA-HQ-OA-2018-0259-22218")</f>
      </c>
      <c r="C800" s="2" t="inlineStr">
        <is>
          <t>As The spouse of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 For example, the EPA is currently reviewing the registration of an herbicide called paraquat. Through peer-reviewed and validated research, paraquat is very strongly associated with an increased risk of Parkinson&amp;#39;s disease. Much of the research relies on large, populati...</t>
        </is>
      </c>
      <c r="D800" s="2" t="inlineStr">
        <is>
          <t/>
        </is>
      </c>
      <c r="E800" s="2" t="inlineStr">
        <is>
          <t/>
        </is>
      </c>
    </row>
    <row r="801">
      <c r="A801" s="2" t="inlineStr">
        <is>
          <t>EPA-HQ-OA-2018-0259-8109</t>
        </is>
      </c>
      <c r="B801" s="3" t="str">
        <f>=HYPERLINK("https://www.regulations.gov/comment/EPA-HQ-OA-2018-0259-8109")</f>
      </c>
      <c r="C801" s="2" t="inlineStr">
        <is>
          <t>To: Andrew Wheeler, acting administrator, Environmental Protection AgencyI am writing to express my objection to and concern about the Environmental Protection Agency&amp;#39;s (EPA) &amp;quot;Strengthening Transparency in Regulatory Science&amp;quot; proposal (Docket ID No. EPA-HQ-OA-2018-0259). I believe that science plays a pivotal role in ensuring our health and safety, preserving our environment, and informing evidence-based policy. This new proposal would undermine the EPA&amp;#39;s mission of preserving public health and the environment.For the EPA to utilize the best available science to shape public health and environmental safeguards, the agency needs to have the ability to use the best research and information. W...</t>
        </is>
      </c>
      <c r="D801" s="2" t="inlineStr">
        <is>
          <t/>
        </is>
      </c>
      <c r="E801" s="2" t="inlineStr">
        <is>
          <t/>
        </is>
      </c>
    </row>
    <row r="802">
      <c r="A802" s="2" t="inlineStr">
        <is>
          <t>EPA-HQ-OA-2018-0259-13781</t>
        </is>
      </c>
      <c r="B802" s="3" t="str">
        <f>=HYPERLINK("https://www.regulations.gov/comment/EPA-HQ-OA-2018-0259-13781")</f>
      </c>
      <c r="C802"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 For example, the EPA is currently reviewing the registration of an herbicide called paraquat. Through peer-reviewed and validated research, paraquat is very strongly...</t>
        </is>
      </c>
      <c r="D802" s="2" t="inlineStr">
        <is>
          <t/>
        </is>
      </c>
      <c r="E802" s="2" t="inlineStr">
        <is>
          <t/>
        </is>
      </c>
    </row>
    <row r="803">
      <c r="A803" s="2" t="inlineStr">
        <is>
          <t>EPA-HQ-OA-2018-0259-9626</t>
        </is>
      </c>
      <c r="B803" s="3" t="str">
        <f>=HYPERLINK("https://www.regulations.gov/comment/EPA-HQ-OA-2018-0259-9626")</f>
      </c>
      <c r="C803" s="2" t="inlineStr">
        <is>
          <t>I believe that the proposed changes by the EPA should be supported.  Hidden data should not remain hidden.Too frequently the EPA decisions have been influenced by political agendas supported by ideology linked to unrealistic and overly restrictive environmental positions ostensibly linked to non-biased science, but in fact linked to preservation and not conservation.</t>
        </is>
      </c>
      <c r="D803" s="2" t="inlineStr">
        <is>
          <t/>
        </is>
      </c>
      <c r="E803" s="2" t="inlineStr">
        <is>
          <t/>
        </is>
      </c>
    </row>
    <row r="804">
      <c r="A804" s="2" t="inlineStr">
        <is>
          <t>EPA-HQ-OA-2018-0259-15516</t>
        </is>
      </c>
      <c r="B804" s="3" t="str">
        <f>=HYPERLINK("https://www.regulations.gov/comment/EPA-HQ-OA-2018-0259-15516")</f>
      </c>
      <c r="C804" s="2" t="inlineStr">
        <is>
          <t>I object in the strongest terms possible to your proposed regulations reducing and minimizing the EPAs use of science in the middle of a global public health crisis.  This is just more shameful, unjustifiable, and counter-productive activity from the most anti-science administration ever.  Peer-reviewed studies assessing the effects of pollution exposure on humans, based on actual personal health data are among the best science available to the Agency.  By law, the personal health data at the heart of these studies must be kept confidential.  This proposal directing EPA to ignore this data unless that confidential personal health data were made publicly available is misguided, unnecessary, impractical, and (in languag...</t>
        </is>
      </c>
      <c r="D804" s="2" t="inlineStr">
        <is>
          <t/>
        </is>
      </c>
      <c r="E804" s="2" t="inlineStr">
        <is>
          <t/>
        </is>
      </c>
    </row>
    <row r="805">
      <c r="A805" s="2" t="inlineStr">
        <is>
          <t>EPA-HQ-OA-2018-0259-3659</t>
        </is>
      </c>
      <c r="B805" s="3" t="str">
        <f>=HYPERLINK("https://www.regulations.gov/comment/EPA-HQ-OA-2018-0259-3659")</f>
      </c>
      <c r="C805" s="2" t="inlineStr">
        <is>
          <t>ons protecting people from pollution? The reality, however, is that EPA is attempting to abandon public and environmental protections in order to protect industry profits. EPA would do this by attacking the very science on which its regulations are based. This rule would apply to all pollutants, not just radioactive substances. For radiation, EPA currently uses a scientifically supported model - called linear no-threshold (LNT) - to protect against cancer. While this model is not fully protective of females or pregnancy, it is more protective than other cancer models EPA may use if this rule is approved. Currently EPA regulations do not specifically protect against non-cancer damage from radiation, including impaired ...</t>
        </is>
      </c>
      <c r="D805" s="2" t="inlineStr">
        <is>
          <t/>
        </is>
      </c>
      <c r="E805" s="2" t="inlineStr">
        <is>
          <t/>
        </is>
      </c>
    </row>
    <row r="806">
      <c r="A806" s="2" t="inlineStr">
        <is>
          <t>EPA-HQ-OA-2018-0259-15930</t>
        </is>
      </c>
      <c r="B806" s="3" t="str">
        <f>=HYPERLINK("https://www.regulations.gov/comment/EPA-HQ-OA-2018-0259-15930")</f>
      </c>
      <c r="C806" s="2" t="inlineStr">
        <is>
          <t>As an American who cares about the health of our environment and all people who live in it, I am interested in pointing out concerns raised by the idea that the proposal would limit EPA to using only science that is &amp;quot;publicly available in a manner sufficient for independent validation&amp;quot; when making key decisions. What exactly would that mean? Prior experience and study (sufficient publicly available information and scientific understanding) was not neccessarily widely publicly available or known when EPA needed to take action in response to many unprecedented events that have occurred within its and my lifetime. The impact of years of inaction when fast response was called for has proved devastating, even without the p...</t>
        </is>
      </c>
      <c r="D806" s="2" t="inlineStr">
        <is>
          <t/>
        </is>
      </c>
      <c r="E806" s="2" t="inlineStr">
        <is>
          <t/>
        </is>
      </c>
    </row>
    <row r="807">
      <c r="A807" s="2" t="inlineStr">
        <is>
          <t>EPA-HQ-OA-2018-0259-19997</t>
        </is>
      </c>
      <c r="B807" s="3" t="str">
        <f>=HYPERLINK("https://www.regulations.gov/comment/EPA-HQ-OA-2018-0259-19997")</f>
      </c>
      <c r="C807" s="2" t="inlineStr">
        <is>
          <t>My name is David Oberweiser, and I live in San Francisco, California. I strongly believe that our air, water, and food should be protected, so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t>
        </is>
      </c>
      <c r="D807" s="2" t="inlineStr">
        <is>
          <t/>
        </is>
      </c>
      <c r="E807" s="2" t="inlineStr">
        <is>
          <t/>
        </is>
      </c>
    </row>
    <row r="808">
      <c r="A808" s="2" t="inlineStr">
        <is>
          <t>EPA-HQ-OA-2018-0259-14173</t>
        </is>
      </c>
      <c r="B808" s="3" t="str">
        <f>=HYPERLINK("https://www.regulations.gov/comment/EPA-HQ-OA-2018-0259-14173")</f>
      </c>
      <c r="C808"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reviewing the registration of an herbicide called paraquat. Through peer-reviewed and validated research, paraquat is very strongly ...</t>
        </is>
      </c>
      <c r="D808" s="2" t="inlineStr">
        <is>
          <t/>
        </is>
      </c>
      <c r="E808" s="2" t="inlineStr">
        <is>
          <t/>
        </is>
      </c>
    </row>
    <row r="809">
      <c r="A809" s="2" t="inlineStr">
        <is>
          <t>EPA-HQ-OA-2018-0259-8145</t>
        </is>
      </c>
      <c r="B809" s="3" t="str">
        <f>=HYPERLINK("https://www.regulations.gov/comment/EPA-HQ-OA-2018-0259-8145")</f>
      </c>
      <c r="C809" s="2" t="inlineStr">
        <is>
          <t>It is unconscionable to implement this rule. Anyone who supports it will be brought to justice as being complicit in perpetuating suffering related to any ill effects on anyone who is hurt by it. The fullest extent of the law will be used to criminally prosecute enforcers and justifiers of this ignorant and illogical policy. True objective science is needed now more than ever to fight this garbage and protect our people.</t>
        </is>
      </c>
      <c r="D809" s="2" t="inlineStr">
        <is>
          <t/>
        </is>
      </c>
      <c r="E809" s="2" t="inlineStr">
        <is>
          <t/>
        </is>
      </c>
    </row>
    <row r="810">
      <c r="A810" s="2" t="inlineStr">
        <is>
          <t>EPA-HQ-OA-2018-0259-1633</t>
        </is>
      </c>
      <c r="B810" s="3" t="str">
        <f>=HYPERLINK("https://www.regulations.gov/comment/EPA-HQ-OA-2018-0259-1633")</f>
      </c>
      <c r="C810" s="2" t="inlineStr">
        <is>
          <t>What a good idea! [Irony happening here.] Keep science out of conservation, that same science that kept your kids from getting polio and smallpox, the same science that allows you to contact your friends on the other side of the world, and that same science that helps you broadcast your foolish ideas. Ignorance is *not* bliss. Ignorance like yours is dangerous. Regards, Carolyn McPherson</t>
        </is>
      </c>
      <c r="D810" s="2" t="inlineStr">
        <is>
          <t/>
        </is>
      </c>
      <c r="E810" s="2" t="inlineStr">
        <is>
          <t/>
        </is>
      </c>
    </row>
    <row r="811">
      <c r="A811" s="2" t="inlineStr">
        <is>
          <t>EPA-HQ-OA-2018-0259-11667</t>
        </is>
      </c>
      <c r="B811" s="3" t="str">
        <f>=HYPERLINK("https://www.regulations.gov/comment/EPA-HQ-OA-2018-0259-11667")</f>
      </c>
      <c r="C811" s="2" t="inlineStr">
        <is>
          <t>I am a retired registered nurse and I understand how important it can be to use data gathered from public health studies in considering policies, procedures, and other actions geared toward ensuring a healthy population.  This proposal is not helpful and it is very likely to be harmful.  Furthermore, the title of the proposal is extremely misleading.  This will not &amp;quot;strengthen transparency&amp;quot; unless it is meant to reveal how woefully ignorant the proposed approach is.</t>
        </is>
      </c>
      <c r="D811" s="2" t="inlineStr">
        <is>
          <t/>
        </is>
      </c>
      <c r="E811" s="2" t="inlineStr">
        <is>
          <t/>
        </is>
      </c>
    </row>
    <row r="812">
      <c r="A812" s="2" t="inlineStr">
        <is>
          <t>EPA-HQ-OA-2018-0259-3088</t>
        </is>
      </c>
      <c r="B812" s="3" t="str">
        <f>=HYPERLINK("https://www.regulations.gov/comment/EPA-HQ-OA-2018-0259-3088")</f>
      </c>
      <c r="C812" s="2" t="inlineStr">
        <is>
          <t>From: Environmental Defense Fund  To: Pruitt, Scott Date: 5/9/2018 7:33:44 PM Subject: Walk back your latest dangerous attack on strong science ----------------------------------------------------------------- May 9, 2018 Administrator E. Scott Pruitt Dear Administrator Pruitt, I'm writing today gravely concerned about your recent proposal to restrict EPA's ability to use life-saving science, and to ask that you extend the 30 day comment period and hold a public hearing so that Americans have a chance to weigh in on this disastrous proposal. This proposal doesn't roll back red tape. Instead, it binds the process of legitimate scientific inquiry with it. Science works. You wouldn't be able to have a soundproof head wit...</t>
        </is>
      </c>
      <c r="D812" s="2" t="inlineStr">
        <is>
          <t/>
        </is>
      </c>
      <c r="E812" s="2" t="inlineStr">
        <is>
          <t/>
        </is>
      </c>
    </row>
    <row r="813">
      <c r="A813" s="2" t="inlineStr">
        <is>
          <t>EPA-HQ-OA-2018-0259-5722</t>
        </is>
      </c>
      <c r="B813" s="3" t="str">
        <f>=HYPERLINK("https://www.regulations.gov/comment/EPA-HQ-OA-2018-0259-5722")</f>
      </c>
      <c r="C813" s="2" t="inlineStr">
        <is>
          <t>Mr. Obama trying to make these environmental extremists show their work BEFORE they slap American businesses with ridiculous regulations. Help stop this regulatory insanity by contacting the EPA. Tell them to show their work. Tell them to stop using secret science. Regards, AK Hundley</t>
        </is>
      </c>
      <c r="D813" s="2" t="inlineStr">
        <is>
          <t/>
        </is>
      </c>
      <c r="E813" s="2" t="inlineStr">
        <is>
          <t/>
        </is>
      </c>
    </row>
    <row r="814">
      <c r="A814" s="2" t="inlineStr">
        <is>
          <t>EPA-HQ-OA-2018-0259-2509</t>
        </is>
      </c>
      <c r="B814" s="3" t="str">
        <f>=HYPERLINK("https://www.regulations.gov/comment/EPA-HQ-OA-2018-0259-2509")</f>
      </c>
      <c r="C814" s="2" t="inlineStr">
        <is>
          <t>The Environmental Protection Agency protects my health and the health of my family and community. Science supports limits on air pollution, pesticides in food and more.Your proposed rule would prevent the agency from using the best science. PLEASE abandon the proposal. Our country deserves to have air that is clean for all, water that is safe for all, and food that is free of toxic chemicals.Judy (Larson) DiMario, Fayston Regards, Judy DiMario</t>
        </is>
      </c>
      <c r="D814" s="2" t="inlineStr">
        <is>
          <t/>
        </is>
      </c>
      <c r="E814" s="2" t="inlineStr">
        <is>
          <t/>
        </is>
      </c>
    </row>
    <row r="815">
      <c r="A815" s="2" t="inlineStr">
        <is>
          <t>EPA-HQ-OA-2018-0259-1843</t>
        </is>
      </c>
      <c r="B815" s="3" t="str">
        <f>=HYPERLINK("https://www.regulations.gov/comment/EPA-HQ-OA-2018-0259-1843")</f>
      </c>
      <c r="C815" s="2" t="inlineStr">
        <is>
          <t>Mr. SDD.  These con men introduced this bill to kill good science by exposing sources of information, such as doctors, so the result will be that these sources will not be available for good decision making when they decide to not participate.  Mr. SDD</t>
        </is>
      </c>
      <c r="D815" s="2" t="inlineStr">
        <is>
          <t/>
        </is>
      </c>
      <c r="E815" s="2" t="inlineStr">
        <is>
          <t/>
        </is>
      </c>
    </row>
    <row r="816">
      <c r="A816" t="inlineStr">
        <is>
          <t>EPA-HQ-OA-2018-0259-9736</t>
        </is>
      </c>
      <c r="B816" s="1" t="str">
        <f>=HYPERLINK("https://www.regulations.gov/comment/EPA-HQ-OA-2018-0259-9736")</f>
      </c>
      <c r="C816" t="inlineStr">
        <is>
          <t>I strongly oppose the proposed rule called &amp;quot;Strengthening Transparency in Regulatory Science. The rule risks eliminating wide swaths of science that can be used to inform EPA actions and policies and sets a dangerous precedent that will put public health at risk.</t>
        </is>
      </c>
      <c r="D816" t="inlineStr">
        <is>
          <t/>
        </is>
      </c>
      <c r="E816" t="inlineStr">
        <is>
          <t/>
        </is>
      </c>
    </row>
  </sheetData>
  <printOptions gridLines="1" gridLinesSet="1"/>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danhicks</dc:creator>
  <dcterms:created xsi:type="dcterms:W3CDTF">2024-02-05T21:46:40Z</dcterms:created>
  <cp:lastModifiedBy>danhicks</cp:lastModifiedBy>
</cp:coreProperties>
</file>