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eg\research\deepnn\docs\"/>
    </mc:Choice>
  </mc:AlternateContent>
  <bookViews>
    <workbookView xWindow="0" yWindow="600" windowWidth="23040" windowHeight="9036" xr2:uid="{478933DD-6339-4D65-A4F2-2E9817D3F5CD}"/>
  </bookViews>
  <sheets>
    <sheet name="Planilha1" sheetId="1" r:id="rId1"/>
    <sheet name="AE_UNIGRAMA_01" sheetId="2" r:id="rId2"/>
    <sheet name="AE_UNIGRAMA_02" sheetId="3" r:id="rId3"/>
    <sheet name="AE_UNIGRAMA_03" sheetId="4" r:id="rId4"/>
    <sheet name="AE_UNIGRAMA_04" sheetId="5" r:id="rId5"/>
    <sheet name="AE_UNIGRAMA_0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Q17" i="6"/>
  <c r="P17" i="6"/>
  <c r="N17" i="6"/>
  <c r="G32" i="6" s="1"/>
  <c r="M17" i="6"/>
  <c r="Q16" i="6"/>
  <c r="P16" i="6"/>
  <c r="N16" i="6"/>
  <c r="G31" i="6" s="1"/>
  <c r="M16" i="6"/>
  <c r="Q15" i="6"/>
  <c r="P15" i="6"/>
  <c r="N15" i="6"/>
  <c r="G30" i="6" s="1"/>
  <c r="M15" i="6"/>
  <c r="Q14" i="6"/>
  <c r="P14" i="6"/>
  <c r="N14" i="6"/>
  <c r="M14" i="6"/>
  <c r="Q13" i="6"/>
  <c r="P13" i="6"/>
  <c r="N13" i="6"/>
  <c r="G28" i="6" s="1"/>
  <c r="M13" i="6"/>
  <c r="Q12" i="6"/>
  <c r="P12" i="6"/>
  <c r="N12" i="6"/>
  <c r="G27" i="6" s="1"/>
  <c r="M12" i="6"/>
  <c r="Q11" i="6"/>
  <c r="P11" i="6"/>
  <c r="N11" i="6"/>
  <c r="F26" i="6" s="1"/>
  <c r="M11" i="6"/>
  <c r="Q10" i="6"/>
  <c r="P10" i="6"/>
  <c r="N10" i="6"/>
  <c r="F25" i="6" s="1"/>
  <c r="M10" i="6"/>
  <c r="Q9" i="6"/>
  <c r="P9" i="6"/>
  <c r="N9" i="6"/>
  <c r="G24" i="6" s="1"/>
  <c r="M9" i="6"/>
  <c r="M18" i="6" s="1"/>
  <c r="F26" i="5"/>
  <c r="Q17" i="5"/>
  <c r="P17" i="5"/>
  <c r="N17" i="5"/>
  <c r="M17" i="5"/>
  <c r="Q16" i="5"/>
  <c r="P16" i="5"/>
  <c r="N16" i="5"/>
  <c r="M16" i="5"/>
  <c r="Q15" i="5"/>
  <c r="P15" i="5"/>
  <c r="N15" i="5"/>
  <c r="M15" i="5"/>
  <c r="Q14" i="5"/>
  <c r="P14" i="5"/>
  <c r="N14" i="5"/>
  <c r="M14" i="5"/>
  <c r="Q13" i="5"/>
  <c r="P13" i="5"/>
  <c r="N13" i="5"/>
  <c r="M13" i="5"/>
  <c r="Q12" i="5"/>
  <c r="P12" i="5"/>
  <c r="N12" i="5"/>
  <c r="M12" i="5"/>
  <c r="Q11" i="5"/>
  <c r="P11" i="5"/>
  <c r="N11" i="5"/>
  <c r="M11" i="5"/>
  <c r="Q10" i="5"/>
  <c r="P10" i="5"/>
  <c r="N10" i="5"/>
  <c r="F25" i="5" s="1"/>
  <c r="M10" i="5"/>
  <c r="Q9" i="5"/>
  <c r="P9" i="5"/>
  <c r="N9" i="5"/>
  <c r="M9" i="5"/>
  <c r="M18" i="5" s="1"/>
  <c r="Q17" i="4"/>
  <c r="P17" i="4"/>
  <c r="N17" i="4"/>
  <c r="G32" i="4" s="1"/>
  <c r="M17" i="4"/>
  <c r="Q16" i="4"/>
  <c r="P16" i="4"/>
  <c r="N16" i="4"/>
  <c r="G31" i="4" s="1"/>
  <c r="M16" i="4"/>
  <c r="Q15" i="4"/>
  <c r="P15" i="4"/>
  <c r="N15" i="4"/>
  <c r="G30" i="4" s="1"/>
  <c r="M15" i="4"/>
  <c r="Q14" i="4"/>
  <c r="P14" i="4"/>
  <c r="N14" i="4"/>
  <c r="G29" i="4" s="1"/>
  <c r="M14" i="4"/>
  <c r="Q13" i="4"/>
  <c r="P13" i="4"/>
  <c r="N13" i="4"/>
  <c r="G28" i="4" s="1"/>
  <c r="M13" i="4"/>
  <c r="Q12" i="4"/>
  <c r="P12" i="4"/>
  <c r="N12" i="4"/>
  <c r="G27" i="4" s="1"/>
  <c r="M12" i="4"/>
  <c r="Q11" i="4"/>
  <c r="P11" i="4"/>
  <c r="N11" i="4"/>
  <c r="F26" i="4" s="1"/>
  <c r="M11" i="4"/>
  <c r="Q10" i="4"/>
  <c r="P10" i="4"/>
  <c r="N10" i="4"/>
  <c r="F25" i="4" s="1"/>
  <c r="M10" i="4"/>
  <c r="Q9" i="4"/>
  <c r="P9" i="4"/>
  <c r="N9" i="4"/>
  <c r="G24" i="4" s="1"/>
  <c r="M9" i="4"/>
  <c r="M18" i="4" s="1"/>
  <c r="Q17" i="3"/>
  <c r="P17" i="3"/>
  <c r="N17" i="3"/>
  <c r="G32" i="3" s="1"/>
  <c r="M17" i="3"/>
  <c r="Q16" i="3"/>
  <c r="P16" i="3"/>
  <c r="N16" i="3"/>
  <c r="G31" i="3" s="1"/>
  <c r="M16" i="3"/>
  <c r="Q15" i="3"/>
  <c r="P15" i="3"/>
  <c r="N15" i="3"/>
  <c r="F30" i="3" s="1"/>
  <c r="M15" i="3"/>
  <c r="Q14" i="3"/>
  <c r="P14" i="3"/>
  <c r="N14" i="3"/>
  <c r="G29" i="3" s="1"/>
  <c r="M14" i="3"/>
  <c r="Q13" i="3"/>
  <c r="P13" i="3"/>
  <c r="N13" i="3"/>
  <c r="G28" i="3" s="1"/>
  <c r="M13" i="3"/>
  <c r="Q12" i="3"/>
  <c r="P12" i="3"/>
  <c r="N12" i="3"/>
  <c r="G27" i="3" s="1"/>
  <c r="M12" i="3"/>
  <c r="Q11" i="3"/>
  <c r="P11" i="3"/>
  <c r="N11" i="3"/>
  <c r="G26" i="3" s="1"/>
  <c r="M11" i="3"/>
  <c r="Q10" i="3"/>
  <c r="P10" i="3"/>
  <c r="N10" i="3"/>
  <c r="F25" i="3" s="1"/>
  <c r="M10" i="3"/>
  <c r="Q9" i="3"/>
  <c r="P9" i="3"/>
  <c r="N9" i="3"/>
  <c r="G24" i="3" s="1"/>
  <c r="M9" i="3"/>
  <c r="M18" i="3" s="1"/>
  <c r="Q17" i="2"/>
  <c r="P17" i="2"/>
  <c r="N17" i="2"/>
  <c r="M17" i="2"/>
  <c r="Q16" i="2"/>
  <c r="P16" i="2"/>
  <c r="N16" i="2"/>
  <c r="M16" i="2"/>
  <c r="Q15" i="2"/>
  <c r="P15" i="2"/>
  <c r="N15" i="2"/>
  <c r="G30" i="2" s="1"/>
  <c r="M15" i="2"/>
  <c r="Q14" i="2"/>
  <c r="P14" i="2"/>
  <c r="N14" i="2"/>
  <c r="G29" i="2" s="1"/>
  <c r="M14" i="2"/>
  <c r="Q13" i="2"/>
  <c r="P13" i="2"/>
  <c r="N13" i="2"/>
  <c r="G28" i="2" s="1"/>
  <c r="M13" i="2"/>
  <c r="Q12" i="2"/>
  <c r="P12" i="2"/>
  <c r="N12" i="2"/>
  <c r="G27" i="2" s="1"/>
  <c r="M12" i="2"/>
  <c r="Q11" i="2"/>
  <c r="P11" i="2"/>
  <c r="N11" i="2"/>
  <c r="M11" i="2"/>
  <c r="Q10" i="2"/>
  <c r="P10" i="2"/>
  <c r="N10" i="2"/>
  <c r="F25" i="2" s="1"/>
  <c r="M10" i="2"/>
  <c r="Q9" i="2"/>
  <c r="P9" i="2"/>
  <c r="N9" i="2"/>
  <c r="G24" i="2" s="1"/>
  <c r="M9" i="2"/>
  <c r="M18" i="2" s="1"/>
  <c r="O16" i="6" l="1"/>
  <c r="E31" i="6" s="1"/>
  <c r="O12" i="6"/>
  <c r="E27" i="6" s="1"/>
  <c r="O9" i="6"/>
  <c r="O15" i="6"/>
  <c r="E30" i="6" s="1"/>
  <c r="O11" i="6"/>
  <c r="E26" i="6" s="1"/>
  <c r="O14" i="6"/>
  <c r="O10" i="6"/>
  <c r="O17" i="6"/>
  <c r="E32" i="6" s="1"/>
  <c r="O13" i="6"/>
  <c r="E29" i="6"/>
  <c r="G25" i="6"/>
  <c r="H25" i="6" s="1"/>
  <c r="E24" i="6"/>
  <c r="G26" i="6"/>
  <c r="H26" i="6" s="1"/>
  <c r="F27" i="6"/>
  <c r="H27" i="6" s="1"/>
  <c r="F28" i="6"/>
  <c r="H28" i="6" s="1"/>
  <c r="F29" i="6"/>
  <c r="F30" i="6"/>
  <c r="H30" i="6" s="1"/>
  <c r="F31" i="6"/>
  <c r="H31" i="6" s="1"/>
  <c r="F32" i="6"/>
  <c r="H32" i="6" s="1"/>
  <c r="F24" i="6"/>
  <c r="E25" i="6"/>
  <c r="G29" i="6"/>
  <c r="G24" i="5"/>
  <c r="G27" i="5"/>
  <c r="G28" i="5"/>
  <c r="G29" i="5"/>
  <c r="G30" i="5"/>
  <c r="G31" i="5"/>
  <c r="G32" i="5"/>
  <c r="O16" i="5"/>
  <c r="E31" i="5" s="1"/>
  <c r="O12" i="5"/>
  <c r="E27" i="5" s="1"/>
  <c r="O17" i="5"/>
  <c r="E32" i="5" s="1"/>
  <c r="O15" i="5"/>
  <c r="E30" i="5" s="1"/>
  <c r="O11" i="5"/>
  <c r="E26" i="5" s="1"/>
  <c r="O13" i="5"/>
  <c r="E28" i="5" s="1"/>
  <c r="O9" i="5"/>
  <c r="O14" i="5"/>
  <c r="O10" i="5"/>
  <c r="E25" i="5" s="1"/>
  <c r="E29" i="5"/>
  <c r="E24" i="5"/>
  <c r="G26" i="5"/>
  <c r="H26" i="5" s="1"/>
  <c r="F27" i="5"/>
  <c r="F28" i="5"/>
  <c r="H28" i="5" s="1"/>
  <c r="F29" i="5"/>
  <c r="H29" i="5" s="1"/>
  <c r="F30" i="5"/>
  <c r="F31" i="5"/>
  <c r="F32" i="5"/>
  <c r="H32" i="5" s="1"/>
  <c r="G25" i="5"/>
  <c r="H25" i="5" s="1"/>
  <c r="F24" i="5"/>
  <c r="O16" i="4"/>
  <c r="E31" i="4" s="1"/>
  <c r="O12" i="4"/>
  <c r="E27" i="4" s="1"/>
  <c r="O15" i="4"/>
  <c r="E30" i="4" s="1"/>
  <c r="O11" i="4"/>
  <c r="E26" i="4" s="1"/>
  <c r="O17" i="4"/>
  <c r="E32" i="4" s="1"/>
  <c r="O14" i="4"/>
  <c r="O10" i="4"/>
  <c r="O13" i="4"/>
  <c r="E28" i="4" s="1"/>
  <c r="O9" i="4"/>
  <c r="E24" i="4" s="1"/>
  <c r="E29" i="4"/>
  <c r="G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24" i="4"/>
  <c r="E25" i="4"/>
  <c r="G25" i="4"/>
  <c r="K25" i="4" s="1"/>
  <c r="F26" i="3"/>
  <c r="G30" i="3"/>
  <c r="H30" i="3" s="1"/>
  <c r="O16" i="3"/>
  <c r="O15" i="3"/>
  <c r="E30" i="3" s="1"/>
  <c r="O11" i="3"/>
  <c r="E26" i="3" s="1"/>
  <c r="O14" i="3"/>
  <c r="O10" i="3"/>
  <c r="O17" i="3"/>
  <c r="O13" i="3"/>
  <c r="E28" i="3" s="1"/>
  <c r="O9" i="3"/>
  <c r="E24" i="3" s="1"/>
  <c r="O12" i="3"/>
  <c r="H26" i="3"/>
  <c r="G25" i="3"/>
  <c r="H25" i="3" s="1"/>
  <c r="E27" i="3"/>
  <c r="E29" i="3"/>
  <c r="E31" i="3"/>
  <c r="E32" i="3"/>
  <c r="F27" i="3"/>
  <c r="H27" i="3" s="1"/>
  <c r="F28" i="3"/>
  <c r="H28" i="3" s="1"/>
  <c r="F29" i="3"/>
  <c r="H29" i="3" s="1"/>
  <c r="F31" i="3"/>
  <c r="H31" i="3" s="1"/>
  <c r="F32" i="3"/>
  <c r="H32" i="3" s="1"/>
  <c r="F24" i="3"/>
  <c r="E25" i="3"/>
  <c r="G31" i="2"/>
  <c r="G32" i="2"/>
  <c r="O16" i="2"/>
  <c r="O12" i="2"/>
  <c r="O15" i="2"/>
  <c r="E30" i="2" s="1"/>
  <c r="O14" i="2"/>
  <c r="E29" i="2" s="1"/>
  <c r="O10" i="2"/>
  <c r="O9" i="2"/>
  <c r="E24" i="2" s="1"/>
  <c r="O17" i="2"/>
  <c r="E32" i="2" s="1"/>
  <c r="O13" i="2"/>
  <c r="E28" i="2" s="1"/>
  <c r="O11" i="2"/>
  <c r="E26" i="2" s="1"/>
  <c r="G25" i="2"/>
  <c r="H25" i="2" s="1"/>
  <c r="F26" i="2"/>
  <c r="E27" i="2"/>
  <c r="E31" i="2"/>
  <c r="G26" i="2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24" i="2"/>
  <c r="E25" i="2"/>
  <c r="H29" i="6" l="1"/>
  <c r="K23" i="6"/>
  <c r="H24" i="6"/>
  <c r="K24" i="6"/>
  <c r="K25" i="6"/>
  <c r="H31" i="5"/>
  <c r="H27" i="5"/>
  <c r="H30" i="5"/>
  <c r="K23" i="5"/>
  <c r="K25" i="5"/>
  <c r="H24" i="5"/>
  <c r="K26" i="5" s="1"/>
  <c r="K24" i="5"/>
  <c r="K23" i="4"/>
  <c r="H24" i="4"/>
  <c r="K26" i="4" s="1"/>
  <c r="K24" i="4"/>
  <c r="H25" i="4"/>
  <c r="K23" i="3"/>
  <c r="K25" i="3"/>
  <c r="K24" i="3"/>
  <c r="H24" i="3"/>
  <c r="K26" i="3" s="1"/>
  <c r="K25" i="2"/>
  <c r="H26" i="2"/>
  <c r="K24" i="2"/>
  <c r="H24" i="2"/>
  <c r="K23" i="2"/>
  <c r="K26" i="6" l="1"/>
  <c r="K26" i="2"/>
</calcChain>
</file>

<file path=xl/sharedStrings.xml><?xml version="1.0" encoding="utf-8"?>
<sst xmlns="http://schemas.openxmlformats.org/spreadsheetml/2006/main" count="94" uniqueCount="26">
  <si>
    <t>PREDIÇÃO</t>
  </si>
  <si>
    <t>TOTAL</t>
  </si>
  <si>
    <t>VP</t>
  </si>
  <si>
    <t>VN</t>
  </si>
  <si>
    <t>FP</t>
  </si>
  <si>
    <t>FN</t>
  </si>
  <si>
    <t>ATUAL</t>
  </si>
  <si>
    <t>CLASSES</t>
  </si>
  <si>
    <t>ACURACIA</t>
  </si>
  <si>
    <t>PRECISÃO</t>
  </si>
  <si>
    <t>ABRANGÊNCIA</t>
  </si>
  <si>
    <t>F1</t>
  </si>
  <si>
    <t>ACURÁCIA MÉDIA</t>
  </si>
  <si>
    <t>PRECISÃO MÉDIA</t>
  </si>
  <si>
    <t>ABRANGÊNCIA MÉDIA</t>
  </si>
  <si>
    <t>F1 MÉDIO</t>
  </si>
  <si>
    <t>ARQUITETURA</t>
  </si>
  <si>
    <t>[96,  28, 26, 24, 22, 20, 19, 17, 15, 13, 11, 9]</t>
  </si>
  <si>
    <t>[96,  76, 69, 63, 56, 49, 43, 36, 29, 22, 16, 9]</t>
  </si>
  <si>
    <t>[96,  86, 78, 71, 63, 55, 48, 40, 32, 24, 17, 9]</t>
  </si>
  <si>
    <t>[96, 134, 122, 109, 97, 84, 72, 59, 47, 34, 22, 9]</t>
  </si>
  <si>
    <t>[96, 172, 156, 139, 123, 107, 91, 74, 58, 42, 25, 9]</t>
  </si>
  <si>
    <t xml:space="preserve">Execução com dataset completo. </t>
  </si>
  <si>
    <t>Essas são as redes mais profundas, obedecendo o critério do limite de 10 camadas ocultas</t>
  </si>
  <si>
    <t>Ainda não executei novamente as redes menores ( de 1 a 9 camadas ocultas) pois estou esperando os dados de 
treinamento gerados pelo tensorboard carregarem no meu notebook (como tenho que executa-lo via um tunnel ssh, todo o processo parece ter ficado mais lento. Só tenho as estatísticas de treinamento dos autoencoders através do tensorboard.</t>
  </si>
  <si>
    <t>As melhores redes, AE_UNIGRAMA_04 e AE_UNIGRAMA_05, são MLPs oriundas de overcomplete autoencoders. Preciso confirmar os dados de treinamento dos autoencoders para saber se eles tiveram desempenho melhor. Se sim, corrobora com algumas fontes -- overcomplete autoencoders (pelo menos na primeira camada profunda) tem performance melhor do que os undercomplete.]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</si>
</sst>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2" fillId="0" borderId="0" xfId="0" applyFont="1" applyFill="1"/>
    <xf numFmtId="0" fontId="0" fillId="0" borderId="0" xfId="0" applyFill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BE03-443D-48A1-B94D-D85666BC779B}">
  <dimension ref="C5:C8"/>
  <sheetViews>
    <sheetView tabSelected="1" workbookViewId="0">
      <selection activeCell="C9" sqref="C9"/>
    </sheetView>
  </sheetViews>
  <sheetFormatPr defaultRowHeight="14.4" x14ac:dyDescent="0.3"/>
  <cols>
    <col min="3" max="3" width="75.77734375" bestFit="1" customWidth="1"/>
  </cols>
  <sheetData>
    <row r="5" spans="3:3" x14ac:dyDescent="0.3">
      <c r="C5" t="s">
        <v>22</v>
      </c>
    </row>
    <row r="6" spans="3:3" x14ac:dyDescent="0.3">
      <c r="C6" t="s">
        <v>23</v>
      </c>
    </row>
    <row r="7" spans="3:3" ht="72" x14ac:dyDescent="0.3">
      <c r="C7" s="15" t="s">
        <v>24</v>
      </c>
    </row>
    <row r="8" spans="3:3" ht="72" x14ac:dyDescent="0.3">
      <c r="C8" s="14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5508-428B-48BB-AFC3-048BDE0DF476}">
  <dimension ref="B2:Q32"/>
  <sheetViews>
    <sheetView workbookViewId="0">
      <selection activeCell="B5" sqref="B5"/>
    </sheetView>
  </sheetViews>
  <sheetFormatPr defaultRowHeight="14.4" x14ac:dyDescent="0.3"/>
  <cols>
    <col min="2" max="2" width="13.109375" bestFit="1" customWidth="1"/>
    <col min="4" max="4" width="8.21875" bestFit="1" customWidth="1"/>
    <col min="5" max="6" width="12" bestFit="1" customWidth="1"/>
    <col min="7" max="7" width="13.5546875" bestFit="1" customWidth="1"/>
    <col min="8" max="8" width="12" bestFit="1" customWidth="1"/>
    <col min="10" max="10" width="19.88671875" bestFit="1" customWidth="1"/>
    <col min="11" max="11" width="16.44140625" customWidth="1"/>
  </cols>
  <sheetData>
    <row r="2" spans="2:17" x14ac:dyDescent="0.3">
      <c r="B2" s="4" t="s">
        <v>16</v>
      </c>
      <c r="C2" t="s">
        <v>17</v>
      </c>
    </row>
    <row r="7" spans="2:17" x14ac:dyDescent="0.3">
      <c r="B7" s="1"/>
      <c r="C7" s="1"/>
      <c r="D7" s="11" t="s">
        <v>0</v>
      </c>
      <c r="E7" s="11"/>
      <c r="F7" s="11"/>
      <c r="G7" s="11"/>
      <c r="H7" s="11"/>
      <c r="I7" s="11"/>
      <c r="J7" s="11"/>
      <c r="K7" s="11"/>
      <c r="L7" s="11"/>
    </row>
    <row r="8" spans="2:17" x14ac:dyDescent="0.3">
      <c r="B8" s="1"/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3">
      <c r="B9" s="12" t="s">
        <v>6</v>
      </c>
      <c r="C9" s="5">
        <v>1</v>
      </c>
      <c r="D9" s="6">
        <v>365</v>
      </c>
      <c r="E9" s="7">
        <v>5</v>
      </c>
      <c r="F9" s="7">
        <v>6</v>
      </c>
      <c r="G9" s="7">
        <v>0</v>
      </c>
      <c r="H9" s="7">
        <v>0</v>
      </c>
      <c r="I9" s="7">
        <v>2</v>
      </c>
      <c r="J9" s="7">
        <v>0</v>
      </c>
      <c r="K9" s="7">
        <v>8</v>
      </c>
      <c r="L9" s="7">
        <v>0</v>
      </c>
      <c r="M9" s="4">
        <f>SUM(D9:L9)</f>
        <v>386</v>
      </c>
      <c r="N9">
        <f>D9</f>
        <v>365</v>
      </c>
      <c r="O9">
        <f>M18-D9</f>
        <v>2356</v>
      </c>
      <c r="P9">
        <f>SUM(D10:D17)</f>
        <v>21</v>
      </c>
      <c r="Q9">
        <f>SUM(E9:L9)</f>
        <v>21</v>
      </c>
    </row>
    <row r="10" spans="2:17" x14ac:dyDescent="0.3">
      <c r="B10" s="12"/>
      <c r="C10" s="5">
        <v>2</v>
      </c>
      <c r="D10" s="7">
        <v>6</v>
      </c>
      <c r="E10" s="6">
        <v>602</v>
      </c>
      <c r="F10" s="7">
        <v>4</v>
      </c>
      <c r="G10" s="7">
        <v>0</v>
      </c>
      <c r="H10" s="7">
        <v>0</v>
      </c>
      <c r="I10" s="7">
        <v>1</v>
      </c>
      <c r="J10" s="7">
        <v>2</v>
      </c>
      <c r="K10" s="7">
        <v>1</v>
      </c>
      <c r="L10" s="7">
        <v>4</v>
      </c>
      <c r="M10" s="4">
        <f t="shared" ref="M10:M17" si="0">SUM(D10:L10)</f>
        <v>620</v>
      </c>
      <c r="N10">
        <f>E10</f>
        <v>602</v>
      </c>
      <c r="O10">
        <f>M18-E10</f>
        <v>2119</v>
      </c>
      <c r="P10">
        <f>SUM(E9,E11:E17)</f>
        <v>22</v>
      </c>
      <c r="Q10">
        <f>SUM(D10,F10:L10)</f>
        <v>18</v>
      </c>
    </row>
    <row r="11" spans="2:17" x14ac:dyDescent="0.3">
      <c r="B11" s="12"/>
      <c r="C11" s="5">
        <v>3</v>
      </c>
      <c r="D11" s="7">
        <v>0</v>
      </c>
      <c r="E11" s="7">
        <v>0</v>
      </c>
      <c r="F11" s="6">
        <v>736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4">
        <f t="shared" si="0"/>
        <v>736</v>
      </c>
      <c r="N11">
        <f>F11</f>
        <v>736</v>
      </c>
      <c r="O11">
        <f>M18-F11</f>
        <v>1985</v>
      </c>
      <c r="P11">
        <f>SUM(F9:F10,F12:F17)</f>
        <v>555</v>
      </c>
      <c r="Q11">
        <f>SUM(D11:E11,G11:L11)</f>
        <v>0</v>
      </c>
    </row>
    <row r="12" spans="2:17" x14ac:dyDescent="0.3">
      <c r="B12" s="12"/>
      <c r="C12" s="5">
        <v>4</v>
      </c>
      <c r="D12" s="7">
        <v>0</v>
      </c>
      <c r="E12" s="7">
        <v>1</v>
      </c>
      <c r="F12" s="7">
        <v>115</v>
      </c>
      <c r="G12" s="6">
        <v>0</v>
      </c>
      <c r="H12" s="7">
        <v>0</v>
      </c>
      <c r="I12" s="7">
        <v>1</v>
      </c>
      <c r="J12" s="7">
        <v>0</v>
      </c>
      <c r="K12" s="7">
        <v>1</v>
      </c>
      <c r="L12" s="7">
        <v>1</v>
      </c>
      <c r="M12" s="4">
        <f t="shared" si="0"/>
        <v>119</v>
      </c>
      <c r="N12">
        <f>G12</f>
        <v>0</v>
      </c>
      <c r="O12">
        <f>M18-G12</f>
        <v>2721</v>
      </c>
      <c r="P12">
        <f>SUM(G9:G11,G13:G17)</f>
        <v>0</v>
      </c>
      <c r="Q12">
        <f>SUM(D12:F12,H12:L12)</f>
        <v>119</v>
      </c>
    </row>
    <row r="13" spans="2:17" x14ac:dyDescent="0.3">
      <c r="B13" s="12"/>
      <c r="C13" s="5">
        <v>5</v>
      </c>
      <c r="D13" s="7">
        <v>0</v>
      </c>
      <c r="E13" s="7">
        <v>0</v>
      </c>
      <c r="F13" s="7">
        <v>10</v>
      </c>
      <c r="G13" s="7">
        <v>0</v>
      </c>
      <c r="H13" s="6">
        <v>0</v>
      </c>
      <c r="I13" s="7">
        <v>1</v>
      </c>
      <c r="J13" s="7">
        <v>0</v>
      </c>
      <c r="K13" s="7">
        <v>0</v>
      </c>
      <c r="L13" s="7">
        <v>0</v>
      </c>
      <c r="M13" s="4">
        <f t="shared" si="0"/>
        <v>11</v>
      </c>
      <c r="N13">
        <f>H13</f>
        <v>0</v>
      </c>
      <c r="O13">
        <f>M18-H13</f>
        <v>2721</v>
      </c>
      <c r="P13">
        <f>SUM(H9:H12,H14:H17)</f>
        <v>0</v>
      </c>
      <c r="Q13">
        <f>SUM(D13:G13,I13:L13)</f>
        <v>11</v>
      </c>
    </row>
    <row r="14" spans="2:17" x14ac:dyDescent="0.3">
      <c r="B14" s="12"/>
      <c r="C14" s="5">
        <v>6</v>
      </c>
      <c r="D14" s="7">
        <v>4</v>
      </c>
      <c r="E14" s="7">
        <v>1</v>
      </c>
      <c r="F14" s="7">
        <v>98</v>
      </c>
      <c r="G14" s="7">
        <v>0</v>
      </c>
      <c r="H14" s="7">
        <v>0</v>
      </c>
      <c r="I14" s="6">
        <v>80</v>
      </c>
      <c r="J14" s="7">
        <v>0</v>
      </c>
      <c r="K14" s="7">
        <v>5</v>
      </c>
      <c r="L14" s="7">
        <v>0</v>
      </c>
      <c r="M14" s="4">
        <f t="shared" si="0"/>
        <v>188</v>
      </c>
      <c r="N14">
        <f>I14</f>
        <v>80</v>
      </c>
      <c r="O14">
        <f>M18-I14</f>
        <v>2641</v>
      </c>
      <c r="P14">
        <f>SUM(I9:I13,I15:I17)</f>
        <v>12</v>
      </c>
      <c r="Q14">
        <f>SUM(D14:H14,J14:L14)</f>
        <v>108</v>
      </c>
    </row>
    <row r="15" spans="2:17" x14ac:dyDescent="0.3">
      <c r="B15" s="12"/>
      <c r="C15" s="5">
        <v>7</v>
      </c>
      <c r="D15" s="7">
        <v>0</v>
      </c>
      <c r="E15" s="7">
        <v>1</v>
      </c>
      <c r="F15" s="7">
        <v>90</v>
      </c>
      <c r="G15" s="7">
        <v>0</v>
      </c>
      <c r="H15" s="7">
        <v>0</v>
      </c>
      <c r="I15" s="7">
        <v>0</v>
      </c>
      <c r="J15" s="6">
        <v>6</v>
      </c>
      <c r="K15" s="7">
        <v>1</v>
      </c>
      <c r="L15" s="7">
        <v>2</v>
      </c>
      <c r="M15" s="4">
        <f t="shared" si="0"/>
        <v>100</v>
      </c>
      <c r="N15">
        <f>J15</f>
        <v>6</v>
      </c>
      <c r="O15">
        <f>M18-J15</f>
        <v>2715</v>
      </c>
      <c r="P15">
        <f>SUM(J9:J14,J16:J17)</f>
        <v>10</v>
      </c>
      <c r="Q15">
        <f>SUM(D15:I15,K15:L15)</f>
        <v>94</v>
      </c>
    </row>
    <row r="16" spans="2:17" x14ac:dyDescent="0.3">
      <c r="B16" s="12"/>
      <c r="C16" s="5">
        <v>8</v>
      </c>
      <c r="D16" s="7">
        <v>9</v>
      </c>
      <c r="E16" s="7">
        <v>8</v>
      </c>
      <c r="F16" s="7">
        <v>12</v>
      </c>
      <c r="G16" s="7">
        <v>0</v>
      </c>
      <c r="H16" s="7">
        <v>0</v>
      </c>
      <c r="I16" s="7">
        <v>7</v>
      </c>
      <c r="J16" s="7">
        <v>2</v>
      </c>
      <c r="K16" s="6">
        <v>268</v>
      </c>
      <c r="L16" s="7">
        <v>1</v>
      </c>
      <c r="M16" s="4">
        <f t="shared" si="0"/>
        <v>307</v>
      </c>
      <c r="N16">
        <f>K16</f>
        <v>268</v>
      </c>
      <c r="O16">
        <f>M18-K16</f>
        <v>2453</v>
      </c>
      <c r="P16">
        <f>SUM(K9:K15,K17)</f>
        <v>22</v>
      </c>
      <c r="Q16">
        <f>SUM(D16:J16,L16)</f>
        <v>39</v>
      </c>
    </row>
    <row r="17" spans="2:17" x14ac:dyDescent="0.3">
      <c r="B17" s="12"/>
      <c r="C17" s="5">
        <v>9</v>
      </c>
      <c r="D17" s="7">
        <v>2</v>
      </c>
      <c r="E17" s="7">
        <v>6</v>
      </c>
      <c r="F17" s="7">
        <v>220</v>
      </c>
      <c r="G17" s="7">
        <v>0</v>
      </c>
      <c r="H17" s="7">
        <v>0</v>
      </c>
      <c r="I17" s="7">
        <v>0</v>
      </c>
      <c r="J17" s="7">
        <v>6</v>
      </c>
      <c r="K17" s="7">
        <v>6</v>
      </c>
      <c r="L17" s="6">
        <v>14</v>
      </c>
      <c r="M17" s="4">
        <f t="shared" si="0"/>
        <v>254</v>
      </c>
      <c r="N17">
        <f>L17</f>
        <v>14</v>
      </c>
      <c r="O17">
        <f>M18-L17</f>
        <v>2707</v>
      </c>
      <c r="P17">
        <f>SUM(L9:L16)</f>
        <v>8</v>
      </c>
      <c r="Q17">
        <f>SUM(D17:K17)</f>
        <v>240</v>
      </c>
    </row>
    <row r="18" spans="2:17" x14ac:dyDescent="0.3">
      <c r="M18" s="4">
        <f>SUM(M9:M17)</f>
        <v>2721</v>
      </c>
    </row>
    <row r="23" spans="2:17" ht="15.6" x14ac:dyDescent="0.3">
      <c r="D23" s="8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J23" s="8" t="s">
        <v>12</v>
      </c>
      <c r="K23" s="10">
        <f>SUM(E24:E32)/9</f>
        <v>0.95227340639299463</v>
      </c>
      <c r="L23" s="4"/>
      <c r="M23" s="4"/>
    </row>
    <row r="24" spans="2:17" ht="15.6" x14ac:dyDescent="0.3">
      <c r="D24" s="8">
        <v>1</v>
      </c>
      <c r="E24">
        <f>IF(SUM(N9:Q9)=0,0,(N9+O9)/SUM(N9:Q9))</f>
        <v>0.98479913137893593</v>
      </c>
      <c r="F24">
        <f>IF((N9+P9)=0,0,N9/(N9+P9))</f>
        <v>0.94559585492227982</v>
      </c>
      <c r="G24">
        <f>IF(SUM(N9,Q9)=0,0,N9/SUM(N9,Q9))</f>
        <v>0.94559585492227982</v>
      </c>
      <c r="H24">
        <f>IF((F24+G24)=0,0,(2*F24*G24)/(F24+G24))</f>
        <v>0.94559585492227982</v>
      </c>
      <c r="J24" s="8" t="s">
        <v>13</v>
      </c>
      <c r="K24" s="10">
        <f>SUM(F24:F32)/9</f>
        <v>0.5872785473988108</v>
      </c>
    </row>
    <row r="25" spans="2:17" ht="15.6" x14ac:dyDescent="0.3">
      <c r="D25" s="8">
        <v>2</v>
      </c>
      <c r="E25">
        <f t="shared" ref="E25:E32" si="1">IF(SUM(N10:Q10)=0,0,(N10+O10)/SUM(N10:Q10))</f>
        <v>0.98551249547265485</v>
      </c>
      <c r="F25">
        <f t="shared" ref="F25:F32" si="2">IF((N10+P10)=0,0,N10/(N10+P10))</f>
        <v>0.96474358974358976</v>
      </c>
      <c r="G25">
        <f t="shared" ref="G25:G32" si="3">IF(SUM(N10,Q10)=0,0,N10/SUM(N10,Q10))</f>
        <v>0.97096774193548385</v>
      </c>
      <c r="H25">
        <f t="shared" ref="H25:H32" si="4">IF((F25+G25)=0,0,(2*F25*G25)/(F25+G25))</f>
        <v>0.96784565916398724</v>
      </c>
      <c r="J25" s="8" t="s">
        <v>14</v>
      </c>
      <c r="K25" s="10">
        <f>SUM(G24:G32)/9</f>
        <v>0.48113086570763436</v>
      </c>
    </row>
    <row r="26" spans="2:17" ht="15.6" x14ac:dyDescent="0.3">
      <c r="D26" s="8">
        <v>3</v>
      </c>
      <c r="E26">
        <f t="shared" si="1"/>
        <v>0.83058608058608063</v>
      </c>
      <c r="F26">
        <f t="shared" si="2"/>
        <v>0.57010069713400469</v>
      </c>
      <c r="G26">
        <f t="shared" si="3"/>
        <v>1</v>
      </c>
      <c r="H26">
        <f t="shared" si="4"/>
        <v>0.72619634928465715</v>
      </c>
      <c r="J26" s="8" t="s">
        <v>15</v>
      </c>
      <c r="K26" s="10">
        <f>SUM(H24:H32)/9</f>
        <v>0.4793096035094469</v>
      </c>
    </row>
    <row r="27" spans="2:17" x14ac:dyDescent="0.3">
      <c r="D27" s="8">
        <v>4</v>
      </c>
      <c r="E27">
        <f t="shared" si="1"/>
        <v>0.95809859154929577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2:17" x14ac:dyDescent="0.3">
      <c r="D28" s="8">
        <v>5</v>
      </c>
      <c r="E28">
        <f t="shared" si="1"/>
        <v>0.99597364568081992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2:17" x14ac:dyDescent="0.3">
      <c r="D29" s="8">
        <v>6</v>
      </c>
      <c r="E29">
        <f t="shared" si="1"/>
        <v>0.95776135163674758</v>
      </c>
      <c r="F29">
        <f t="shared" si="2"/>
        <v>0.86956521739130432</v>
      </c>
      <c r="G29">
        <f t="shared" si="3"/>
        <v>0.42553191489361702</v>
      </c>
      <c r="H29">
        <f t="shared" si="4"/>
        <v>0.5714285714285714</v>
      </c>
    </row>
    <row r="30" spans="2:17" x14ac:dyDescent="0.3">
      <c r="D30" s="8">
        <v>7</v>
      </c>
      <c r="E30">
        <f t="shared" si="1"/>
        <v>0.96318584070796465</v>
      </c>
      <c r="F30">
        <f t="shared" si="2"/>
        <v>0.375</v>
      </c>
      <c r="G30">
        <f t="shared" si="3"/>
        <v>0.06</v>
      </c>
      <c r="H30">
        <f t="shared" si="4"/>
        <v>0.10344827586206896</v>
      </c>
    </row>
    <row r="31" spans="2:17" x14ac:dyDescent="0.3">
      <c r="D31" s="8">
        <v>8</v>
      </c>
      <c r="E31">
        <f t="shared" si="1"/>
        <v>0.97807332854061824</v>
      </c>
      <c r="F31">
        <f t="shared" si="2"/>
        <v>0.92413793103448272</v>
      </c>
      <c r="G31">
        <f t="shared" si="3"/>
        <v>0.87296416938110755</v>
      </c>
      <c r="H31">
        <f t="shared" si="4"/>
        <v>0.89782244556113899</v>
      </c>
    </row>
    <row r="32" spans="2:17" x14ac:dyDescent="0.3">
      <c r="D32" s="8">
        <v>9</v>
      </c>
      <c r="E32">
        <f t="shared" si="1"/>
        <v>0.91647019198383295</v>
      </c>
      <c r="F32">
        <f t="shared" si="2"/>
        <v>0.63636363636363635</v>
      </c>
      <c r="G32">
        <f t="shared" si="3"/>
        <v>5.5118110236220472E-2</v>
      </c>
      <c r="H32">
        <f t="shared" si="4"/>
        <v>0.10144927536231883</v>
      </c>
    </row>
  </sheetData>
  <mergeCells count="2">
    <mergeCell ref="D7:L7"/>
    <mergeCell ref="B9:B1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5698-EAE6-428F-9F28-F0B0B08D8E46}">
  <dimension ref="B2:Q32"/>
  <sheetViews>
    <sheetView workbookViewId="0">
      <selection activeCell="E4" sqref="E4"/>
    </sheetView>
  </sheetViews>
  <sheetFormatPr defaultRowHeight="14.4" x14ac:dyDescent="0.3"/>
  <cols>
    <col min="2" max="2" width="13.33203125" bestFit="1" customWidth="1"/>
    <col min="10" max="10" width="19.88671875" bestFit="1" customWidth="1"/>
  </cols>
  <sheetData>
    <row r="2" spans="2:17" x14ac:dyDescent="0.3">
      <c r="B2" s="4" t="s">
        <v>16</v>
      </c>
      <c r="C2" t="s">
        <v>18</v>
      </c>
    </row>
    <row r="7" spans="2:17" x14ac:dyDescent="0.3">
      <c r="B7" s="1"/>
      <c r="C7" s="1"/>
      <c r="D7" s="11" t="s">
        <v>0</v>
      </c>
      <c r="E7" s="11"/>
      <c r="F7" s="11"/>
      <c r="G7" s="11"/>
      <c r="H7" s="11"/>
      <c r="I7" s="11"/>
      <c r="J7" s="11"/>
      <c r="K7" s="11"/>
      <c r="L7" s="11"/>
    </row>
    <row r="8" spans="2:17" x14ac:dyDescent="0.3">
      <c r="B8" s="1"/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3">
      <c r="B9" s="12" t="s">
        <v>6</v>
      </c>
      <c r="C9" s="5">
        <v>1</v>
      </c>
      <c r="D9" s="6">
        <v>343</v>
      </c>
      <c r="E9" s="7">
        <v>12</v>
      </c>
      <c r="F9" s="7">
        <v>2</v>
      </c>
      <c r="G9" s="7">
        <v>0</v>
      </c>
      <c r="H9" s="7">
        <v>0</v>
      </c>
      <c r="I9" s="7">
        <v>4</v>
      </c>
      <c r="J9" s="7">
        <v>1</v>
      </c>
      <c r="K9" s="7">
        <v>21</v>
      </c>
      <c r="L9" s="7">
        <v>3</v>
      </c>
      <c r="M9" s="4">
        <f>SUM(D9:L9)</f>
        <v>386</v>
      </c>
      <c r="N9">
        <f>D9</f>
        <v>343</v>
      </c>
      <c r="O9">
        <f>M18-D9</f>
        <v>2378</v>
      </c>
      <c r="P9">
        <f>SUM(D10:D17)</f>
        <v>33</v>
      </c>
      <c r="Q9">
        <f>SUM(E9:L9)</f>
        <v>43</v>
      </c>
    </row>
    <row r="10" spans="2:17" x14ac:dyDescent="0.3">
      <c r="B10" s="12"/>
      <c r="C10" s="5">
        <v>2</v>
      </c>
      <c r="D10" s="7">
        <v>11</v>
      </c>
      <c r="E10" s="6">
        <v>569</v>
      </c>
      <c r="F10" s="7">
        <v>1</v>
      </c>
      <c r="G10" s="7">
        <v>0</v>
      </c>
      <c r="H10" s="7">
        <v>0</v>
      </c>
      <c r="I10" s="7">
        <v>2</v>
      </c>
      <c r="J10" s="7">
        <v>3</v>
      </c>
      <c r="K10" s="7">
        <v>3</v>
      </c>
      <c r="L10" s="7">
        <v>31</v>
      </c>
      <c r="M10" s="4">
        <f t="shared" ref="M10:M17" si="0">SUM(D10:L10)</f>
        <v>620</v>
      </c>
      <c r="N10">
        <f>E10</f>
        <v>569</v>
      </c>
      <c r="O10">
        <f>M18-E10</f>
        <v>2152</v>
      </c>
      <c r="P10">
        <f>SUM(E9,E11:E17)</f>
        <v>23</v>
      </c>
      <c r="Q10">
        <f>SUM(D10,F10:L10)</f>
        <v>51</v>
      </c>
    </row>
    <row r="11" spans="2:17" x14ac:dyDescent="0.3">
      <c r="B11" s="12"/>
      <c r="C11" s="5">
        <v>3</v>
      </c>
      <c r="D11" s="7">
        <v>0</v>
      </c>
      <c r="E11" s="7">
        <v>0</v>
      </c>
      <c r="F11" s="6">
        <v>731</v>
      </c>
      <c r="G11" s="7">
        <v>3</v>
      </c>
      <c r="H11" s="7">
        <v>0</v>
      </c>
      <c r="I11" s="7">
        <v>2</v>
      </c>
      <c r="J11" s="7">
        <v>0</v>
      </c>
      <c r="K11" s="7">
        <v>0</v>
      </c>
      <c r="L11" s="7">
        <v>0</v>
      </c>
      <c r="M11" s="4">
        <f t="shared" si="0"/>
        <v>736</v>
      </c>
      <c r="N11">
        <f>F11</f>
        <v>731</v>
      </c>
      <c r="O11">
        <f>M18-F11</f>
        <v>1990</v>
      </c>
      <c r="P11">
        <f>SUM(F9:F10,F12:F17)</f>
        <v>99</v>
      </c>
      <c r="Q11">
        <f>SUM(D11:E11,G11:L11)</f>
        <v>5</v>
      </c>
    </row>
    <row r="12" spans="2:17" x14ac:dyDescent="0.3">
      <c r="B12" s="12"/>
      <c r="C12" s="5">
        <v>4</v>
      </c>
      <c r="D12" s="7">
        <v>0</v>
      </c>
      <c r="E12" s="7">
        <v>2</v>
      </c>
      <c r="F12" s="7">
        <v>9</v>
      </c>
      <c r="G12" s="6">
        <v>106</v>
      </c>
      <c r="H12" s="7">
        <v>0</v>
      </c>
      <c r="I12" s="7">
        <v>2</v>
      </c>
      <c r="J12" s="7">
        <v>0</v>
      </c>
      <c r="K12" s="7">
        <v>0</v>
      </c>
      <c r="L12" s="7">
        <v>0</v>
      </c>
      <c r="M12" s="4">
        <f t="shared" si="0"/>
        <v>119</v>
      </c>
      <c r="N12">
        <f>G12</f>
        <v>106</v>
      </c>
      <c r="O12">
        <f>M18-G12</f>
        <v>2615</v>
      </c>
      <c r="P12">
        <f>SUM(G9:G11,G13:G17)</f>
        <v>8</v>
      </c>
      <c r="Q12">
        <f>SUM(D12:F12,H12:L12)</f>
        <v>13</v>
      </c>
    </row>
    <row r="13" spans="2:17" x14ac:dyDescent="0.3">
      <c r="B13" s="12"/>
      <c r="C13" s="5">
        <v>5</v>
      </c>
      <c r="D13" s="7">
        <v>2</v>
      </c>
      <c r="E13" s="7">
        <v>0</v>
      </c>
      <c r="F13" s="7">
        <v>6</v>
      </c>
      <c r="G13" s="7">
        <v>1</v>
      </c>
      <c r="H13" s="6">
        <v>0</v>
      </c>
      <c r="I13" s="7">
        <v>1</v>
      </c>
      <c r="J13" s="7">
        <v>0</v>
      </c>
      <c r="K13" s="7">
        <v>0</v>
      </c>
      <c r="L13" s="7">
        <v>1</v>
      </c>
      <c r="M13" s="4">
        <f t="shared" si="0"/>
        <v>11</v>
      </c>
      <c r="N13">
        <f>H13</f>
        <v>0</v>
      </c>
      <c r="O13">
        <f>M18-H13</f>
        <v>2721</v>
      </c>
      <c r="P13">
        <f>SUM(H9:H12,H14:H17)</f>
        <v>0</v>
      </c>
      <c r="Q13">
        <f>SUM(D13:G13,I13:L13)</f>
        <v>11</v>
      </c>
    </row>
    <row r="14" spans="2:17" x14ac:dyDescent="0.3">
      <c r="B14" s="12"/>
      <c r="C14" s="5">
        <v>6</v>
      </c>
      <c r="D14" s="7">
        <v>2</v>
      </c>
      <c r="E14" s="7">
        <v>0</v>
      </c>
      <c r="F14" s="7">
        <v>58</v>
      </c>
      <c r="G14" s="7">
        <v>1</v>
      </c>
      <c r="H14" s="7">
        <v>0</v>
      </c>
      <c r="I14" s="6">
        <v>122</v>
      </c>
      <c r="J14" s="7">
        <v>0</v>
      </c>
      <c r="K14" s="7">
        <v>4</v>
      </c>
      <c r="L14" s="7">
        <v>1</v>
      </c>
      <c r="M14" s="4">
        <f t="shared" si="0"/>
        <v>188</v>
      </c>
      <c r="N14">
        <f>I14</f>
        <v>122</v>
      </c>
      <c r="O14">
        <f>M18-I14</f>
        <v>2599</v>
      </c>
      <c r="P14">
        <f>SUM(I9:I13,I15:I17)</f>
        <v>25</v>
      </c>
      <c r="Q14">
        <f>SUM(D14:H14,J14:L14)</f>
        <v>66</v>
      </c>
    </row>
    <row r="15" spans="2:17" x14ac:dyDescent="0.3">
      <c r="B15" s="12"/>
      <c r="C15" s="5">
        <v>7</v>
      </c>
      <c r="D15" s="7">
        <v>0</v>
      </c>
      <c r="E15" s="7">
        <v>1</v>
      </c>
      <c r="F15" s="7">
        <v>2</v>
      </c>
      <c r="G15" s="7">
        <v>1</v>
      </c>
      <c r="H15" s="7">
        <v>0</v>
      </c>
      <c r="I15" s="7">
        <v>0</v>
      </c>
      <c r="J15" s="6">
        <v>95</v>
      </c>
      <c r="K15" s="7">
        <v>0</v>
      </c>
      <c r="L15" s="7">
        <v>1</v>
      </c>
      <c r="M15" s="4">
        <f t="shared" si="0"/>
        <v>100</v>
      </c>
      <c r="N15">
        <f>J15</f>
        <v>95</v>
      </c>
      <c r="O15">
        <f>M18-J15</f>
        <v>2626</v>
      </c>
      <c r="P15">
        <f>SUM(J9:J14,J16:J17)</f>
        <v>16</v>
      </c>
      <c r="Q15">
        <f>SUM(D15:I15,K15:L15)</f>
        <v>5</v>
      </c>
    </row>
    <row r="16" spans="2:17" x14ac:dyDescent="0.3">
      <c r="B16" s="12"/>
      <c r="C16" s="5">
        <v>8</v>
      </c>
      <c r="D16" s="7">
        <v>15</v>
      </c>
      <c r="E16" s="7">
        <v>5</v>
      </c>
      <c r="F16" s="7">
        <v>11</v>
      </c>
      <c r="G16" s="7">
        <v>1</v>
      </c>
      <c r="H16" s="7">
        <v>0</v>
      </c>
      <c r="I16" s="7">
        <v>4</v>
      </c>
      <c r="J16" s="7">
        <v>0</v>
      </c>
      <c r="K16" s="6">
        <v>268</v>
      </c>
      <c r="L16" s="7">
        <v>3</v>
      </c>
      <c r="M16" s="4">
        <f t="shared" si="0"/>
        <v>307</v>
      </c>
      <c r="N16">
        <f>K16</f>
        <v>268</v>
      </c>
      <c r="O16">
        <f>M18-K16</f>
        <v>2453</v>
      </c>
      <c r="P16">
        <f>SUM(K9:K15,K17)</f>
        <v>29</v>
      </c>
      <c r="Q16">
        <f>SUM(D16:J16,L16)</f>
        <v>39</v>
      </c>
    </row>
    <row r="17" spans="2:17" x14ac:dyDescent="0.3">
      <c r="B17" s="12"/>
      <c r="C17" s="5">
        <v>9</v>
      </c>
      <c r="D17" s="7">
        <v>3</v>
      </c>
      <c r="E17" s="7">
        <v>3</v>
      </c>
      <c r="F17" s="7">
        <v>10</v>
      </c>
      <c r="G17" s="7">
        <v>1</v>
      </c>
      <c r="H17" s="7">
        <v>0</v>
      </c>
      <c r="I17" s="7">
        <v>10</v>
      </c>
      <c r="J17" s="7">
        <v>12</v>
      </c>
      <c r="K17" s="7">
        <v>1</v>
      </c>
      <c r="L17" s="6">
        <v>214</v>
      </c>
      <c r="M17" s="4">
        <f t="shared" si="0"/>
        <v>254</v>
      </c>
      <c r="N17">
        <f>L17</f>
        <v>214</v>
      </c>
      <c r="O17">
        <f>M18-L17</f>
        <v>2507</v>
      </c>
      <c r="P17">
        <f>SUM(L9:L16)</f>
        <v>40</v>
      </c>
      <c r="Q17">
        <f>SUM(D17:K17)</f>
        <v>40</v>
      </c>
    </row>
    <row r="18" spans="2:17" x14ac:dyDescent="0.3">
      <c r="M18" s="4">
        <f>SUM(M9:M17)</f>
        <v>2721</v>
      </c>
    </row>
    <row r="23" spans="2:17" ht="15.6" x14ac:dyDescent="0.3">
      <c r="D23" s="8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J23" s="8" t="s">
        <v>12</v>
      </c>
      <c r="K23" s="10">
        <f>SUM(E24:E32)/9</f>
        <v>0.97832114938691583</v>
      </c>
      <c r="L23" s="4"/>
      <c r="M23" s="4"/>
    </row>
    <row r="24" spans="2:17" ht="15.6" x14ac:dyDescent="0.3">
      <c r="D24" s="8">
        <v>1</v>
      </c>
      <c r="E24">
        <f>IF(SUM(N9:Q9)=0,0,(N9+O9)/SUM(N9:Q9))</f>
        <v>0.97282803003217733</v>
      </c>
      <c r="F24">
        <f>IF((N9+P9)=0,0,N9/(N9+P9))</f>
        <v>0.91223404255319152</v>
      </c>
      <c r="G24">
        <f>IF(SUM(N9,Q9)=0,0,N9/SUM(N9,Q9))</f>
        <v>0.8886010362694301</v>
      </c>
      <c r="H24">
        <f>IF((F24+G24)=0,0,(2*F24*G24)/(F24+G24))</f>
        <v>0.90026246719160119</v>
      </c>
      <c r="J24" s="8" t="s">
        <v>13</v>
      </c>
      <c r="K24" s="10">
        <f>SUM(F24:F32)/9</f>
        <v>0.79051050669031742</v>
      </c>
    </row>
    <row r="25" spans="2:17" ht="15.6" x14ac:dyDescent="0.3">
      <c r="D25" s="8">
        <v>2</v>
      </c>
      <c r="E25">
        <f t="shared" ref="E25:E32" si="1">IF(SUM(N10:Q10)=0,0,(N10+O10)/SUM(N10:Q10))</f>
        <v>0.97352415026833627</v>
      </c>
      <c r="F25">
        <f t="shared" ref="F25:F32" si="2">IF((N10+P10)=0,0,N10/(N10+P10))</f>
        <v>0.96114864864864868</v>
      </c>
      <c r="G25">
        <f t="shared" ref="G25:G32" si="3">IF(SUM(N10,Q10)=0,0,N10/SUM(N10,Q10))</f>
        <v>0.91774193548387095</v>
      </c>
      <c r="H25">
        <f t="shared" ref="H25:H32" si="4">IF((F25+G25)=0,0,(2*F25*G25)/(F25+G25))</f>
        <v>0.93894389438943893</v>
      </c>
      <c r="J25" s="8" t="s">
        <v>14</v>
      </c>
      <c r="K25" s="10">
        <f>SUM(G24:G32)/9</f>
        <v>0.77830286896074274</v>
      </c>
    </row>
    <row r="26" spans="2:17" ht="15.6" x14ac:dyDescent="0.3">
      <c r="D26" s="8">
        <v>3</v>
      </c>
      <c r="E26">
        <f t="shared" si="1"/>
        <v>0.96318584070796465</v>
      </c>
      <c r="F26">
        <f t="shared" si="2"/>
        <v>0.88072289156626504</v>
      </c>
      <c r="G26">
        <f t="shared" si="3"/>
        <v>0.99320652173913049</v>
      </c>
      <c r="H26">
        <f t="shared" si="4"/>
        <v>0.93358876117496803</v>
      </c>
      <c r="J26" s="8" t="s">
        <v>15</v>
      </c>
      <c r="K26" s="10">
        <f>SUM(H24:H32)/9</f>
        <v>0.78238171261979239</v>
      </c>
    </row>
    <row r="27" spans="2:17" x14ac:dyDescent="0.3">
      <c r="D27" s="8">
        <v>4</v>
      </c>
      <c r="E27">
        <f t="shared" si="1"/>
        <v>0.99234135667396062</v>
      </c>
      <c r="F27">
        <f t="shared" si="2"/>
        <v>0.92982456140350878</v>
      </c>
      <c r="G27">
        <f t="shared" si="3"/>
        <v>0.89075630252100846</v>
      </c>
      <c r="H27">
        <f t="shared" si="4"/>
        <v>0.90987124463519309</v>
      </c>
    </row>
    <row r="28" spans="2:17" x14ac:dyDescent="0.3">
      <c r="D28" s="8">
        <v>5</v>
      </c>
      <c r="E28">
        <f t="shared" si="1"/>
        <v>0.99597364568081992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2:17" x14ac:dyDescent="0.3">
      <c r="D29" s="8">
        <v>6</v>
      </c>
      <c r="E29">
        <f t="shared" si="1"/>
        <v>0.96763869132290181</v>
      </c>
      <c r="F29">
        <f t="shared" si="2"/>
        <v>0.82993197278911568</v>
      </c>
      <c r="G29">
        <f t="shared" si="3"/>
        <v>0.64893617021276595</v>
      </c>
      <c r="H29">
        <f t="shared" si="4"/>
        <v>0.72835820895522385</v>
      </c>
    </row>
    <row r="30" spans="2:17" x14ac:dyDescent="0.3">
      <c r="D30" s="8">
        <v>7</v>
      </c>
      <c r="E30">
        <f t="shared" si="1"/>
        <v>0.99234135667396062</v>
      </c>
      <c r="F30">
        <f t="shared" si="2"/>
        <v>0.85585585585585588</v>
      </c>
      <c r="G30">
        <f t="shared" si="3"/>
        <v>0.95</v>
      </c>
      <c r="H30">
        <f t="shared" si="4"/>
        <v>0.90047393364928918</v>
      </c>
    </row>
    <row r="31" spans="2:17" x14ac:dyDescent="0.3">
      <c r="D31" s="8">
        <v>8</v>
      </c>
      <c r="E31">
        <f t="shared" si="1"/>
        <v>0.9756185012549301</v>
      </c>
      <c r="F31">
        <f t="shared" si="2"/>
        <v>0.90235690235690236</v>
      </c>
      <c r="G31">
        <f t="shared" si="3"/>
        <v>0.87296416938110755</v>
      </c>
      <c r="H31">
        <f t="shared" si="4"/>
        <v>0.88741721854304645</v>
      </c>
    </row>
    <row r="32" spans="2:17" x14ac:dyDescent="0.3">
      <c r="D32" s="8">
        <v>9</v>
      </c>
      <c r="E32">
        <f t="shared" si="1"/>
        <v>0.9714387718671903</v>
      </c>
      <c r="F32">
        <f t="shared" si="2"/>
        <v>0.84251968503937003</v>
      </c>
      <c r="G32">
        <f t="shared" si="3"/>
        <v>0.84251968503937003</v>
      </c>
      <c r="H32">
        <f t="shared" si="4"/>
        <v>0.84251968503937003</v>
      </c>
    </row>
  </sheetData>
  <mergeCells count="2">
    <mergeCell ref="D7:L7"/>
    <mergeCell ref="B9:B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6CA-09B2-4417-BF8C-127256666E76}">
  <dimension ref="B2:Q32"/>
  <sheetViews>
    <sheetView workbookViewId="0">
      <selection activeCell="D6" sqref="D6"/>
    </sheetView>
  </sheetViews>
  <sheetFormatPr defaultRowHeight="14.4" x14ac:dyDescent="0.3"/>
  <cols>
    <col min="2" max="2" width="13.33203125" bestFit="1" customWidth="1"/>
    <col min="7" max="7" width="13.5546875" bestFit="1" customWidth="1"/>
    <col min="8" max="8" width="12" bestFit="1" customWidth="1"/>
    <col min="10" max="10" width="19.88671875" bestFit="1" customWidth="1"/>
    <col min="11" max="11" width="13.33203125" bestFit="1" customWidth="1"/>
  </cols>
  <sheetData>
    <row r="2" spans="2:17" x14ac:dyDescent="0.3">
      <c r="B2" s="4" t="s">
        <v>16</v>
      </c>
      <c r="C2" s="13" t="s">
        <v>19</v>
      </c>
    </row>
    <row r="7" spans="2:17" x14ac:dyDescent="0.3">
      <c r="B7" s="1"/>
      <c r="C7" s="1"/>
      <c r="D7" s="11" t="s">
        <v>0</v>
      </c>
      <c r="E7" s="11"/>
      <c r="F7" s="11"/>
      <c r="G7" s="11"/>
      <c r="H7" s="11"/>
      <c r="I7" s="11"/>
      <c r="J7" s="11"/>
      <c r="K7" s="11"/>
      <c r="L7" s="11"/>
    </row>
    <row r="8" spans="2:17" x14ac:dyDescent="0.3">
      <c r="B8" s="1"/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3">
      <c r="B9" s="12" t="s">
        <v>6</v>
      </c>
      <c r="C9" s="5">
        <v>1</v>
      </c>
      <c r="D9" s="6">
        <v>366</v>
      </c>
      <c r="E9" s="7">
        <v>1</v>
      </c>
      <c r="F9" s="7">
        <v>0</v>
      </c>
      <c r="G9" s="7">
        <v>0</v>
      </c>
      <c r="H9" s="7">
        <v>0</v>
      </c>
      <c r="I9" s="7">
        <v>5</v>
      </c>
      <c r="J9" s="7">
        <v>2</v>
      </c>
      <c r="K9" s="7">
        <v>10</v>
      </c>
      <c r="L9" s="7">
        <v>2</v>
      </c>
      <c r="M9" s="4">
        <f>SUM(D9:L9)</f>
        <v>386</v>
      </c>
      <c r="N9">
        <f>D9</f>
        <v>366</v>
      </c>
      <c r="O9">
        <f>M18-D9</f>
        <v>2355</v>
      </c>
      <c r="P9">
        <f>SUM(D10:D17)</f>
        <v>17</v>
      </c>
      <c r="Q9">
        <f>SUM(E9:L9)</f>
        <v>20</v>
      </c>
    </row>
    <row r="10" spans="2:17" x14ac:dyDescent="0.3">
      <c r="B10" s="12"/>
      <c r="C10" s="5">
        <v>2</v>
      </c>
      <c r="D10" s="7">
        <v>4</v>
      </c>
      <c r="E10" s="6">
        <v>600</v>
      </c>
      <c r="F10" s="7">
        <v>0</v>
      </c>
      <c r="G10" s="7">
        <v>1</v>
      </c>
      <c r="H10" s="7">
        <v>0</v>
      </c>
      <c r="I10" s="7">
        <v>7</v>
      </c>
      <c r="J10" s="7">
        <v>4</v>
      </c>
      <c r="K10" s="7">
        <v>1</v>
      </c>
      <c r="L10" s="7">
        <v>3</v>
      </c>
      <c r="M10" s="4">
        <f t="shared" ref="M10:M17" si="0">SUM(D10:L10)</f>
        <v>620</v>
      </c>
      <c r="N10">
        <f>E10</f>
        <v>600</v>
      </c>
      <c r="O10">
        <f>M18-E10</f>
        <v>2121</v>
      </c>
      <c r="P10">
        <f>SUM(E9,E11:E17)</f>
        <v>11</v>
      </c>
      <c r="Q10">
        <f>SUM(D10,F10:L10)</f>
        <v>20</v>
      </c>
    </row>
    <row r="11" spans="2:17" x14ac:dyDescent="0.3">
      <c r="B11" s="12"/>
      <c r="C11" s="5">
        <v>3</v>
      </c>
      <c r="D11" s="7">
        <v>0</v>
      </c>
      <c r="E11" s="7">
        <v>0</v>
      </c>
      <c r="F11" s="6">
        <v>732</v>
      </c>
      <c r="G11" s="7">
        <v>1</v>
      </c>
      <c r="H11" s="7">
        <v>0</v>
      </c>
      <c r="I11" s="7">
        <v>3</v>
      </c>
      <c r="J11" s="7">
        <v>0</v>
      </c>
      <c r="K11" s="7">
        <v>0</v>
      </c>
      <c r="L11" s="7">
        <v>0</v>
      </c>
      <c r="M11" s="4">
        <f t="shared" si="0"/>
        <v>736</v>
      </c>
      <c r="N11">
        <f>F11</f>
        <v>732</v>
      </c>
      <c r="O11">
        <f>M18-F11</f>
        <v>1989</v>
      </c>
      <c r="P11">
        <f>SUM(F9:F10,F12:F17)</f>
        <v>53</v>
      </c>
      <c r="Q11">
        <f>SUM(D11:E11,G11:L11)</f>
        <v>4</v>
      </c>
    </row>
    <row r="12" spans="2:17" x14ac:dyDescent="0.3">
      <c r="B12" s="12"/>
      <c r="C12" s="5">
        <v>4</v>
      </c>
      <c r="D12" s="7">
        <v>0</v>
      </c>
      <c r="E12" s="7">
        <v>1</v>
      </c>
      <c r="F12" s="7">
        <v>9</v>
      </c>
      <c r="G12" s="6">
        <v>84</v>
      </c>
      <c r="H12" s="7">
        <v>0</v>
      </c>
      <c r="I12" s="7">
        <v>21</v>
      </c>
      <c r="J12" s="7">
        <v>0</v>
      </c>
      <c r="K12" s="7">
        <v>1</v>
      </c>
      <c r="L12" s="7">
        <v>3</v>
      </c>
      <c r="M12" s="4">
        <f t="shared" si="0"/>
        <v>119</v>
      </c>
      <c r="N12">
        <f>G12</f>
        <v>84</v>
      </c>
      <c r="O12">
        <f>M18-G12</f>
        <v>2637</v>
      </c>
      <c r="P12">
        <f>SUM(G9:G11,G13:G17)</f>
        <v>4</v>
      </c>
      <c r="Q12">
        <f>SUM(D12:F12,H12:L12)</f>
        <v>35</v>
      </c>
    </row>
    <row r="13" spans="2:17" x14ac:dyDescent="0.3">
      <c r="B13" s="12"/>
      <c r="C13" s="5">
        <v>5</v>
      </c>
      <c r="D13" s="7">
        <v>0</v>
      </c>
      <c r="E13" s="7">
        <v>0</v>
      </c>
      <c r="F13" s="7">
        <v>1</v>
      </c>
      <c r="G13" s="7">
        <v>0</v>
      </c>
      <c r="H13" s="6">
        <v>0</v>
      </c>
      <c r="I13" s="7">
        <v>5</v>
      </c>
      <c r="J13" s="7">
        <v>0</v>
      </c>
      <c r="K13" s="7">
        <v>0</v>
      </c>
      <c r="L13" s="7">
        <v>5</v>
      </c>
      <c r="M13" s="4">
        <f t="shared" si="0"/>
        <v>11</v>
      </c>
      <c r="N13">
        <f>H13</f>
        <v>0</v>
      </c>
      <c r="O13">
        <f>M18-H13</f>
        <v>2721</v>
      </c>
      <c r="P13">
        <f>SUM(H9:H12,H14:H17)</f>
        <v>0</v>
      </c>
      <c r="Q13">
        <f>SUM(D13:G13,I13:L13)</f>
        <v>11</v>
      </c>
    </row>
    <row r="14" spans="2:17" x14ac:dyDescent="0.3">
      <c r="B14" s="12"/>
      <c r="C14" s="5">
        <v>6</v>
      </c>
      <c r="D14" s="7">
        <v>1</v>
      </c>
      <c r="E14" s="7">
        <v>1</v>
      </c>
      <c r="F14" s="7">
        <v>38</v>
      </c>
      <c r="G14" s="7">
        <v>0</v>
      </c>
      <c r="H14" s="7">
        <v>0</v>
      </c>
      <c r="I14" s="6">
        <v>141</v>
      </c>
      <c r="J14" s="7">
        <v>0</v>
      </c>
      <c r="K14" s="7">
        <v>1</v>
      </c>
      <c r="L14" s="7">
        <v>6</v>
      </c>
      <c r="M14" s="4">
        <f t="shared" si="0"/>
        <v>188</v>
      </c>
      <c r="N14">
        <f>I14</f>
        <v>141</v>
      </c>
      <c r="O14">
        <f>M18-I14</f>
        <v>2580</v>
      </c>
      <c r="P14">
        <f>SUM(I9:I13,I15:I17)</f>
        <v>57</v>
      </c>
      <c r="Q14">
        <f>SUM(D14:H14,J14:L14)</f>
        <v>47</v>
      </c>
    </row>
    <row r="15" spans="2:17" x14ac:dyDescent="0.3">
      <c r="B15" s="12"/>
      <c r="C15" s="5">
        <v>7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3</v>
      </c>
      <c r="J15" s="6">
        <v>92</v>
      </c>
      <c r="K15" s="7">
        <v>1</v>
      </c>
      <c r="L15" s="7">
        <v>3</v>
      </c>
      <c r="M15" s="4">
        <f t="shared" si="0"/>
        <v>100</v>
      </c>
      <c r="N15">
        <f>J15</f>
        <v>92</v>
      </c>
      <c r="O15">
        <f>M18-J15</f>
        <v>2629</v>
      </c>
      <c r="P15">
        <f>SUM(J9:J14,J16:J17)</f>
        <v>7</v>
      </c>
      <c r="Q15">
        <f>SUM(D15:I15,K15:L15)</f>
        <v>8</v>
      </c>
    </row>
    <row r="16" spans="2:17" x14ac:dyDescent="0.3">
      <c r="B16" s="12"/>
      <c r="C16" s="5">
        <v>8</v>
      </c>
      <c r="D16" s="7">
        <v>12</v>
      </c>
      <c r="E16" s="7">
        <v>4</v>
      </c>
      <c r="F16" s="7">
        <v>4</v>
      </c>
      <c r="G16" s="7">
        <v>1</v>
      </c>
      <c r="H16" s="7">
        <v>0</v>
      </c>
      <c r="I16" s="7">
        <v>3</v>
      </c>
      <c r="J16" s="7">
        <v>0</v>
      </c>
      <c r="K16" s="6">
        <v>273</v>
      </c>
      <c r="L16" s="7">
        <v>10</v>
      </c>
      <c r="M16" s="4">
        <f t="shared" si="0"/>
        <v>307</v>
      </c>
      <c r="N16">
        <f>K16</f>
        <v>273</v>
      </c>
      <c r="O16">
        <f>M18-K16</f>
        <v>2448</v>
      </c>
      <c r="P16">
        <f>SUM(K9:K15,K17)</f>
        <v>14</v>
      </c>
      <c r="Q16">
        <f>SUM(D16:J16,L16)</f>
        <v>34</v>
      </c>
    </row>
    <row r="17" spans="2:17" x14ac:dyDescent="0.3">
      <c r="B17" s="12"/>
      <c r="C17" s="5">
        <v>9</v>
      </c>
      <c r="D17" s="7">
        <v>0</v>
      </c>
      <c r="E17" s="7">
        <v>3</v>
      </c>
      <c r="F17" s="7">
        <v>1</v>
      </c>
      <c r="G17" s="7">
        <v>1</v>
      </c>
      <c r="H17" s="7">
        <v>0</v>
      </c>
      <c r="I17" s="7">
        <v>10</v>
      </c>
      <c r="J17" s="7">
        <v>1</v>
      </c>
      <c r="K17" s="7">
        <v>0</v>
      </c>
      <c r="L17" s="6">
        <v>238</v>
      </c>
      <c r="M17" s="4">
        <f t="shared" si="0"/>
        <v>254</v>
      </c>
      <c r="N17">
        <f>L17</f>
        <v>238</v>
      </c>
      <c r="O17">
        <f>M18-L17</f>
        <v>2483</v>
      </c>
      <c r="P17">
        <f>SUM(L9:L16)</f>
        <v>32</v>
      </c>
      <c r="Q17">
        <f>SUM(D17:K17)</f>
        <v>16</v>
      </c>
    </row>
    <row r="18" spans="2:17" x14ac:dyDescent="0.3">
      <c r="M18" s="4">
        <f>SUM(M9:M17)</f>
        <v>2721</v>
      </c>
    </row>
    <row r="23" spans="2:17" ht="15.6" x14ac:dyDescent="0.3">
      <c r="D23" s="8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J23" s="8" t="s">
        <v>12</v>
      </c>
      <c r="K23" s="10">
        <f>SUM(E24:E32)/9</f>
        <v>0.9844087364180899</v>
      </c>
      <c r="L23" s="4"/>
      <c r="M23" s="4"/>
    </row>
    <row r="24" spans="2:17" ht="15.6" x14ac:dyDescent="0.3">
      <c r="D24" s="8">
        <v>1</v>
      </c>
      <c r="E24">
        <f>IF(SUM(N9:Q9)=0,0,(N9+O9)/SUM(N9:Q9))</f>
        <v>0.98658448150833933</v>
      </c>
      <c r="F24">
        <f>IF((N9+P9)=0,0,N9/(N9+P9))</f>
        <v>0.95561357702349869</v>
      </c>
      <c r="G24">
        <f>IF(SUM(N9,Q9)=0,0,N9/SUM(N9,Q9))</f>
        <v>0.94818652849740936</v>
      </c>
      <c r="H24">
        <f>IF((F24+G24)=0,0,(2*F24*G24)/(F24+G24))</f>
        <v>0.95188556566970106</v>
      </c>
      <c r="J24" s="8" t="s">
        <v>13</v>
      </c>
      <c r="K24" s="10">
        <f>SUM(F24:F32)/9</f>
        <v>0.81097277441893301</v>
      </c>
    </row>
    <row r="25" spans="2:17" ht="15.6" x14ac:dyDescent="0.3">
      <c r="D25" s="8">
        <v>2</v>
      </c>
      <c r="E25">
        <f t="shared" ref="E25:E32" si="1">IF(SUM(N10:Q10)=0,0,(N10+O10)/SUM(N10:Q10))</f>
        <v>0.98873546511627908</v>
      </c>
      <c r="F25">
        <f t="shared" ref="F25:F32" si="2">IF((N10+P10)=0,0,N10/(N10+P10))</f>
        <v>0.98199672667757776</v>
      </c>
      <c r="G25">
        <f t="shared" ref="G25:G32" si="3">IF(SUM(N10,Q10)=0,0,N10/SUM(N10,Q10))</f>
        <v>0.967741935483871</v>
      </c>
      <c r="H25">
        <f t="shared" ref="H25:H32" si="4">IF((F25+G25)=0,0,(2*F25*G25)/(F25+G25))</f>
        <v>0.97481722177091801</v>
      </c>
      <c r="J25" s="8" t="s">
        <v>14</v>
      </c>
      <c r="K25" s="10">
        <f>SUM(G24:G32)/9</f>
        <v>0.79029274696241747</v>
      </c>
    </row>
    <row r="26" spans="2:17" ht="15.6" x14ac:dyDescent="0.3">
      <c r="D26" s="8">
        <v>3</v>
      </c>
      <c r="E26">
        <f t="shared" si="1"/>
        <v>0.97948164146868255</v>
      </c>
      <c r="F26">
        <f t="shared" si="2"/>
        <v>0.93248407643312103</v>
      </c>
      <c r="G26">
        <f t="shared" si="3"/>
        <v>0.99456521739130432</v>
      </c>
      <c r="H26">
        <f t="shared" si="4"/>
        <v>0.96252465483234706</v>
      </c>
      <c r="J26" s="8" t="s">
        <v>15</v>
      </c>
      <c r="K26" s="10">
        <f>SUM(H24:H32)/9</f>
        <v>0.79817817496586008</v>
      </c>
    </row>
    <row r="27" spans="2:17" x14ac:dyDescent="0.3">
      <c r="D27" s="8">
        <v>4</v>
      </c>
      <c r="E27">
        <f t="shared" si="1"/>
        <v>0.98586956521739133</v>
      </c>
      <c r="F27">
        <f t="shared" si="2"/>
        <v>0.95454545454545459</v>
      </c>
      <c r="G27">
        <f t="shared" si="3"/>
        <v>0.70588235294117652</v>
      </c>
      <c r="H27">
        <f t="shared" si="4"/>
        <v>0.81159420289855067</v>
      </c>
    </row>
    <row r="28" spans="2:17" x14ac:dyDescent="0.3">
      <c r="D28" s="8">
        <v>5</v>
      </c>
      <c r="E28">
        <f t="shared" si="1"/>
        <v>0.99597364568081992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2:17" x14ac:dyDescent="0.3">
      <c r="D29" s="8">
        <v>6</v>
      </c>
      <c r="E29">
        <f t="shared" si="1"/>
        <v>0.96318584070796465</v>
      </c>
      <c r="F29">
        <f t="shared" si="2"/>
        <v>0.71212121212121215</v>
      </c>
      <c r="G29">
        <f t="shared" si="3"/>
        <v>0.75</v>
      </c>
      <c r="H29">
        <f t="shared" si="4"/>
        <v>0.73056994818652854</v>
      </c>
    </row>
    <row r="30" spans="2:17" x14ac:dyDescent="0.3">
      <c r="D30" s="8">
        <v>7</v>
      </c>
      <c r="E30">
        <f t="shared" si="1"/>
        <v>0.99451754385964908</v>
      </c>
      <c r="F30">
        <f t="shared" si="2"/>
        <v>0.92929292929292928</v>
      </c>
      <c r="G30">
        <f t="shared" si="3"/>
        <v>0.92</v>
      </c>
      <c r="H30">
        <f t="shared" si="4"/>
        <v>0.92462311557788945</v>
      </c>
    </row>
    <row r="31" spans="2:17" x14ac:dyDescent="0.3">
      <c r="D31" s="8">
        <v>8</v>
      </c>
      <c r="E31">
        <f t="shared" si="1"/>
        <v>0.98266522210184182</v>
      </c>
      <c r="F31">
        <f t="shared" si="2"/>
        <v>0.95121951219512191</v>
      </c>
      <c r="G31">
        <f t="shared" si="3"/>
        <v>0.88925081433224751</v>
      </c>
      <c r="H31">
        <f t="shared" si="4"/>
        <v>0.91919191919191912</v>
      </c>
    </row>
    <row r="32" spans="2:17" x14ac:dyDescent="0.3">
      <c r="D32" s="8">
        <v>9</v>
      </c>
      <c r="E32">
        <f t="shared" si="1"/>
        <v>0.98266522210184182</v>
      </c>
      <c r="F32">
        <f t="shared" si="2"/>
        <v>0.88148148148148153</v>
      </c>
      <c r="G32">
        <f t="shared" si="3"/>
        <v>0.93700787401574803</v>
      </c>
      <c r="H32">
        <f t="shared" si="4"/>
        <v>0.90839694656488568</v>
      </c>
    </row>
  </sheetData>
  <mergeCells count="2">
    <mergeCell ref="D7:L7"/>
    <mergeCell ref="B9:B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0002-25BD-4060-905C-E198B1A404AF}">
  <dimension ref="B2:Q32"/>
  <sheetViews>
    <sheetView workbookViewId="0">
      <selection activeCell="C2" sqref="C2"/>
    </sheetView>
  </sheetViews>
  <sheetFormatPr defaultRowHeight="14.4" x14ac:dyDescent="0.3"/>
  <cols>
    <col min="2" max="2" width="13.33203125" bestFit="1" customWidth="1"/>
  </cols>
  <sheetData>
    <row r="2" spans="2:17" x14ac:dyDescent="0.3">
      <c r="B2" s="4" t="s">
        <v>16</v>
      </c>
      <c r="C2" t="s">
        <v>20</v>
      </c>
    </row>
    <row r="7" spans="2:17" x14ac:dyDescent="0.3">
      <c r="B7" s="1"/>
      <c r="C7" s="1"/>
      <c r="D7" s="11" t="s">
        <v>0</v>
      </c>
      <c r="E7" s="11"/>
      <c r="F7" s="11"/>
      <c r="G7" s="11"/>
      <c r="H7" s="11"/>
      <c r="I7" s="11"/>
      <c r="J7" s="11"/>
      <c r="K7" s="11"/>
      <c r="L7" s="11"/>
    </row>
    <row r="8" spans="2:17" x14ac:dyDescent="0.3">
      <c r="B8" s="1"/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3">
      <c r="B9" s="12" t="s">
        <v>6</v>
      </c>
      <c r="C9" s="5">
        <v>1</v>
      </c>
      <c r="D9" s="6">
        <v>369</v>
      </c>
      <c r="E9" s="7">
        <v>8</v>
      </c>
      <c r="F9" s="7">
        <v>0</v>
      </c>
      <c r="G9" s="7">
        <v>0</v>
      </c>
      <c r="H9" s="7">
        <v>0</v>
      </c>
      <c r="I9" s="7">
        <v>2</v>
      </c>
      <c r="J9" s="7">
        <v>2</v>
      </c>
      <c r="K9" s="7">
        <v>5</v>
      </c>
      <c r="L9" s="7">
        <v>0</v>
      </c>
      <c r="M9" s="4">
        <f>SUM(D9:L9)</f>
        <v>386</v>
      </c>
      <c r="N9">
        <f>D9</f>
        <v>369</v>
      </c>
      <c r="O9">
        <f>M18-D9</f>
        <v>2352</v>
      </c>
      <c r="P9">
        <f>SUM(D10:D17)</f>
        <v>26</v>
      </c>
      <c r="Q9">
        <f>SUM(E9:L9)</f>
        <v>17</v>
      </c>
    </row>
    <row r="10" spans="2:17" x14ac:dyDescent="0.3">
      <c r="B10" s="12"/>
      <c r="C10" s="5">
        <v>2</v>
      </c>
      <c r="D10" s="7">
        <v>9</v>
      </c>
      <c r="E10" s="6">
        <v>605</v>
      </c>
      <c r="F10" s="7">
        <v>1</v>
      </c>
      <c r="G10" s="7">
        <v>2</v>
      </c>
      <c r="H10" s="7">
        <v>0</v>
      </c>
      <c r="I10" s="7">
        <v>0</v>
      </c>
      <c r="J10" s="7">
        <v>1</v>
      </c>
      <c r="K10" s="7">
        <v>1</v>
      </c>
      <c r="L10" s="7">
        <v>1</v>
      </c>
      <c r="M10" s="4">
        <f t="shared" ref="M10:M17" si="0">SUM(D10:L10)</f>
        <v>620</v>
      </c>
      <c r="N10">
        <f>E10</f>
        <v>605</v>
      </c>
      <c r="O10">
        <f>M18-E10</f>
        <v>2116</v>
      </c>
      <c r="P10">
        <f>SUM(E9,E11:E17)</f>
        <v>24</v>
      </c>
      <c r="Q10">
        <f>SUM(D10,F10:L10)</f>
        <v>15</v>
      </c>
    </row>
    <row r="11" spans="2:17" x14ac:dyDescent="0.3">
      <c r="B11" s="12"/>
      <c r="C11" s="5">
        <v>3</v>
      </c>
      <c r="D11" s="7">
        <v>0</v>
      </c>
      <c r="E11" s="7">
        <v>0</v>
      </c>
      <c r="F11" s="6">
        <v>732</v>
      </c>
      <c r="G11" s="7">
        <v>1</v>
      </c>
      <c r="H11" s="7">
        <v>0</v>
      </c>
      <c r="I11" s="7">
        <v>3</v>
      </c>
      <c r="J11" s="7">
        <v>0</v>
      </c>
      <c r="K11" s="7">
        <v>0</v>
      </c>
      <c r="L11" s="7">
        <v>0</v>
      </c>
      <c r="M11" s="4">
        <f t="shared" si="0"/>
        <v>736</v>
      </c>
      <c r="N11">
        <f>F11</f>
        <v>732</v>
      </c>
      <c r="O11">
        <f>M18-F11</f>
        <v>1989</v>
      </c>
      <c r="P11">
        <f>SUM(F9:F10,F12:F17)</f>
        <v>68</v>
      </c>
      <c r="Q11">
        <f>SUM(D11:E11,G11:L11)</f>
        <v>4</v>
      </c>
    </row>
    <row r="12" spans="2:17" x14ac:dyDescent="0.3">
      <c r="B12" s="12"/>
      <c r="C12" s="5">
        <v>4</v>
      </c>
      <c r="D12" s="7">
        <v>0</v>
      </c>
      <c r="E12" s="7">
        <v>2</v>
      </c>
      <c r="F12" s="7">
        <v>22</v>
      </c>
      <c r="G12" s="6">
        <v>95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4">
        <f t="shared" si="0"/>
        <v>119</v>
      </c>
      <c r="N12">
        <f>G12</f>
        <v>95</v>
      </c>
      <c r="O12">
        <f>M18-G12</f>
        <v>2626</v>
      </c>
      <c r="P12">
        <f>SUM(G9:G11,G13:G17)</f>
        <v>57</v>
      </c>
      <c r="Q12">
        <f>SUM(D12:F12,H12:L12)</f>
        <v>24</v>
      </c>
    </row>
    <row r="13" spans="2:17" x14ac:dyDescent="0.3">
      <c r="B13" s="12"/>
      <c r="C13" s="5">
        <v>5</v>
      </c>
      <c r="D13" s="7">
        <v>0</v>
      </c>
      <c r="E13" s="7">
        <v>0</v>
      </c>
      <c r="F13" s="7">
        <v>3</v>
      </c>
      <c r="G13" s="7">
        <v>0</v>
      </c>
      <c r="H13" s="6">
        <v>2</v>
      </c>
      <c r="I13" s="7">
        <v>5</v>
      </c>
      <c r="J13" s="7">
        <v>0</v>
      </c>
      <c r="K13" s="7">
        <v>0</v>
      </c>
      <c r="L13" s="7">
        <v>1</v>
      </c>
      <c r="M13" s="4">
        <f t="shared" si="0"/>
        <v>11</v>
      </c>
      <c r="N13">
        <f>H13</f>
        <v>2</v>
      </c>
      <c r="O13">
        <f>M18-H13</f>
        <v>2719</v>
      </c>
      <c r="P13">
        <f>SUM(H9:H12,H14:H17)</f>
        <v>1</v>
      </c>
      <c r="Q13">
        <f>SUM(D13:G13,I13:L13)</f>
        <v>9</v>
      </c>
    </row>
    <row r="14" spans="2:17" x14ac:dyDescent="0.3">
      <c r="B14" s="12"/>
      <c r="C14" s="5">
        <v>6</v>
      </c>
      <c r="D14" s="7">
        <v>3</v>
      </c>
      <c r="E14" s="7">
        <v>2</v>
      </c>
      <c r="F14" s="7">
        <v>31</v>
      </c>
      <c r="G14" s="7">
        <v>49</v>
      </c>
      <c r="H14" s="7">
        <v>0</v>
      </c>
      <c r="I14" s="6">
        <v>103</v>
      </c>
      <c r="J14" s="7">
        <v>0</v>
      </c>
      <c r="K14" s="7">
        <v>0</v>
      </c>
      <c r="L14" s="7">
        <v>0</v>
      </c>
      <c r="M14" s="4">
        <f t="shared" si="0"/>
        <v>188</v>
      </c>
      <c r="N14">
        <f>I14</f>
        <v>103</v>
      </c>
      <c r="O14">
        <f>M18-I14</f>
        <v>2618</v>
      </c>
      <c r="P14">
        <f>SUM(I9:I13,I15:I17)</f>
        <v>57</v>
      </c>
      <c r="Q14">
        <f>SUM(D14:H14,J14:L14)</f>
        <v>85</v>
      </c>
    </row>
    <row r="15" spans="2:17" x14ac:dyDescent="0.3">
      <c r="B15" s="12"/>
      <c r="C15" s="5">
        <v>7</v>
      </c>
      <c r="D15" s="7">
        <v>1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6">
        <v>95</v>
      </c>
      <c r="K15" s="7">
        <v>2</v>
      </c>
      <c r="L15" s="7">
        <v>0</v>
      </c>
      <c r="M15" s="4">
        <f t="shared" si="0"/>
        <v>100</v>
      </c>
      <c r="N15">
        <f>J15</f>
        <v>95</v>
      </c>
      <c r="O15">
        <f>M18-J15</f>
        <v>2626</v>
      </c>
      <c r="P15">
        <f>SUM(J9:J14,J16:J17)</f>
        <v>4</v>
      </c>
      <c r="Q15">
        <f>SUM(D15:I15,K15:L15)</f>
        <v>5</v>
      </c>
    </row>
    <row r="16" spans="2:17" x14ac:dyDescent="0.3">
      <c r="B16" s="12"/>
      <c r="C16" s="5">
        <v>8</v>
      </c>
      <c r="D16" s="7">
        <v>12</v>
      </c>
      <c r="E16" s="7">
        <v>7</v>
      </c>
      <c r="F16" s="7">
        <v>5</v>
      </c>
      <c r="G16" s="7">
        <v>2</v>
      </c>
      <c r="H16" s="7">
        <v>0</v>
      </c>
      <c r="I16" s="7">
        <v>4</v>
      </c>
      <c r="J16" s="7">
        <v>1</v>
      </c>
      <c r="K16" s="6">
        <v>275</v>
      </c>
      <c r="L16" s="7">
        <v>1</v>
      </c>
      <c r="M16" s="4">
        <f t="shared" si="0"/>
        <v>307</v>
      </c>
      <c r="N16">
        <f>K16</f>
        <v>275</v>
      </c>
      <c r="O16">
        <f>M18-K16</f>
        <v>2446</v>
      </c>
      <c r="P16">
        <f>SUM(K9:K15,K17)</f>
        <v>11</v>
      </c>
      <c r="Q16">
        <f>SUM(D16:J16,L16)</f>
        <v>32</v>
      </c>
    </row>
    <row r="17" spans="2:17" x14ac:dyDescent="0.3">
      <c r="B17" s="12"/>
      <c r="C17" s="5">
        <v>9</v>
      </c>
      <c r="D17" s="7">
        <v>1</v>
      </c>
      <c r="E17" s="7">
        <v>5</v>
      </c>
      <c r="F17" s="7">
        <v>6</v>
      </c>
      <c r="G17" s="7">
        <v>1</v>
      </c>
      <c r="H17" s="7">
        <v>1</v>
      </c>
      <c r="I17" s="7">
        <v>43</v>
      </c>
      <c r="J17" s="7">
        <v>0</v>
      </c>
      <c r="K17" s="7">
        <v>3</v>
      </c>
      <c r="L17" s="6">
        <v>194</v>
      </c>
      <c r="M17" s="4">
        <f t="shared" si="0"/>
        <v>254</v>
      </c>
      <c r="N17">
        <f>L17</f>
        <v>194</v>
      </c>
      <c r="O17">
        <f>M18-L17</f>
        <v>2527</v>
      </c>
      <c r="P17">
        <f>SUM(L9:L16)</f>
        <v>3</v>
      </c>
      <c r="Q17">
        <f>SUM(D17:K17)</f>
        <v>60</v>
      </c>
    </row>
    <row r="18" spans="2:17" x14ac:dyDescent="0.3">
      <c r="M18" s="4">
        <f>SUM(M9:M17)</f>
        <v>2721</v>
      </c>
    </row>
    <row r="23" spans="2:17" ht="15.6" x14ac:dyDescent="0.3">
      <c r="D23" s="8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J23" s="8" t="s">
        <v>12</v>
      </c>
      <c r="K23" s="10">
        <f>SUM(E24:E32)/9</f>
        <v>0.98009806480267736</v>
      </c>
      <c r="L23" s="4"/>
      <c r="M23" s="4"/>
    </row>
    <row r="24" spans="2:17" ht="15.6" x14ac:dyDescent="0.3">
      <c r="D24" s="8">
        <v>1</v>
      </c>
      <c r="E24">
        <f>IF(SUM(N9:Q9)=0,0,(N9+O9)/SUM(N9:Q9))</f>
        <v>0.98444283646888564</v>
      </c>
      <c r="F24">
        <f>IF((N9+P9)=0,0,N9/(N9+P9))</f>
        <v>0.9341772151898734</v>
      </c>
      <c r="G24">
        <f>IF(SUM(N9,Q9)=0,0,N9/SUM(N9,Q9))</f>
        <v>0.95595854922279788</v>
      </c>
      <c r="H24">
        <f>IF((F24+G24)=0,0,(2*F24*G24)/(F24+G24))</f>
        <v>0.94494238156209986</v>
      </c>
      <c r="J24" s="8" t="s">
        <v>13</v>
      </c>
      <c r="K24" s="10">
        <f>SUM(F24:F32)/9</f>
        <v>0.85026045263703731</v>
      </c>
    </row>
    <row r="25" spans="2:17" ht="15.6" x14ac:dyDescent="0.3">
      <c r="D25" s="8">
        <v>2</v>
      </c>
      <c r="E25">
        <f t="shared" ref="E25:E32" si="1">IF(SUM(N10:Q10)=0,0,(N10+O10)/SUM(N10:Q10))</f>
        <v>0.98586956521739133</v>
      </c>
      <c r="F25">
        <f t="shared" ref="F25:F32" si="2">IF((N10+P10)=0,0,N10/(N10+P10))</f>
        <v>0.96184419713831482</v>
      </c>
      <c r="G25">
        <f t="shared" ref="G25:G32" si="3">IF(SUM(N10,Q10)=0,0,N10/SUM(N10,Q10))</f>
        <v>0.97580645161290325</v>
      </c>
      <c r="H25">
        <f t="shared" ref="H25:H32" si="4">IF((F25+G25)=0,0,(2*F25*G25)/(F25+G25))</f>
        <v>0.96877502001601279</v>
      </c>
      <c r="J25" s="8" t="s">
        <v>14</v>
      </c>
      <c r="K25" s="10">
        <f>SUM(G24:G32)/9</f>
        <v>0.78487611867484119</v>
      </c>
    </row>
    <row r="26" spans="2:17" ht="15.6" x14ac:dyDescent="0.3">
      <c r="D26" s="8">
        <v>3</v>
      </c>
      <c r="E26">
        <f t="shared" si="1"/>
        <v>0.97422126745435011</v>
      </c>
      <c r="F26">
        <f t="shared" si="2"/>
        <v>0.91500000000000004</v>
      </c>
      <c r="G26">
        <f t="shared" si="3"/>
        <v>0.99456521739130432</v>
      </c>
      <c r="H26">
        <f t="shared" si="4"/>
        <v>0.953125</v>
      </c>
      <c r="J26" s="8" t="s">
        <v>15</v>
      </c>
      <c r="K26" s="10">
        <f>SUM(H24:H32)/9</f>
        <v>0.7986877071587748</v>
      </c>
    </row>
    <row r="27" spans="2:17" x14ac:dyDescent="0.3">
      <c r="D27" s="8">
        <v>4</v>
      </c>
      <c r="E27">
        <f t="shared" si="1"/>
        <v>0.97109207708779444</v>
      </c>
      <c r="F27">
        <f t="shared" si="2"/>
        <v>0.625</v>
      </c>
      <c r="G27">
        <f t="shared" si="3"/>
        <v>0.79831932773109249</v>
      </c>
      <c r="H27">
        <f t="shared" si="4"/>
        <v>0.70110701107011064</v>
      </c>
    </row>
    <row r="28" spans="2:17" x14ac:dyDescent="0.3">
      <c r="D28" s="8">
        <v>5</v>
      </c>
      <c r="E28">
        <f t="shared" si="1"/>
        <v>0.99633833760527279</v>
      </c>
      <c r="F28">
        <f t="shared" si="2"/>
        <v>0.66666666666666663</v>
      </c>
      <c r="G28">
        <f t="shared" si="3"/>
        <v>0.18181818181818182</v>
      </c>
      <c r="H28">
        <f t="shared" si="4"/>
        <v>0.28571428571428575</v>
      </c>
    </row>
    <row r="29" spans="2:17" x14ac:dyDescent="0.3">
      <c r="D29" s="8">
        <v>6</v>
      </c>
      <c r="E29">
        <f t="shared" si="1"/>
        <v>0.95040167656304575</v>
      </c>
      <c r="F29">
        <f t="shared" si="2"/>
        <v>0.64375000000000004</v>
      </c>
      <c r="G29">
        <f t="shared" si="3"/>
        <v>0.5478723404255319</v>
      </c>
      <c r="H29">
        <f t="shared" si="4"/>
        <v>0.59195402298850575</v>
      </c>
    </row>
    <row r="30" spans="2:17" x14ac:dyDescent="0.3">
      <c r="D30" s="8">
        <v>7</v>
      </c>
      <c r="E30">
        <f t="shared" si="1"/>
        <v>0.99670329670329672</v>
      </c>
      <c r="F30">
        <f t="shared" si="2"/>
        <v>0.95959595959595956</v>
      </c>
      <c r="G30">
        <f t="shared" si="3"/>
        <v>0.95</v>
      </c>
      <c r="H30">
        <f t="shared" si="4"/>
        <v>0.95477386934673358</v>
      </c>
    </row>
    <row r="31" spans="2:17" x14ac:dyDescent="0.3">
      <c r="D31" s="8">
        <v>8</v>
      </c>
      <c r="E31">
        <f t="shared" si="1"/>
        <v>0.98444283646888564</v>
      </c>
      <c r="F31">
        <f t="shared" si="2"/>
        <v>0.96153846153846156</v>
      </c>
      <c r="G31">
        <f t="shared" si="3"/>
        <v>0.89576547231270354</v>
      </c>
      <c r="H31">
        <f t="shared" si="4"/>
        <v>0.92748735244519387</v>
      </c>
    </row>
    <row r="32" spans="2:17" x14ac:dyDescent="0.3">
      <c r="D32" s="8">
        <v>9</v>
      </c>
      <c r="E32">
        <f t="shared" si="1"/>
        <v>0.97737068965517238</v>
      </c>
      <c r="F32">
        <f t="shared" si="2"/>
        <v>0.98477157360406087</v>
      </c>
      <c r="G32">
        <f t="shared" si="3"/>
        <v>0.76377952755905509</v>
      </c>
      <c r="H32">
        <f t="shared" si="4"/>
        <v>0.86031042128603097</v>
      </c>
    </row>
  </sheetData>
  <mergeCells count="2">
    <mergeCell ref="D7:L7"/>
    <mergeCell ref="B9:B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C11D-7E1D-4E7B-B79E-8777D240B544}">
  <dimension ref="B2:Q32"/>
  <sheetViews>
    <sheetView workbookViewId="0">
      <selection activeCell="B4" sqref="B4"/>
    </sheetView>
  </sheetViews>
  <sheetFormatPr defaultRowHeight="14.4" x14ac:dyDescent="0.3"/>
  <cols>
    <col min="2" max="2" width="13.109375" bestFit="1" customWidth="1"/>
    <col min="10" max="10" width="19.88671875" bestFit="1" customWidth="1"/>
  </cols>
  <sheetData>
    <row r="2" spans="2:17" x14ac:dyDescent="0.3">
      <c r="B2" s="4" t="s">
        <v>16</v>
      </c>
      <c r="C2" t="s">
        <v>21</v>
      </c>
    </row>
    <row r="7" spans="2:17" x14ac:dyDescent="0.3">
      <c r="B7" s="1"/>
      <c r="C7" s="1"/>
      <c r="D7" s="11" t="s">
        <v>0</v>
      </c>
      <c r="E7" s="11"/>
      <c r="F7" s="11"/>
      <c r="G7" s="11"/>
      <c r="H7" s="11"/>
      <c r="I7" s="11"/>
      <c r="J7" s="11"/>
      <c r="K7" s="11"/>
      <c r="L7" s="11"/>
    </row>
    <row r="8" spans="2:17" x14ac:dyDescent="0.3">
      <c r="B8" s="1"/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3">
      <c r="B9" s="12" t="s">
        <v>6</v>
      </c>
      <c r="C9" s="5">
        <v>1</v>
      </c>
      <c r="D9" s="6">
        <v>368</v>
      </c>
      <c r="E9" s="7">
        <v>6</v>
      </c>
      <c r="F9" s="7">
        <v>1</v>
      </c>
      <c r="G9" s="7">
        <v>0</v>
      </c>
      <c r="H9" s="7">
        <v>0</v>
      </c>
      <c r="I9" s="7">
        <v>2</v>
      </c>
      <c r="J9" s="7">
        <v>0</v>
      </c>
      <c r="K9" s="7">
        <v>6</v>
      </c>
      <c r="L9" s="7">
        <v>3</v>
      </c>
      <c r="M9" s="4">
        <f>SUM(D9:L9)</f>
        <v>386</v>
      </c>
      <c r="N9">
        <f>D9</f>
        <v>368</v>
      </c>
      <c r="O9">
        <f>M18-D9</f>
        <v>2353</v>
      </c>
      <c r="P9">
        <f>SUM(D10:D17)</f>
        <v>12</v>
      </c>
      <c r="Q9">
        <f>SUM(E9:L9)</f>
        <v>18</v>
      </c>
    </row>
    <row r="10" spans="2:17" x14ac:dyDescent="0.3">
      <c r="B10" s="12"/>
      <c r="C10" s="5">
        <v>2</v>
      </c>
      <c r="D10" s="7">
        <v>6</v>
      </c>
      <c r="E10" s="6">
        <v>600</v>
      </c>
      <c r="F10" s="7">
        <v>0</v>
      </c>
      <c r="G10" s="7">
        <v>1</v>
      </c>
      <c r="H10" s="7">
        <v>0</v>
      </c>
      <c r="I10" s="7">
        <v>2</v>
      </c>
      <c r="J10" s="7">
        <v>0</v>
      </c>
      <c r="K10" s="7">
        <v>3</v>
      </c>
      <c r="L10" s="7">
        <v>8</v>
      </c>
      <c r="M10" s="4">
        <f t="shared" ref="M10:M17" si="0">SUM(D10:L10)</f>
        <v>620</v>
      </c>
      <c r="N10">
        <f>E10</f>
        <v>600</v>
      </c>
      <c r="O10">
        <f>M18-E10</f>
        <v>2121</v>
      </c>
      <c r="P10">
        <f>SUM(E9,E11:E17)</f>
        <v>20</v>
      </c>
      <c r="Q10">
        <f>SUM(D10,F10:L10)</f>
        <v>20</v>
      </c>
    </row>
    <row r="11" spans="2:17" x14ac:dyDescent="0.3">
      <c r="B11" s="12"/>
      <c r="C11" s="5">
        <v>3</v>
      </c>
      <c r="D11" s="7">
        <v>0</v>
      </c>
      <c r="E11" s="7">
        <v>0</v>
      </c>
      <c r="F11" s="6">
        <v>732</v>
      </c>
      <c r="G11" s="7">
        <v>2</v>
      </c>
      <c r="H11" s="7">
        <v>0</v>
      </c>
      <c r="I11" s="7">
        <v>2</v>
      </c>
      <c r="J11" s="7">
        <v>0</v>
      </c>
      <c r="K11" s="7">
        <v>0</v>
      </c>
      <c r="L11" s="7">
        <v>0</v>
      </c>
      <c r="M11" s="4">
        <f t="shared" si="0"/>
        <v>736</v>
      </c>
      <c r="N11">
        <f>F11</f>
        <v>732</v>
      </c>
      <c r="O11">
        <f>M18-F11</f>
        <v>1989</v>
      </c>
      <c r="P11">
        <f>SUM(F9:F10,F12:F17)</f>
        <v>51</v>
      </c>
      <c r="Q11">
        <f>SUM(D11:E11,G11:L11)</f>
        <v>4</v>
      </c>
    </row>
    <row r="12" spans="2:17" x14ac:dyDescent="0.3">
      <c r="B12" s="12"/>
      <c r="C12" s="5">
        <v>4</v>
      </c>
      <c r="D12" s="7">
        <v>0</v>
      </c>
      <c r="E12" s="7">
        <v>2</v>
      </c>
      <c r="F12" s="7">
        <v>5</v>
      </c>
      <c r="G12" s="6">
        <v>108</v>
      </c>
      <c r="H12" s="7">
        <v>0</v>
      </c>
      <c r="I12" s="7">
        <v>1</v>
      </c>
      <c r="J12" s="7">
        <v>0</v>
      </c>
      <c r="K12" s="7">
        <v>1</v>
      </c>
      <c r="L12" s="7">
        <v>2</v>
      </c>
      <c r="M12" s="4">
        <f t="shared" si="0"/>
        <v>119</v>
      </c>
      <c r="N12">
        <f>G12</f>
        <v>108</v>
      </c>
      <c r="O12">
        <f>M18-G12</f>
        <v>2613</v>
      </c>
      <c r="P12">
        <f>SUM(G9:G11,G13:G17)</f>
        <v>16</v>
      </c>
      <c r="Q12">
        <f>SUM(D12:F12,H12:L12)</f>
        <v>11</v>
      </c>
    </row>
    <row r="13" spans="2:17" x14ac:dyDescent="0.3">
      <c r="B13" s="12"/>
      <c r="C13" s="5">
        <v>5</v>
      </c>
      <c r="D13" s="7">
        <v>0</v>
      </c>
      <c r="E13" s="7">
        <v>0</v>
      </c>
      <c r="F13" s="7">
        <v>2</v>
      </c>
      <c r="G13" s="7">
        <v>1</v>
      </c>
      <c r="H13" s="6">
        <v>0</v>
      </c>
      <c r="I13" s="7">
        <v>2</v>
      </c>
      <c r="J13" s="7">
        <v>0</v>
      </c>
      <c r="K13" s="7">
        <v>0</v>
      </c>
      <c r="L13" s="7">
        <v>6</v>
      </c>
      <c r="M13" s="4">
        <f t="shared" si="0"/>
        <v>11</v>
      </c>
      <c r="N13">
        <f>H13</f>
        <v>0</v>
      </c>
      <c r="O13">
        <f>M18-H13</f>
        <v>2721</v>
      </c>
      <c r="P13">
        <f>SUM(H9:H12,H14:H17)</f>
        <v>0</v>
      </c>
      <c r="Q13">
        <f>SUM(D13:G13,I13:L13)</f>
        <v>11</v>
      </c>
    </row>
    <row r="14" spans="2:17" x14ac:dyDescent="0.3">
      <c r="B14" s="12"/>
      <c r="C14" s="5">
        <v>6</v>
      </c>
      <c r="D14" s="7">
        <v>2</v>
      </c>
      <c r="E14" s="7">
        <v>1</v>
      </c>
      <c r="F14" s="7">
        <v>40</v>
      </c>
      <c r="G14" s="7">
        <v>7</v>
      </c>
      <c r="H14" s="7">
        <v>0</v>
      </c>
      <c r="I14" s="6">
        <v>134</v>
      </c>
      <c r="J14" s="7">
        <v>0</v>
      </c>
      <c r="K14" s="7">
        <v>1</v>
      </c>
      <c r="L14" s="7">
        <v>3</v>
      </c>
      <c r="M14" s="4">
        <f t="shared" si="0"/>
        <v>188</v>
      </c>
      <c r="N14">
        <f>I14</f>
        <v>134</v>
      </c>
      <c r="O14">
        <f>M18-I14</f>
        <v>2587</v>
      </c>
      <c r="P14">
        <f>SUM(I9:I13,I15:I17)</f>
        <v>14</v>
      </c>
      <c r="Q14">
        <f>SUM(D14:H14,J14:L14)</f>
        <v>54</v>
      </c>
    </row>
    <row r="15" spans="2:17" x14ac:dyDescent="0.3">
      <c r="B15" s="12"/>
      <c r="C15" s="5">
        <v>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6">
        <v>93</v>
      </c>
      <c r="K15" s="7">
        <v>2</v>
      </c>
      <c r="L15" s="7">
        <v>4</v>
      </c>
      <c r="M15" s="4">
        <f t="shared" si="0"/>
        <v>100</v>
      </c>
      <c r="N15">
        <f>J15</f>
        <v>93</v>
      </c>
      <c r="O15">
        <f>M18-J15</f>
        <v>2628</v>
      </c>
      <c r="P15">
        <f>SUM(J9:J14,J16:J17)</f>
        <v>0</v>
      </c>
      <c r="Q15">
        <f>SUM(D15:I15,K15:L15)</f>
        <v>7</v>
      </c>
    </row>
    <row r="16" spans="2:17" x14ac:dyDescent="0.3">
      <c r="B16" s="12"/>
      <c r="C16" s="5">
        <v>8</v>
      </c>
      <c r="D16" s="7">
        <v>4</v>
      </c>
      <c r="E16" s="7">
        <v>5</v>
      </c>
      <c r="F16" s="7">
        <v>3</v>
      </c>
      <c r="G16" s="7">
        <v>2</v>
      </c>
      <c r="H16" s="7">
        <v>0</v>
      </c>
      <c r="I16" s="7">
        <v>3</v>
      </c>
      <c r="J16" s="7">
        <v>0</v>
      </c>
      <c r="K16" s="6">
        <v>289</v>
      </c>
      <c r="L16" s="7">
        <v>1</v>
      </c>
      <c r="M16" s="4">
        <f t="shared" si="0"/>
        <v>307</v>
      </c>
      <c r="N16">
        <f>K16</f>
        <v>289</v>
      </c>
      <c r="O16">
        <f>M18-K16</f>
        <v>2432</v>
      </c>
      <c r="P16">
        <f>SUM(K9:K15,K17)</f>
        <v>15</v>
      </c>
      <c r="Q16">
        <f>SUM(D16:J16,L16)</f>
        <v>18</v>
      </c>
    </row>
    <row r="17" spans="2:17" x14ac:dyDescent="0.3">
      <c r="B17" s="12"/>
      <c r="C17" s="5">
        <v>9</v>
      </c>
      <c r="D17" s="7">
        <v>0</v>
      </c>
      <c r="E17" s="7">
        <v>6</v>
      </c>
      <c r="F17" s="7">
        <v>0</v>
      </c>
      <c r="G17" s="7">
        <v>3</v>
      </c>
      <c r="H17" s="7">
        <v>0</v>
      </c>
      <c r="I17" s="7">
        <v>1</v>
      </c>
      <c r="J17" s="7">
        <v>0</v>
      </c>
      <c r="K17" s="7">
        <v>2</v>
      </c>
      <c r="L17" s="6">
        <v>242</v>
      </c>
      <c r="M17" s="4">
        <f t="shared" si="0"/>
        <v>254</v>
      </c>
      <c r="N17">
        <f>L17</f>
        <v>242</v>
      </c>
      <c r="O17">
        <f>M18-L17</f>
        <v>2479</v>
      </c>
      <c r="P17">
        <f>SUM(L9:L16)</f>
        <v>27</v>
      </c>
      <c r="Q17">
        <f>SUM(D17:K17)</f>
        <v>12</v>
      </c>
    </row>
    <row r="18" spans="2:17" x14ac:dyDescent="0.3">
      <c r="M18" s="4">
        <f>SUM(M9:M17)</f>
        <v>2721</v>
      </c>
    </row>
    <row r="23" spans="2:17" ht="15.6" x14ac:dyDescent="0.3">
      <c r="D23" s="8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J23" s="8" t="s">
        <v>12</v>
      </c>
      <c r="K23" s="10">
        <f>SUM(E24:E32)/9</f>
        <v>0.98754250237554131</v>
      </c>
      <c r="L23" s="4"/>
      <c r="M23" s="4"/>
    </row>
    <row r="24" spans="2:17" ht="15.6" x14ac:dyDescent="0.3">
      <c r="D24" s="8">
        <v>1</v>
      </c>
      <c r="E24">
        <f>IF(SUM(N9:Q9)=0,0,(N9+O9)/SUM(N9:Q9))</f>
        <v>0.98909487459105783</v>
      </c>
      <c r="F24">
        <f>IF((N9+P9)=0,0,N9/(N9+P9))</f>
        <v>0.96842105263157896</v>
      </c>
      <c r="G24">
        <f>IF(SUM(N9,Q9)=0,0,N9/SUM(N9,Q9))</f>
        <v>0.95336787564766834</v>
      </c>
      <c r="H24">
        <f>IF((F24+G24)=0,0,(2*F24*G24)/(F24+G24))</f>
        <v>0.96083550913838112</v>
      </c>
      <c r="J24" s="8" t="s">
        <v>13</v>
      </c>
      <c r="K24" s="10">
        <f>SUM(F24:F32)/9</f>
        <v>0.8330764648182698</v>
      </c>
    </row>
    <row r="25" spans="2:17" ht="15.6" x14ac:dyDescent="0.3">
      <c r="D25" s="8">
        <v>2</v>
      </c>
      <c r="E25">
        <f t="shared" ref="E25:E32" si="1">IF(SUM(N10:Q10)=0,0,(N10+O10)/SUM(N10:Q10))</f>
        <v>0.98551249547265485</v>
      </c>
      <c r="F25">
        <f t="shared" ref="F25:F32" si="2">IF((N10+P10)=0,0,N10/(N10+P10))</f>
        <v>0.967741935483871</v>
      </c>
      <c r="G25">
        <f t="shared" ref="G25:G32" si="3">IF(SUM(N10,Q10)=0,0,N10/SUM(N10,Q10))</f>
        <v>0.967741935483871</v>
      </c>
      <c r="H25">
        <f t="shared" ref="H25:H32" si="4">IF((F25+G25)=0,0,(2*F25*G25)/(F25+G25))</f>
        <v>0.967741935483871</v>
      </c>
      <c r="J25" s="8" t="s">
        <v>14</v>
      </c>
      <c r="K25" s="10">
        <f>SUM(G24:G32)/9</f>
        <v>0.81779199942971581</v>
      </c>
    </row>
    <row r="26" spans="2:17" ht="15.6" x14ac:dyDescent="0.3">
      <c r="D26" s="8">
        <v>3</v>
      </c>
      <c r="E26">
        <f t="shared" si="1"/>
        <v>0.98018731988472618</v>
      </c>
      <c r="F26">
        <f t="shared" si="2"/>
        <v>0.93486590038314177</v>
      </c>
      <c r="G26">
        <f t="shared" si="3"/>
        <v>0.99456521739130432</v>
      </c>
      <c r="H26">
        <f t="shared" si="4"/>
        <v>0.96379196840026338</v>
      </c>
      <c r="J26" s="8" t="s">
        <v>15</v>
      </c>
      <c r="K26" s="10">
        <f>SUM(H24:H32)/9</f>
        <v>0.82378092331515762</v>
      </c>
    </row>
    <row r="27" spans="2:17" x14ac:dyDescent="0.3">
      <c r="D27" s="8">
        <v>4</v>
      </c>
      <c r="E27">
        <f t="shared" si="1"/>
        <v>0.99017467248908297</v>
      </c>
      <c r="F27">
        <f t="shared" si="2"/>
        <v>0.87096774193548387</v>
      </c>
      <c r="G27">
        <f t="shared" si="3"/>
        <v>0.90756302521008403</v>
      </c>
      <c r="H27">
        <f t="shared" si="4"/>
        <v>0.88888888888888884</v>
      </c>
    </row>
    <row r="28" spans="2:17" x14ac:dyDescent="0.3">
      <c r="D28" s="8">
        <v>5</v>
      </c>
      <c r="E28">
        <f>IF(SUM(N13:Q13)=0,0,(N13+O13)/SUM(N13:Q13))</f>
        <v>0.99597364568081992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2:17" x14ac:dyDescent="0.3">
      <c r="D29" s="8">
        <v>6</v>
      </c>
      <c r="E29">
        <f t="shared" si="1"/>
        <v>0.9756185012549301</v>
      </c>
      <c r="F29">
        <f t="shared" si="2"/>
        <v>0.90540540540540537</v>
      </c>
      <c r="G29">
        <f t="shared" si="3"/>
        <v>0.71276595744680848</v>
      </c>
      <c r="H29">
        <f t="shared" si="4"/>
        <v>0.79761904761904756</v>
      </c>
    </row>
    <row r="30" spans="2:17" x14ac:dyDescent="0.3">
      <c r="D30" s="8">
        <v>7</v>
      </c>
      <c r="E30">
        <f t="shared" si="1"/>
        <v>0.99743401759530792</v>
      </c>
      <c r="F30">
        <f t="shared" si="2"/>
        <v>1</v>
      </c>
      <c r="G30">
        <f t="shared" si="3"/>
        <v>0.93</v>
      </c>
      <c r="H30">
        <f t="shared" si="4"/>
        <v>0.96373056994818651</v>
      </c>
    </row>
    <row r="31" spans="2:17" x14ac:dyDescent="0.3">
      <c r="D31" s="8">
        <v>8</v>
      </c>
      <c r="E31">
        <f t="shared" si="1"/>
        <v>0.98801742919389979</v>
      </c>
      <c r="F31">
        <f t="shared" si="2"/>
        <v>0.95065789473684215</v>
      </c>
      <c r="G31">
        <f t="shared" si="3"/>
        <v>0.94136807817589574</v>
      </c>
      <c r="H31">
        <f t="shared" si="4"/>
        <v>0.94599018003273327</v>
      </c>
    </row>
    <row r="32" spans="2:17" x14ac:dyDescent="0.3">
      <c r="D32" s="8">
        <v>9</v>
      </c>
      <c r="E32">
        <f t="shared" si="1"/>
        <v>0.98586956521739133</v>
      </c>
      <c r="F32">
        <f t="shared" si="2"/>
        <v>0.8996282527881041</v>
      </c>
      <c r="G32">
        <f t="shared" si="3"/>
        <v>0.952755905511811</v>
      </c>
      <c r="H32">
        <f t="shared" si="4"/>
        <v>0.9254302103250478</v>
      </c>
    </row>
  </sheetData>
  <mergeCells count="2">
    <mergeCell ref="D7:L7"/>
    <mergeCell ref="B9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AE_UNIGRAMA_01</vt:lpstr>
      <vt:lpstr>AE_UNIGRAMA_02</vt:lpstr>
      <vt:lpstr>AE_UNIGRAMA_03</vt:lpstr>
      <vt:lpstr>AE_UNIGRAMA_04</vt:lpstr>
      <vt:lpstr>AE_UNIGRAMA_05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Ramos Pinto</dc:creator>
  <cp:lastModifiedBy>Dhiego Ramos Pinto</cp:lastModifiedBy>
  <dcterms:created xsi:type="dcterms:W3CDTF">2017-10-26T18:41:28Z</dcterms:created>
  <dcterms:modified xsi:type="dcterms:W3CDTF">2017-10-28T03:36:52Z</dcterms:modified>
</cp:coreProperties>
</file>