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mim\Documents\Documents\ML, DL, SQL, interview etc\Power BI\Sales Insights Project\"/>
    </mc:Choice>
  </mc:AlternateContent>
  <xr:revisionPtr revIDLastSave="0" documentId="13_ncr:40009_{A935B86A-5326-443D-97D5-699F1BD870CA}" xr6:coauthVersionLast="47" xr6:coauthVersionMax="47" xr10:uidLastSave="{00000000-0000-0000-0000-000000000000}"/>
  <bookViews>
    <workbookView xWindow="-108" yWindow="-108" windowWidth="23256" windowHeight="12720" activeTab="1"/>
  </bookViews>
  <sheets>
    <sheet name="Table1" sheetId="1" r:id="rId1"/>
    <sheet name="New Data" sheetId="5" r:id="rId2"/>
    <sheet name="TSA of Q Sales Amount (1)" sheetId="4" r:id="rId3"/>
    <sheet name="TSA of Q Sales Amount (2)" sheetId="2" r:id="rId4"/>
    <sheet name="TSA of Q Sales Qnty (1)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J8" i="6"/>
  <c r="J9" i="6"/>
  <c r="J21" i="6"/>
  <c r="J22" i="6"/>
  <c r="J11" i="6"/>
  <c r="J12" i="6"/>
  <c r="J13" i="6"/>
  <c r="J14" i="6"/>
  <c r="J15" i="6"/>
  <c r="J16" i="6"/>
  <c r="J17" i="6"/>
  <c r="J18" i="6"/>
  <c r="J19" i="6"/>
  <c r="J20" i="6"/>
  <c r="J10" i="6"/>
  <c r="E20" i="6"/>
  <c r="E19" i="6"/>
  <c r="F19" i="6" s="1"/>
  <c r="G19" i="6" s="1"/>
  <c r="E18" i="6"/>
  <c r="E13" i="6"/>
  <c r="F13" i="6" s="1"/>
  <c r="G13" i="6" s="1"/>
  <c r="E14" i="6"/>
  <c r="F14" i="6" s="1"/>
  <c r="G14" i="6" s="1"/>
  <c r="E15" i="6"/>
  <c r="F15" i="6" s="1"/>
  <c r="G15" i="6" s="1"/>
  <c r="E16" i="6"/>
  <c r="E17" i="6"/>
  <c r="F17" i="6" s="1"/>
  <c r="G17" i="6" s="1"/>
  <c r="F17" i="2"/>
  <c r="F18" i="2"/>
  <c r="F19" i="2"/>
  <c r="E19" i="2"/>
  <c r="G19" i="2" s="1"/>
  <c r="E18" i="2"/>
  <c r="E17" i="2"/>
  <c r="E16" i="2"/>
  <c r="E15" i="2"/>
  <c r="E14" i="2"/>
  <c r="E13" i="2"/>
  <c r="E12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7" i="2"/>
  <c r="G13" i="2"/>
  <c r="F14" i="2"/>
  <c r="G14" i="2" s="1"/>
  <c r="F15" i="2"/>
  <c r="G15" i="2" s="1"/>
  <c r="F16" i="2"/>
  <c r="G16" i="2" s="1"/>
  <c r="R34" i="2" s="1"/>
  <c r="F13" i="2"/>
  <c r="J18" i="4"/>
  <c r="J17" i="4"/>
  <c r="J16" i="4"/>
  <c r="J15" i="4"/>
  <c r="J14" i="4"/>
  <c r="J13" i="4"/>
  <c r="E13" i="4"/>
  <c r="J12" i="4"/>
  <c r="E12" i="4"/>
  <c r="F12" i="4" s="1"/>
  <c r="G12" i="4" s="1"/>
  <c r="R24" i="4" s="1"/>
  <c r="J11" i="4"/>
  <c r="E11" i="4"/>
  <c r="F11" i="4" s="1"/>
  <c r="G11" i="4" s="1"/>
  <c r="R23" i="4" s="1"/>
  <c r="J10" i="4"/>
  <c r="F10" i="4"/>
  <c r="G10" i="4" s="1"/>
  <c r="R26" i="4" s="1"/>
  <c r="E10" i="4"/>
  <c r="J9" i="4"/>
  <c r="E9" i="4"/>
  <c r="F9" i="4" s="1"/>
  <c r="G9" i="4" s="1"/>
  <c r="R25" i="4" s="1"/>
  <c r="J8" i="4"/>
  <c r="J7" i="4"/>
  <c r="F18" i="6" l="1"/>
  <c r="G18" i="6" s="1"/>
  <c r="F16" i="6"/>
  <c r="G16" i="6" s="1"/>
  <c r="S38" i="6" s="1"/>
  <c r="H12" i="6"/>
  <c r="I12" i="6" s="1"/>
  <c r="H20" i="6"/>
  <c r="I20" i="6" s="1"/>
  <c r="H8" i="6"/>
  <c r="K8" i="6" s="1"/>
  <c r="H16" i="6"/>
  <c r="I16" i="6" s="1"/>
  <c r="S37" i="6"/>
  <c r="S39" i="6"/>
  <c r="S40" i="6"/>
  <c r="R33" i="2"/>
  <c r="H7" i="2" s="1"/>
  <c r="K7" i="2" s="1"/>
  <c r="G18" i="2"/>
  <c r="G17" i="2"/>
  <c r="R36" i="2"/>
  <c r="R35" i="2"/>
  <c r="H13" i="2" s="1"/>
  <c r="K13" i="2" s="1"/>
  <c r="H16" i="4"/>
  <c r="K16" i="4" s="1"/>
  <c r="H12" i="4"/>
  <c r="H8" i="4"/>
  <c r="H17" i="4"/>
  <c r="K17" i="4" s="1"/>
  <c r="H9" i="4"/>
  <c r="H13" i="4"/>
  <c r="H10" i="4"/>
  <c r="H14" i="4"/>
  <c r="H18" i="4"/>
  <c r="K18" i="4" s="1"/>
  <c r="H11" i="4"/>
  <c r="H7" i="4"/>
  <c r="H15" i="4"/>
  <c r="K15" i="4" s="1"/>
  <c r="K20" i="6" l="1"/>
  <c r="K12" i="6"/>
  <c r="K16" i="6"/>
  <c r="H13" i="6"/>
  <c r="H21" i="6"/>
  <c r="K21" i="6" s="1"/>
  <c r="H9" i="6"/>
  <c r="K9" i="6" s="1"/>
  <c r="H17" i="6"/>
  <c r="H7" i="6"/>
  <c r="K7" i="6" s="1"/>
  <c r="H19" i="6"/>
  <c r="H15" i="6"/>
  <c r="H11" i="6"/>
  <c r="H14" i="6"/>
  <c r="H18" i="6"/>
  <c r="H22" i="6"/>
  <c r="K22" i="6" s="1"/>
  <c r="H10" i="6"/>
  <c r="I14" i="4"/>
  <c r="K14" i="4"/>
  <c r="I10" i="4"/>
  <c r="K10" i="4"/>
  <c r="K13" i="4"/>
  <c r="I13" i="4"/>
  <c r="K9" i="4"/>
  <c r="I9" i="4"/>
  <c r="K7" i="4"/>
  <c r="I7" i="4"/>
  <c r="K8" i="4"/>
  <c r="I8" i="4"/>
  <c r="I11" i="4"/>
  <c r="K11" i="4"/>
  <c r="K12" i="4"/>
  <c r="I12" i="4"/>
  <c r="I11" i="6" l="1"/>
  <c r="K11" i="6"/>
  <c r="I15" i="6"/>
  <c r="K15" i="6"/>
  <c r="I19" i="6"/>
  <c r="K19" i="6"/>
  <c r="I10" i="6"/>
  <c r="K10" i="6"/>
  <c r="I17" i="6"/>
  <c r="K17" i="6"/>
  <c r="I18" i="6"/>
  <c r="K18" i="6"/>
  <c r="I14" i="6"/>
  <c r="K14" i="6"/>
  <c r="I13" i="6"/>
  <c r="K13" i="6"/>
  <c r="H10" i="2" l="1"/>
  <c r="H19" i="2"/>
  <c r="H15" i="2"/>
  <c r="K15" i="2" s="1"/>
  <c r="H17" i="2"/>
  <c r="K17" i="2" s="1"/>
  <c r="H22" i="2"/>
  <c r="K22" i="2" s="1"/>
  <c r="H14" i="2"/>
  <c r="K14" i="2" s="1"/>
  <c r="H18" i="2"/>
  <c r="K18" i="2" s="1"/>
  <c r="I19" i="2" l="1"/>
  <c r="K19" i="2"/>
  <c r="K10" i="2"/>
  <c r="I10" i="2"/>
  <c r="H20" i="2"/>
  <c r="H8" i="2"/>
  <c r="K8" i="2" s="1"/>
  <c r="H11" i="2"/>
  <c r="H21" i="2"/>
  <c r="K21" i="2" s="1"/>
  <c r="H9" i="2"/>
  <c r="K9" i="2" s="1"/>
  <c r="H12" i="2"/>
  <c r="K12" i="2" s="1"/>
  <c r="H16" i="2"/>
  <c r="K16" i="2" s="1"/>
  <c r="I18" i="2"/>
  <c r="I14" i="2"/>
  <c r="I17" i="2"/>
  <c r="I13" i="2"/>
  <c r="I15" i="2"/>
  <c r="K11" i="2" l="1"/>
  <c r="I11" i="2"/>
  <c r="I20" i="2"/>
  <c r="K20" i="2"/>
  <c r="I12" i="2"/>
  <c r="I16" i="2"/>
</calcChain>
</file>

<file path=xl/sharedStrings.xml><?xml version="1.0" encoding="utf-8"?>
<sst xmlns="http://schemas.openxmlformats.org/spreadsheetml/2006/main" count="137" uniqueCount="46">
  <si>
    <t>year1</t>
  </si>
  <si>
    <t>quarter1</t>
  </si>
  <si>
    <t>total_sales_qty</t>
  </si>
  <si>
    <t>total_sales_amount</t>
  </si>
  <si>
    <t>Year</t>
  </si>
  <si>
    <t>Quarter</t>
  </si>
  <si>
    <t>Sales Amount</t>
  </si>
  <si>
    <t>MA(4)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</si>
  <si>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</si>
  <si>
    <t>t</t>
  </si>
  <si>
    <t>CMA(4)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</si>
  <si>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, I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</si>
  <si>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/CMA(4)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</si>
  <si>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</si>
  <si>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Deasonalized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</si>
  <si>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t</t>
    </r>
  </si>
  <si>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</si>
  <si>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</si>
  <si>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</si>
  <si>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</si>
  <si>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</si>
  <si>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</si>
  <si>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</si>
  <si>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</si>
  <si>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</si>
  <si>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</si>
  <si>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</si>
  <si>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</si>
  <si>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</si>
  <si>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</si>
  <si>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</si>
  <si>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</si>
  <si>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</si>
  <si>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</si>
  <si>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</si>
  <si>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</si>
  <si>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</si>
  <si>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</si>
  <si>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</si>
  <si>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</si>
  <si>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</si>
  <si>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</si>
  <si>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Time Series Analysis of Quarterly Sales Amount</t>
  </si>
  <si>
    <t>X Variable 1</t>
  </si>
  <si>
    <t>Sales Quantity</t>
  </si>
  <si>
    <t>Time Series Analysis of Quarterly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</si>
</sst>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0.0"/>
    <numFmt numFmtId="176" formatCode="0.00000000"/>
    <numFmt numFmtId="179" formatCode="0.00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" fontId="0" fillId="33" borderId="0" xfId="0" applyNumberFormat="1" applyFill="1"/>
    <xf numFmtId="2" fontId="0" fillId="33" borderId="0" xfId="0" applyNumberFormat="1" applyFill="1"/>
    <xf numFmtId="0" fontId="0" fillId="33" borderId="0" xfId="0" applyFill="1" applyAlignment="1">
      <alignment horizontal="right"/>
    </xf>
    <xf numFmtId="2" fontId="0" fillId="33" borderId="0" xfId="0" applyNumberForma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Continuous"/>
    </xf>
    <xf numFmtId="176" fontId="0" fillId="33" borderId="0" xfId="0" applyNumberFormat="1" applyFill="1"/>
    <xf numFmtId="179" fontId="0" fillId="33" borderId="0" xfId="0" applyNumberFormat="1" applyFill="1"/>
    <xf numFmtId="1" fontId="0" fillId="0" borderId="0" xfId="0" applyNumberFormat="1"/>
    <xf numFmtId="0" fontId="0" fillId="34" borderId="0" xfId="0" applyFill="1" applyAlignment="1">
      <alignment horizontal="center"/>
    </xf>
    <xf numFmtId="0" fontId="0" fillId="34" borderId="0" xfId="0" applyFill="1"/>
    <xf numFmtId="2" fontId="0" fillId="34" borderId="0" xfId="0" applyNumberFormat="1" applyFill="1" applyAlignment="1">
      <alignment horizontal="center"/>
    </xf>
    <xf numFmtId="0" fontId="21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71" fontId="0" fillId="33" borderId="0" xfId="0" applyNumberFormat="1" applyFill="1" applyAlignment="1">
      <alignment horizontal="center"/>
    </xf>
    <xf numFmtId="171" fontId="0" fillId="34" borderId="0" xfId="0" applyNumberFormat="1" applyFill="1" applyAlignment="1">
      <alignment horizontal="center"/>
    </xf>
    <xf numFmtId="0" fontId="0" fillId="33" borderId="0" xfId="0" applyFont="1" applyFill="1" applyBorder="1" applyAlignment="1">
      <alignment horizontal="center"/>
    </xf>
    <xf numFmtId="0" fontId="0" fillId="33" borderId="0" xfId="0" applyFill="1" applyBorder="1"/>
    <xf numFmtId="0" fontId="20" fillId="33" borderId="0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4" borderId="0" xfId="0" applyFont="1" applyFill="1" applyBorder="1" applyAlignment="1">
      <alignment horizontal="center"/>
    </xf>
    <xf numFmtId="171" fontId="0" fillId="34" borderId="0" xfId="0" applyNumberFormat="1" applyFont="1" applyFill="1" applyBorder="1" applyAlignment="1">
      <alignment horizontal="center"/>
    </xf>
    <xf numFmtId="1" fontId="0" fillId="33" borderId="0" xfId="0" applyNumberFormat="1" applyFont="1" applyFill="1" applyBorder="1" applyAlignment="1">
      <alignment horizontal="center"/>
    </xf>
    <xf numFmtId="1" fontId="0" fillId="33" borderId="0" xfId="0" applyNumberFormat="1" applyFont="1" applyFill="1" applyBorder="1" applyAlignment="1">
      <alignment horizontal="right"/>
    </xf>
    <xf numFmtId="0" fontId="0" fillId="33" borderId="10" xfId="0" applyFill="1" applyBorder="1"/>
    <xf numFmtId="0" fontId="0" fillId="33" borderId="13" xfId="0" applyFill="1" applyBorder="1"/>
    <xf numFmtId="0" fontId="16" fillId="33" borderId="10" xfId="0" applyFont="1" applyFill="1" applyBorder="1"/>
    <xf numFmtId="2" fontId="0" fillId="33" borderId="10" xfId="0" applyNumberFormat="1" applyFill="1" applyBorder="1"/>
    <xf numFmtId="0" fontId="16" fillId="33" borderId="14" xfId="0" applyFont="1" applyFill="1" applyBorder="1" applyAlignment="1">
      <alignment horizontal="center"/>
    </xf>
    <xf numFmtId="0" fontId="16" fillId="33" borderId="14" xfId="0" applyFont="1" applyFill="1" applyBorder="1"/>
    <xf numFmtId="1" fontId="0" fillId="33" borderId="0" xfId="0" applyNumberFormat="1" applyFill="1" applyAlignment="1">
      <alignment horizontal="center"/>
    </xf>
    <xf numFmtId="171" fontId="0" fillId="33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'TSA of Q Sales Amount (1)'!$D$6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'TSA of Q Sales Amount (1)'!$B$7:$C$18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'TSA of Q Sales Amount (1)'!$D$7:$D$16</c:f>
              <c:numCache>
                <c:formatCode>General</c:formatCode>
                <c:ptCount val="10"/>
                <c:pt idx="0">
                  <c:v>115917613</c:v>
                </c:pt>
                <c:pt idx="1">
                  <c:v>102824550</c:v>
                </c:pt>
                <c:pt idx="2">
                  <c:v>105531222</c:v>
                </c:pt>
                <c:pt idx="3">
                  <c:v>89413778</c:v>
                </c:pt>
                <c:pt idx="4">
                  <c:v>86932142</c:v>
                </c:pt>
                <c:pt idx="5">
                  <c:v>81027451</c:v>
                </c:pt>
                <c:pt idx="6">
                  <c:v>92181694</c:v>
                </c:pt>
                <c:pt idx="7">
                  <c:v>75877815</c:v>
                </c:pt>
                <c:pt idx="8">
                  <c:v>78965343</c:v>
                </c:pt>
                <c:pt idx="9">
                  <c:v>63259202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D-4205-A899-E8B3B96B6E64}"/>
            </c:ext>
          </c:extLst>
        </c:ser>
        <c:ser>
          <c:idx val="2"/>
          <c:order val="1"/>
          <c:tx>
            <c:strRef>
              <c:f>'TSA of Q Sales Amount (1)'!$K$6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'TSA of Q Sales Amount (1)'!$B$7:$C$18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'TSA of Q Sales Amount (1)'!$K$7:$K$18</c:f>
              <c:numCache>
                <c:formatCode>General</c:formatCode>
                <c:ptCount val="12"/>
                <c:pt idx="0">
                  <c:v>110492913.42662628</c:v>
                </c:pt>
                <c:pt idx="1">
                  <c:v>102178530.55688086</c:v>
                </c:pt>
                <c:pt idx="2">
                  <c:v>108852195.24222216</c:v>
                </c:pt>
                <c:pt idx="3">
                  <c:v>93586254.974372908</c:v>
                </c:pt>
                <c:pt idx="4">
                  <c:v>90472253.910526574</c:v>
                </c:pt>
                <c:pt idx="5">
                  <c:v>82785931.906322062</c:v>
                </c:pt>
                <c:pt idx="6">
                  <c:v>87163931.873989731</c:v>
                </c:pt>
                <c:pt idx="7">
                  <c:v>73962153.590163156</c:v>
                </c:pt>
                <c:pt idx="8">
                  <c:v>70451594.394426867</c:v>
                </c:pt>
                <c:pt idx="9">
                  <c:v>63393333.255763255</c:v>
                </c:pt>
                <c:pt idx="10">
                  <c:v>65475668.505757287</c:v>
                </c:pt>
                <c:pt idx="11">
                  <c:v>54338052.205953404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D-4205-A899-E8B3B96B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240495"/>
        <c:axId val="1905241743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'TSA of Q Sales Amount (1)'!$F$6</c15:sqref>
                        </c15:formulaRef>
                      </c:ext>
                    </c:extLst>
                    <c:strCache>
                      <c:ptCount val="1"/>
                      <c:pt idx="0">
                        <c:v>CMA(4)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'TSA of Q Sales Amount (1)'!$B$7:$C$18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</c:lvl>
                      <c:lvl>
                        <c:pt idx="0">
                          <c:v>2018</c:v>
                        </c:pt>
                        <c:pt idx="4">
                          <c:v>2019</c:v>
                        </c:pt>
                        <c:pt idx="8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'TSA of Q Sales Amount (1)'!$F$7:$F$14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2" formatCode="0">
                        <c:v>99798606.875</c:v>
                      </c:pt>
                      <c:pt idx="3" formatCode="0">
                        <c:v>93450785.625</c:v>
                      </c:pt>
                      <c:pt idx="4" formatCode="0">
                        <c:v>89057457.25</c:v>
                      </c:pt>
                      <c:pt idx="5" formatCode="0">
                        <c:v>85696770.875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7D-4205-A899-E8B3B96B6E64}"/>
                  </c:ext>
                </c:extLst>
              </c15:ser>
            </c15:filteredLineSeries>
          </c:ext>
        </c:extLst>
      </c:lineChart>
      <c:catAx>
        <c:axId val="19052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41743"/>
        <c:crosses val="autoZero"/>
        <c:auto val="1"/>
        <c:lblAlgn val="ctr"/>
        <c:lblOffset val="100"/>
        <c:noMultiLvlLbl val="0"/>
      </c:catAx>
      <c:valAx>
        <c:axId val="19052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'TSA of Q Sales Amount (2)'!$D$6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'TSA of Q Sales Amount (2)'!$B$7:$C$22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'TSA of Q Sales Amount (2)'!$D$7:$D$22</c:f>
              <c:numCache>
                <c:formatCode>General</c:formatCode>
                <c:ptCount val="16"/>
                <c:pt idx="3">
                  <c:v>92930653</c:v>
                </c:pt>
                <c:pt idx="4">
                  <c:v>115917613</c:v>
                </c:pt>
                <c:pt idx="5">
                  <c:v>102824550</c:v>
                </c:pt>
                <c:pt idx="6">
                  <c:v>105531222</c:v>
                </c:pt>
                <c:pt idx="7">
                  <c:v>89413778</c:v>
                </c:pt>
                <c:pt idx="8">
                  <c:v>86932142</c:v>
                </c:pt>
                <c:pt idx="9">
                  <c:v>81027451</c:v>
                </c:pt>
                <c:pt idx="10">
                  <c:v>92181694</c:v>
                </c:pt>
                <c:pt idx="11">
                  <c:v>75877815</c:v>
                </c:pt>
                <c:pt idx="12">
                  <c:v>78965343</c:v>
                </c:pt>
                <c:pt idx="13">
                  <c:v>63259202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F8-4522-81B4-686AF727EA3E}"/>
            </c:ext>
          </c:extLst>
        </c:ser>
        <c:ser>
          <c:idx val="1"/>
          <c:order val="1"/>
          <c:tx>
            <c:strRef>
              <c:f>'TSA of Q Sales Amount (2)'!$K$6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'TSA of Q Sales Amount (2)'!$K$7:$K$22</c:f>
              <c:numCache>
                <c:formatCode>0.0</c:formatCode>
                <c:ptCount val="16"/>
                <c:pt idx="0">
                  <c:v>121613669.18738765</c:v>
                </c:pt>
                <c:pt idx="1">
                  <c:v>111605088.05061531</c:v>
                </c:pt>
                <c:pt idx="2">
                  <c:v>124085020.98617412</c:v>
                </c:pt>
                <c:pt idx="3">
                  <c:v>103732317.45727323</c:v>
                </c:pt>
                <c:pt idx="4">
                  <c:v>106165816.64864947</c:v>
                </c:pt>
                <c:pt idx="5">
                  <c:v>96963610.652341813</c:v>
                </c:pt>
                <c:pt idx="6">
                  <c:v>107254294.55420336</c:v>
                </c:pt>
                <c:pt idx="7">
                  <c:v>89168345.09741056</c:v>
                </c:pt>
                <c:pt idx="8">
                  <c:v>90717964.109911293</c:v>
                </c:pt>
                <c:pt idx="9">
                  <c:v>82322133.25406833</c:v>
                </c:pt>
                <c:pt idx="10">
                  <c:v>90423568.122232586</c:v>
                </c:pt>
                <c:pt idx="11">
                  <c:v>74604372.737547889</c:v>
                </c:pt>
                <c:pt idx="12">
                  <c:v>75270111.571173102</c:v>
                </c:pt>
                <c:pt idx="13">
                  <c:v>67680655.855794847</c:v>
                </c:pt>
                <c:pt idx="14">
                  <c:v>73592841.690261826</c:v>
                </c:pt>
                <c:pt idx="15">
                  <c:v>60040400.377685212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F8-4522-81B4-686AF727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240495"/>
        <c:axId val="1905241743"/>
      </c:lineChart>
      <c:catAx>
        <c:axId val="19052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41743"/>
        <c:crosses val="autoZero"/>
        <c:auto val="1"/>
        <c:lblAlgn val="ctr"/>
        <c:lblOffset val="100"/>
        <c:noMultiLvlLbl val="0"/>
      </c:catAx>
      <c:valAx>
        <c:axId val="19052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Quarterly Sales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'TSA of Q Sales Qnty (1)'!$D$6</c:f>
              <c:strCache>
                <c:ptCount val="1"/>
                <c:pt idx="0">
                  <c:v>Sales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'TSA of Q Sales Qnty (1)'!$B$7:$C$22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'TSA of Q Sales Qnty (1)'!$D$7:$D$22</c:f>
              <c:numCache>
                <c:formatCode>General</c:formatCode>
                <c:ptCount val="16"/>
                <c:pt idx="3">
                  <c:v>234462</c:v>
                </c:pt>
                <c:pt idx="4">
                  <c:v>265793</c:v>
                </c:pt>
                <c:pt idx="5">
                  <c:v>271037</c:v>
                </c:pt>
                <c:pt idx="6">
                  <c:v>246481</c:v>
                </c:pt>
                <c:pt idx="7">
                  <c:v>214186</c:v>
                </c:pt>
                <c:pt idx="8">
                  <c:v>203795</c:v>
                </c:pt>
                <c:pt idx="9">
                  <c:v>195263</c:v>
                </c:pt>
                <c:pt idx="10">
                  <c:v>248187</c:v>
                </c:pt>
                <c:pt idx="11">
                  <c:v>199838</c:v>
                </c:pt>
                <c:pt idx="12">
                  <c:v>204413</c:v>
                </c:pt>
                <c:pt idx="13">
                  <c:v>145827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3C-49D0-AC59-288A2CEC2A07}"/>
            </c:ext>
          </c:extLst>
        </c:ser>
        <c:ser>
          <c:idx val="2"/>
          <c:order val="1"/>
          <c:tx>
            <c:strRef>
              <c:f>'TSA of Q Sales Qnty (1)'!$K$6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'TSA of Q Sales Qnty (1)'!$K$7:$K$22</c:f>
              <c:numCache>
                <c:formatCode>General</c:formatCode>
                <c:ptCount val="16"/>
                <c:pt idx="0">
                  <c:v>286591.87932773127</c:v>
                </c:pt>
                <c:pt idx="1">
                  <c:v>291154.82998800697</c:v>
                </c:pt>
                <c:pt idx="2">
                  <c:v>241473.75486021198</c:v>
                </c:pt>
                <c:pt idx="3">
                  <c:v>272253.61986349098</c:v>
                </c:pt>
                <c:pt idx="4">
                  <c:v>254109.3879537977</c:v>
                </c:pt>
                <c:pt idx="5">
                  <c:v>257192.85354215611</c:v>
                </c:pt>
                <c:pt idx="6">
                  <c:v>212460.80581086499</c:v>
                </c:pt>
                <c:pt idx="7">
                  <c:v>238529.50174348473</c:v>
                </c:pt>
                <c:pt idx="8">
                  <c:v>221626.89657986417</c:v>
                </c:pt>
                <c:pt idx="9">
                  <c:v>223230.87709630519</c:v>
                </c:pt>
                <c:pt idx="10">
                  <c:v>183447.85676151796</c:v>
                </c:pt>
                <c:pt idx="11">
                  <c:v>204805.38362347847</c:v>
                </c:pt>
                <c:pt idx="12">
                  <c:v>189144.40520593064</c:v>
                </c:pt>
                <c:pt idx="13">
                  <c:v>189268.90065045434</c:v>
                </c:pt>
                <c:pt idx="14">
                  <c:v>154434.90771217097</c:v>
                </c:pt>
                <c:pt idx="15">
                  <c:v>171081.26550347218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3C-49D0-AC59-288A2CEC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21231"/>
        <c:axId val="1896117071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'TSA of Q Sales Qnty (1)'!$F$6</c15:sqref>
                        </c15:formulaRef>
                      </c:ext>
                    </c:extLst>
                    <c:strCache>
                      <c:ptCount val="1"/>
                      <c:pt idx="0">
                        <c:v>CMA(4)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'TSA of Q Sales Qnty (1)'!$F$7:$F$22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6">
                        <c:v>251908.75</c:v>
                      </c:pt>
                      <c:pt idx="7">
                        <c:v>241624.5</c:v>
                      </c:pt>
                      <c:pt idx="8">
                        <c:v>224403</c:v>
                      </c:pt>
                      <c:pt idx="9">
                        <c:v>215144.5</c:v>
                      </c:pt>
                      <c:pt idx="10">
                        <c:v>213564.25</c:v>
                      </c:pt>
                      <c:pt idx="11">
                        <c:v>211848</c:v>
                      </c:pt>
                      <c:pt idx="12">
                        <c:v>205745.75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D3C-49D0-AC59-288A2CEC2A07}"/>
                  </c:ext>
                </c:extLst>
              </c15:ser>
            </c15:filteredLineSeries>
          </c:ext>
        </c:extLst>
      </c:lineChart>
      <c:catAx>
        <c:axId val="18961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17071"/>
        <c:crosses val="autoZero"/>
        <c:auto val="1"/>
        <c:lblAlgn val="ctr"/>
        <c:lblOffset val="100"/>
        <c:noMultiLvlLbl val="0"/>
      </c:catAx>
      <c:valAx>
        <c:axId val="18961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434340</xdr:colOff>
      <xdr:row>1</xdr:row>
      <xdr:rowOff>38100</xdr:rowOff>
    </xdr:from>
    <xdr:to>
      <xdr:col>20</xdr:col>
      <xdr:colOff>502920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B0EF5-D99B-48D3-A0DB-13E7A3546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3</xdr:row>
      <xdr:rowOff>121920</xdr:rowOff>
    </xdr:from>
    <xdr:to>
      <xdr:col>22</xdr:col>
      <xdr:colOff>228600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A840F-73E1-4C4E-A77E-69F66712A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0</xdr:row>
      <xdr:rowOff>163830</xdr:rowOff>
    </xdr:from>
    <xdr:to>
      <xdr:col>21</xdr:col>
      <xdr:colOff>495300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EA0B0-FA26-45DD-B21D-306E4EF1A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D12"/>
    </sheetView>
  </sheetViews>
  <sheetFormatPr defaultRowHeight="14.4" x14ac:dyDescent="0.3"/>
  <cols>
    <col min="1" max="3" width="9" bestFit="1" customWidth="1"/>
    <col min="4" max="4" width="10" bestFit="1" customWidth="1"/>
    <col min="5" max="5" width="12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2017</v>
      </c>
      <c r="B2">
        <v>4</v>
      </c>
      <c r="C2">
        <v>234462</v>
      </c>
      <c r="D2">
        <v>92930653</v>
      </c>
    </row>
    <row r="3" spans="1:5" x14ac:dyDescent="0.3">
      <c r="A3">
        <v>2018</v>
      </c>
      <c r="B3">
        <v>1</v>
      </c>
      <c r="C3">
        <v>265793</v>
      </c>
      <c r="D3">
        <v>115917613</v>
      </c>
    </row>
    <row r="4" spans="1:5" x14ac:dyDescent="0.3">
      <c r="A4">
        <v>2018</v>
      </c>
      <c r="B4">
        <v>2</v>
      </c>
      <c r="C4">
        <v>271037</v>
      </c>
      <c r="D4">
        <v>102824550</v>
      </c>
    </row>
    <row r="5" spans="1:5" x14ac:dyDescent="0.3">
      <c r="A5">
        <v>2018</v>
      </c>
      <c r="B5">
        <v>3</v>
      </c>
      <c r="C5">
        <v>246481</v>
      </c>
      <c r="D5">
        <v>105531222</v>
      </c>
    </row>
    <row r="6" spans="1:5" x14ac:dyDescent="0.3">
      <c r="A6">
        <v>2018</v>
      </c>
      <c r="B6">
        <v>4</v>
      </c>
      <c r="C6">
        <v>214186</v>
      </c>
      <c r="D6">
        <v>89413778</v>
      </c>
    </row>
    <row r="7" spans="1:5" x14ac:dyDescent="0.3">
      <c r="A7">
        <v>2019</v>
      </c>
      <c r="B7">
        <v>1</v>
      </c>
      <c r="C7">
        <v>203795</v>
      </c>
      <c r="D7">
        <v>86932142</v>
      </c>
    </row>
    <row r="8" spans="1:5" x14ac:dyDescent="0.3">
      <c r="A8">
        <v>2019</v>
      </c>
      <c r="B8">
        <v>2</v>
      </c>
      <c r="C8">
        <v>195263</v>
      </c>
      <c r="D8">
        <v>81027451</v>
      </c>
    </row>
    <row r="9" spans="1:5" x14ac:dyDescent="0.3">
      <c r="A9">
        <v>2019</v>
      </c>
      <c r="B9">
        <v>3</v>
      </c>
      <c r="C9">
        <v>248187</v>
      </c>
      <c r="D9">
        <v>92181694</v>
      </c>
    </row>
    <row r="10" spans="1:5" x14ac:dyDescent="0.3">
      <c r="A10">
        <v>2019</v>
      </c>
      <c r="B10">
        <v>4</v>
      </c>
      <c r="C10">
        <v>199838</v>
      </c>
      <c r="D10">
        <v>75877815</v>
      </c>
    </row>
    <row r="11" spans="1:5" x14ac:dyDescent="0.3">
      <c r="A11">
        <v>2020</v>
      </c>
      <c r="B11">
        <v>1</v>
      </c>
      <c r="C11">
        <v>204413</v>
      </c>
      <c r="D11">
        <v>78965343</v>
      </c>
      <c r="E11" s="17"/>
    </row>
    <row r="12" spans="1:5" x14ac:dyDescent="0.3">
      <c r="A12">
        <v>2020</v>
      </c>
      <c r="B12">
        <v>2</v>
      </c>
      <c r="C12">
        <v>145827</v>
      </c>
      <c r="D12">
        <v>63259202</v>
      </c>
      <c r="E12" s="17"/>
    </row>
    <row r="13" spans="1:5" x14ac:dyDescent="0.3">
      <c r="E13" s="17"/>
    </row>
    <row r="14" spans="1:5" x14ac:dyDescent="0.3">
      <c r="E14" s="1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sqref="A1:D17"/>
    </sheetView>
  </sheetViews>
  <sheetFormatPr defaultRowHeight="14.4" x14ac:dyDescent="0.3"/>
  <cols>
    <col min="1" max="3" width="8.88671875" style="2"/>
    <col min="4" max="4" width="15.5546875" style="2" customWidth="1"/>
    <col min="5" max="5" width="15.33203125" style="2" customWidth="1"/>
    <col min="6" max="14" width="8.88671875" style="2"/>
    <col min="15" max="16" width="12" style="2" bestFit="1" customWidth="1"/>
    <col min="17" max="16384" width="8.88671875" style="2"/>
  </cols>
  <sheetData>
    <row r="1" spans="1:16" x14ac:dyDescent="0.3">
      <c r="A1" s="34" t="s">
        <v>0</v>
      </c>
      <c r="B1" s="34" t="s">
        <v>1</v>
      </c>
      <c r="C1" s="34" t="s">
        <v>2</v>
      </c>
      <c r="D1" s="34" t="s">
        <v>3</v>
      </c>
    </row>
    <row r="2" spans="1:16" x14ac:dyDescent="0.3">
      <c r="A2" s="2">
        <v>2017</v>
      </c>
      <c r="B2" s="2">
        <v>1</v>
      </c>
      <c r="C2" s="4">
        <v>286591.87932773127</v>
      </c>
      <c r="D2" s="32">
        <v>121613669.18738765</v>
      </c>
      <c r="E2" s="31"/>
    </row>
    <row r="3" spans="1:16" x14ac:dyDescent="0.3">
      <c r="A3" s="2">
        <v>2017</v>
      </c>
      <c r="B3" s="2">
        <v>2</v>
      </c>
      <c r="C3" s="4">
        <v>291154.82998800697</v>
      </c>
      <c r="D3" s="32">
        <v>111605088.05061531</v>
      </c>
      <c r="E3" s="31"/>
    </row>
    <row r="4" spans="1:16" x14ac:dyDescent="0.3">
      <c r="A4" s="2">
        <v>2017</v>
      </c>
      <c r="B4" s="2">
        <v>3</v>
      </c>
      <c r="C4" s="4">
        <v>241473.75486021198</v>
      </c>
      <c r="D4" s="32">
        <v>124085020.98617412</v>
      </c>
      <c r="E4" s="31"/>
    </row>
    <row r="5" spans="1:16" x14ac:dyDescent="0.3">
      <c r="A5" s="2">
        <v>2017</v>
      </c>
      <c r="B5" s="2">
        <v>4</v>
      </c>
      <c r="C5" s="4">
        <v>234462</v>
      </c>
      <c r="D5" s="6">
        <v>92930653</v>
      </c>
      <c r="O5" s="31"/>
      <c r="P5" s="5"/>
    </row>
    <row r="6" spans="1:16" x14ac:dyDescent="0.3">
      <c r="A6" s="2">
        <v>2018</v>
      </c>
      <c r="B6" s="2">
        <v>1</v>
      </c>
      <c r="C6" s="4">
        <v>265793</v>
      </c>
      <c r="D6" s="6">
        <v>115917613</v>
      </c>
    </row>
    <row r="7" spans="1:16" x14ac:dyDescent="0.3">
      <c r="A7" s="2">
        <v>2018</v>
      </c>
      <c r="B7" s="2">
        <v>2</v>
      </c>
      <c r="C7" s="4">
        <v>271037</v>
      </c>
      <c r="D7" s="6">
        <v>102824550</v>
      </c>
    </row>
    <row r="8" spans="1:16" x14ac:dyDescent="0.3">
      <c r="A8" s="2">
        <v>2018</v>
      </c>
      <c r="B8" s="2">
        <v>3</v>
      </c>
      <c r="C8" s="4">
        <v>246481</v>
      </c>
      <c r="D8" s="6">
        <v>105531222</v>
      </c>
    </row>
    <row r="9" spans="1:16" x14ac:dyDescent="0.3">
      <c r="A9" s="2">
        <v>2018</v>
      </c>
      <c r="B9" s="2">
        <v>4</v>
      </c>
      <c r="C9" s="4">
        <v>214186</v>
      </c>
      <c r="D9" s="6">
        <v>89413778</v>
      </c>
    </row>
    <row r="10" spans="1:16" x14ac:dyDescent="0.3">
      <c r="A10" s="2">
        <v>2019</v>
      </c>
      <c r="B10" s="2">
        <v>1</v>
      </c>
      <c r="C10" s="4">
        <v>203795</v>
      </c>
      <c r="D10" s="6">
        <v>86932142</v>
      </c>
    </row>
    <row r="11" spans="1:16" x14ac:dyDescent="0.3">
      <c r="A11" s="2">
        <v>2019</v>
      </c>
      <c r="B11" s="2">
        <v>2</v>
      </c>
      <c r="C11" s="4">
        <v>195263</v>
      </c>
      <c r="D11" s="6">
        <v>81027451</v>
      </c>
    </row>
    <row r="12" spans="1:16" x14ac:dyDescent="0.3">
      <c r="A12" s="2">
        <v>2019</v>
      </c>
      <c r="B12" s="2">
        <v>3</v>
      </c>
      <c r="C12" s="4">
        <v>248187</v>
      </c>
      <c r="D12" s="6">
        <v>92181694</v>
      </c>
    </row>
    <row r="13" spans="1:16" x14ac:dyDescent="0.3">
      <c r="A13" s="2">
        <v>2019</v>
      </c>
      <c r="B13" s="2">
        <v>4</v>
      </c>
      <c r="C13" s="4">
        <v>199838</v>
      </c>
      <c r="D13" s="6">
        <v>75877815</v>
      </c>
    </row>
    <row r="14" spans="1:16" x14ac:dyDescent="0.3">
      <c r="A14" s="2">
        <v>2020</v>
      </c>
      <c r="B14" s="2">
        <v>1</v>
      </c>
      <c r="C14" s="4">
        <v>204413</v>
      </c>
      <c r="D14" s="6">
        <v>78965343</v>
      </c>
    </row>
    <row r="15" spans="1:16" x14ac:dyDescent="0.3">
      <c r="A15" s="2">
        <v>2020</v>
      </c>
      <c r="B15" s="2">
        <v>2</v>
      </c>
      <c r="C15" s="4">
        <v>145827</v>
      </c>
      <c r="D15" s="6">
        <v>63259202</v>
      </c>
    </row>
    <row r="16" spans="1:16" x14ac:dyDescent="0.3">
      <c r="A16" s="2">
        <v>2020</v>
      </c>
      <c r="B16" s="2">
        <v>3</v>
      </c>
      <c r="C16" s="4">
        <v>154434.90771217097</v>
      </c>
      <c r="D16" s="4">
        <v>73592841.690261826</v>
      </c>
    </row>
    <row r="17" spans="1:4" x14ac:dyDescent="0.3">
      <c r="A17" s="2">
        <v>2020</v>
      </c>
      <c r="B17" s="2">
        <v>4</v>
      </c>
      <c r="C17" s="4">
        <v>171081.26550347218</v>
      </c>
      <c r="D17" s="4">
        <v>60040400.377685212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N26" sqref="N26"/>
    </sheetView>
  </sheetViews>
  <sheetFormatPr defaultRowHeight="14.4" x14ac:dyDescent="0.3"/>
  <cols>
    <col min="1" max="1" width="5" style="2" customWidth="1"/>
    <col min="2" max="2" width="11.21875" style="2" customWidth="1"/>
    <col min="3" max="3" width="8.88671875" style="2"/>
    <col min="4" max="4" width="12.5546875" style="2" bestFit="1" customWidth="1"/>
    <col min="5" max="5" width="10.5546875" style="2" customWidth="1"/>
    <col min="6" max="6" width="11" style="2" bestFit="1" customWidth="1"/>
    <col min="7" max="8" width="8.88671875" style="2"/>
    <col min="9" max="9" width="12.5546875" style="2" bestFit="1" customWidth="1"/>
    <col min="10" max="11" width="12" style="2" bestFit="1" customWidth="1"/>
    <col min="12" max="12" width="9.44140625" style="2" customWidth="1"/>
    <col min="13" max="14" width="8.88671875" style="2"/>
    <col min="15" max="15" width="11.109375" style="2" customWidth="1"/>
    <col min="16" max="16384" width="8.88671875" style="2"/>
  </cols>
  <sheetData>
    <row r="1" spans="1:11" x14ac:dyDescent="0.3">
      <c r="A1" s="21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5" spans="1:11" ht="16.2" thickBot="1" x14ac:dyDescent="0.4">
      <c r="D5" s="3" t="s">
        <v>8</v>
      </c>
      <c r="G5" s="3" t="s">
        <v>12</v>
      </c>
      <c r="I5" s="3" t="s">
        <v>15</v>
      </c>
    </row>
    <row r="6" spans="1:11" ht="16.2" thickBot="1" x14ac:dyDescent="0.4">
      <c r="A6" s="37" t="s">
        <v>9</v>
      </c>
      <c r="B6" s="37" t="s">
        <v>4</v>
      </c>
      <c r="C6" s="37" t="s">
        <v>5</v>
      </c>
      <c r="D6" s="38" t="s">
        <v>6</v>
      </c>
      <c r="E6" s="37" t="s">
        <v>7</v>
      </c>
      <c r="F6" s="37" t="s">
        <v>10</v>
      </c>
      <c r="G6" s="37" t="s">
        <v>11</v>
      </c>
      <c r="H6" s="37" t="s">
        <v>13</v>
      </c>
      <c r="I6" s="38" t="s">
        <v>14</v>
      </c>
      <c r="J6" s="37" t="s">
        <v>16</v>
      </c>
      <c r="K6" s="37" t="s">
        <v>41</v>
      </c>
    </row>
    <row r="7" spans="1:11" x14ac:dyDescent="0.3">
      <c r="A7" s="3">
        <v>1</v>
      </c>
      <c r="B7" s="3">
        <v>2018</v>
      </c>
      <c r="C7" s="3">
        <v>1</v>
      </c>
      <c r="D7" s="3">
        <v>115917613</v>
      </c>
      <c r="G7" s="3"/>
      <c r="H7" s="7">
        <f>VLOOKUP(C7,$Q$23:$R$26,2,FALSE)</f>
        <v>0.9761354600094424</v>
      </c>
      <c r="I7" s="23">
        <f>D7/H7</f>
        <v>118751564.45897242</v>
      </c>
      <c r="J7" s="23">
        <f>$C$39+$C$40*A7</f>
        <v>113194241.94010681</v>
      </c>
      <c r="K7" s="3">
        <f>H7*J7</f>
        <v>110492913.42662628</v>
      </c>
    </row>
    <row r="8" spans="1:11" x14ac:dyDescent="0.3">
      <c r="A8" s="3">
        <v>2</v>
      </c>
      <c r="B8" s="3"/>
      <c r="C8" s="3">
        <v>2</v>
      </c>
      <c r="D8" s="3">
        <v>102824550</v>
      </c>
      <c r="G8" s="3"/>
      <c r="H8" s="7">
        <f t="shared" ref="H8:H18" si="0">VLOOKUP(C8,$Q$23:$R$26,2,FALSE)</f>
        <v>0.94551346769167277</v>
      </c>
      <c r="I8" s="23">
        <f t="shared" ref="I8:I14" si="1">D8/H8</f>
        <v>108749958.10586442</v>
      </c>
      <c r="J8" s="23">
        <f t="shared" ref="J8:J18" si="2">$C$39+$C$40*A8</f>
        <v>108066710.89131516</v>
      </c>
      <c r="K8" s="3">
        <f t="shared" ref="K8:K18" si="3">H8*J8</f>
        <v>102178530.55688086</v>
      </c>
    </row>
    <row r="9" spans="1:11" x14ac:dyDescent="0.3">
      <c r="A9" s="3">
        <v>3</v>
      </c>
      <c r="B9" s="3"/>
      <c r="C9" s="3">
        <v>3</v>
      </c>
      <c r="D9" s="3">
        <v>105531222</v>
      </c>
      <c r="E9" s="2">
        <f>AVERAGE(D7:D10)</f>
        <v>103421790.75</v>
      </c>
      <c r="F9" s="4">
        <f>AVERAGE(E9:E10)</f>
        <v>99798606.875</v>
      </c>
      <c r="G9" s="7">
        <f>D9/F9</f>
        <v>1.0574418351568797</v>
      </c>
      <c r="H9" s="7">
        <f t="shared" si="0"/>
        <v>1.0574418351568797</v>
      </c>
      <c r="I9" s="23">
        <f t="shared" si="1"/>
        <v>99798606.875</v>
      </c>
      <c r="J9" s="23">
        <f t="shared" si="2"/>
        <v>102939179.84252353</v>
      </c>
      <c r="K9" s="3">
        <f t="shared" si="3"/>
        <v>108852195.24222216</v>
      </c>
    </row>
    <row r="10" spans="1:11" x14ac:dyDescent="0.3">
      <c r="A10" s="3">
        <v>4</v>
      </c>
      <c r="B10" s="3"/>
      <c r="C10" s="3">
        <v>4</v>
      </c>
      <c r="D10" s="3">
        <v>89413778</v>
      </c>
      <c r="E10" s="2">
        <f>AVERAGE(D8:D11)</f>
        <v>96175423</v>
      </c>
      <c r="F10" s="4">
        <f>AVERAGE(E10:E11)</f>
        <v>93450785.625</v>
      </c>
      <c r="G10" s="7">
        <f t="shared" ref="G10:G12" si="4">D10/F10</f>
        <v>0.95680070961415209</v>
      </c>
      <c r="H10" s="7">
        <f t="shared" si="0"/>
        <v>0.95680070961415209</v>
      </c>
      <c r="I10" s="23">
        <f t="shared" si="1"/>
        <v>93450785.625</v>
      </c>
      <c r="J10" s="23">
        <f t="shared" si="2"/>
        <v>97811648.793731898</v>
      </c>
      <c r="K10" s="3">
        <f t="shared" si="3"/>
        <v>93586254.974372908</v>
      </c>
    </row>
    <row r="11" spans="1:11" x14ac:dyDescent="0.3">
      <c r="A11" s="3">
        <v>5</v>
      </c>
      <c r="B11" s="3">
        <v>2019</v>
      </c>
      <c r="C11" s="3">
        <v>1</v>
      </c>
      <c r="D11" s="3">
        <v>86932142</v>
      </c>
      <c r="E11" s="2">
        <f>AVERAGE(D9:D12)</f>
        <v>90726148.25</v>
      </c>
      <c r="F11" s="4">
        <f>AVERAGE(E11:E12)</f>
        <v>89057457.25</v>
      </c>
      <c r="G11" s="7">
        <f t="shared" si="4"/>
        <v>0.9761354600094424</v>
      </c>
      <c r="H11" s="7">
        <f t="shared" si="0"/>
        <v>0.9761354600094424</v>
      </c>
      <c r="I11" s="23">
        <f t="shared" si="1"/>
        <v>89057457.25</v>
      </c>
      <c r="J11" s="23">
        <f t="shared" si="2"/>
        <v>92684117.744940251</v>
      </c>
      <c r="K11" s="3">
        <f t="shared" si="3"/>
        <v>90472253.910526574</v>
      </c>
    </row>
    <row r="12" spans="1:11" x14ac:dyDescent="0.3">
      <c r="A12" s="3">
        <v>6</v>
      </c>
      <c r="B12" s="3"/>
      <c r="C12" s="3">
        <v>2</v>
      </c>
      <c r="D12" s="3">
        <v>81027451</v>
      </c>
      <c r="E12" s="2">
        <f>AVERAGE(D10:D13)</f>
        <v>87388766.25</v>
      </c>
      <c r="F12" s="4">
        <f>AVERAGE(E12:E13)</f>
        <v>85696770.875</v>
      </c>
      <c r="G12" s="7">
        <f t="shared" si="4"/>
        <v>0.94551346769167277</v>
      </c>
      <c r="H12" s="7">
        <f t="shared" si="0"/>
        <v>0.94551346769167277</v>
      </c>
      <c r="I12" s="23">
        <f t="shared" si="1"/>
        <v>85696770.875</v>
      </c>
      <c r="J12" s="23">
        <f t="shared" si="2"/>
        <v>87556586.696148619</v>
      </c>
      <c r="K12" s="3">
        <f t="shared" si="3"/>
        <v>82785931.906322062</v>
      </c>
    </row>
    <row r="13" spans="1:11" x14ac:dyDescent="0.3">
      <c r="A13" s="3">
        <v>7</v>
      </c>
      <c r="B13" s="3"/>
      <c r="C13" s="3">
        <v>3</v>
      </c>
      <c r="D13" s="3">
        <v>92181694</v>
      </c>
      <c r="E13" s="2">
        <f>AVERAGE(D11:D14)</f>
        <v>84004775.5</v>
      </c>
      <c r="G13" s="3"/>
      <c r="H13" s="7">
        <f t="shared" si="0"/>
        <v>1.0574418351568797</v>
      </c>
      <c r="I13" s="23">
        <f t="shared" si="1"/>
        <v>87174245.367665187</v>
      </c>
      <c r="J13" s="23">
        <f t="shared" si="2"/>
        <v>82429055.647356987</v>
      </c>
      <c r="K13" s="3">
        <f t="shared" si="3"/>
        <v>87163931.873989731</v>
      </c>
    </row>
    <row r="14" spans="1:11" x14ac:dyDescent="0.3">
      <c r="A14" s="3">
        <v>8</v>
      </c>
      <c r="B14" s="3"/>
      <c r="C14" s="3">
        <v>4</v>
      </c>
      <c r="D14" s="3">
        <v>75877815</v>
      </c>
      <c r="G14" s="3"/>
      <c r="H14" s="7">
        <f t="shared" si="0"/>
        <v>0.95680070961415209</v>
      </c>
      <c r="I14" s="23">
        <f t="shared" si="1"/>
        <v>79303677.597186521</v>
      </c>
      <c r="J14" s="23">
        <f t="shared" si="2"/>
        <v>77301524.59856534</v>
      </c>
      <c r="K14" s="3">
        <f t="shared" si="3"/>
        <v>73962153.590163156</v>
      </c>
    </row>
    <row r="15" spans="1:11" x14ac:dyDescent="0.3">
      <c r="A15" s="18">
        <v>9</v>
      </c>
      <c r="B15" s="18">
        <v>2020</v>
      </c>
      <c r="C15" s="18">
        <v>1</v>
      </c>
      <c r="D15" s="18">
        <v>78965343</v>
      </c>
      <c r="E15" s="19"/>
      <c r="F15" s="19"/>
      <c r="G15" s="19"/>
      <c r="H15" s="20">
        <f>VLOOKUP(C15,$Q$23:$R$26,2,FALSE)</f>
        <v>0.9761354600094424</v>
      </c>
      <c r="I15" s="18"/>
      <c r="J15" s="24">
        <f t="shared" si="2"/>
        <v>72173993.549773693</v>
      </c>
      <c r="K15" s="18">
        <f t="shared" si="3"/>
        <v>70451594.394426867</v>
      </c>
    </row>
    <row r="16" spans="1:11" x14ac:dyDescent="0.3">
      <c r="A16" s="18">
        <v>10</v>
      </c>
      <c r="B16" s="18"/>
      <c r="C16" s="18">
        <v>2</v>
      </c>
      <c r="D16" s="18">
        <v>63259202</v>
      </c>
      <c r="E16" s="19"/>
      <c r="F16" s="19"/>
      <c r="G16" s="19"/>
      <c r="H16" s="20">
        <f t="shared" si="0"/>
        <v>0.94551346769167277</v>
      </c>
      <c r="I16" s="18"/>
      <c r="J16" s="24">
        <f t="shared" si="2"/>
        <v>67046462.500982061</v>
      </c>
      <c r="K16" s="18">
        <f t="shared" si="3"/>
        <v>63393333.255763255</v>
      </c>
    </row>
    <row r="17" spans="1:18" x14ac:dyDescent="0.3">
      <c r="A17" s="18">
        <v>11</v>
      </c>
      <c r="B17" s="18"/>
      <c r="C17" s="18">
        <v>3</v>
      </c>
      <c r="D17" s="18"/>
      <c r="E17" s="19"/>
      <c r="F17" s="19"/>
      <c r="G17" s="19"/>
      <c r="H17" s="20">
        <f t="shared" si="0"/>
        <v>1.0574418351568797</v>
      </c>
      <c r="I17" s="18"/>
      <c r="J17" s="24">
        <f t="shared" si="2"/>
        <v>61918931.452190429</v>
      </c>
      <c r="K17" s="18">
        <f t="shared" si="3"/>
        <v>65475668.505757287</v>
      </c>
    </row>
    <row r="18" spans="1:18" x14ac:dyDescent="0.3">
      <c r="A18" s="18">
        <v>12</v>
      </c>
      <c r="B18" s="18"/>
      <c r="C18" s="18">
        <v>4</v>
      </c>
      <c r="D18" s="18"/>
      <c r="E18" s="19"/>
      <c r="F18" s="19"/>
      <c r="G18" s="19"/>
      <c r="H18" s="20">
        <f t="shared" si="0"/>
        <v>0.95680070961415209</v>
      </c>
      <c r="I18" s="18"/>
      <c r="J18" s="24">
        <f t="shared" si="2"/>
        <v>56791400.403398789</v>
      </c>
      <c r="K18" s="18">
        <f t="shared" si="3"/>
        <v>54338052.205953404</v>
      </c>
    </row>
    <row r="22" spans="1:18" ht="15.6" x14ac:dyDescent="0.35">
      <c r="Q22" s="8" t="s">
        <v>5</v>
      </c>
      <c r="R22" s="8" t="s">
        <v>13</v>
      </c>
    </row>
    <row r="23" spans="1:18" x14ac:dyDescent="0.3">
      <c r="B23" t="s">
        <v>17</v>
      </c>
      <c r="C23"/>
      <c r="D23"/>
      <c r="E23"/>
      <c r="F23"/>
      <c r="G23"/>
      <c r="H23"/>
      <c r="I23"/>
      <c r="J23"/>
      <c r="Q23" s="9">
        <v>1</v>
      </c>
      <c r="R23" s="10">
        <f>AVERAGEIF($C$9:$C$12,Q23,$G$9:$G$12)</f>
        <v>0.9761354600094424</v>
      </c>
    </row>
    <row r="24" spans="1:18" ht="15" thickBot="1" x14ac:dyDescent="0.35">
      <c r="B24"/>
      <c r="C24"/>
      <c r="D24"/>
      <c r="E24"/>
      <c r="F24"/>
      <c r="G24"/>
      <c r="H24"/>
      <c r="I24"/>
      <c r="J24"/>
      <c r="Q24" s="9">
        <v>2</v>
      </c>
      <c r="R24" s="10">
        <f>AVERAGEIF($C$9:$C$12,Q24,$G$9:$G$12)</f>
        <v>0.94551346769167277</v>
      </c>
    </row>
    <row r="25" spans="1:18" x14ac:dyDescent="0.3">
      <c r="B25" s="14" t="s">
        <v>18</v>
      </c>
      <c r="C25" s="14"/>
      <c r="D25"/>
      <c r="E25"/>
      <c r="F25"/>
      <c r="G25"/>
      <c r="H25"/>
      <c r="I25"/>
      <c r="J25"/>
      <c r="Q25" s="9">
        <v>3</v>
      </c>
      <c r="R25" s="10">
        <f t="shared" ref="R25:R26" si="5">AVERAGEIF($C$9:$C$12,Q25,$G$9:$G$12)</f>
        <v>1.0574418351568797</v>
      </c>
    </row>
    <row r="26" spans="1:18" x14ac:dyDescent="0.3">
      <c r="B26" s="11" t="s">
        <v>19</v>
      </c>
      <c r="C26" s="11">
        <v>0.95624427549922775</v>
      </c>
      <c r="D26"/>
      <c r="E26"/>
      <c r="F26"/>
      <c r="G26"/>
      <c r="H26"/>
      <c r="I26"/>
      <c r="J26"/>
      <c r="Q26" s="9">
        <v>4</v>
      </c>
      <c r="R26" s="10">
        <f t="shared" si="5"/>
        <v>0.95680070961415209</v>
      </c>
    </row>
    <row r="27" spans="1:18" x14ac:dyDescent="0.3">
      <c r="B27" s="11" t="s">
        <v>20</v>
      </c>
      <c r="C27" s="11">
        <v>0.91440311442504296</v>
      </c>
      <c r="D27"/>
      <c r="E27"/>
      <c r="F27"/>
      <c r="G27"/>
      <c r="H27"/>
      <c r="I27"/>
      <c r="J27"/>
    </row>
    <row r="28" spans="1:18" x14ac:dyDescent="0.3">
      <c r="B28" s="11" t="s">
        <v>21</v>
      </c>
      <c r="C28" s="11">
        <v>0.90013696682921684</v>
      </c>
      <c r="D28"/>
      <c r="E28"/>
      <c r="F28"/>
      <c r="G28"/>
      <c r="H28"/>
      <c r="I28"/>
      <c r="J28"/>
    </row>
    <row r="29" spans="1:18" x14ac:dyDescent="0.3">
      <c r="B29" s="11" t="s">
        <v>22</v>
      </c>
      <c r="C29" s="11">
        <v>4150662.7948915907</v>
      </c>
      <c r="D29"/>
      <c r="E29"/>
      <c r="F29"/>
      <c r="G29"/>
      <c r="H29"/>
      <c r="I29"/>
      <c r="J29"/>
    </row>
    <row r="30" spans="1:18" ht="15" thickBot="1" x14ac:dyDescent="0.35">
      <c r="B30" s="12" t="s">
        <v>23</v>
      </c>
      <c r="C30" s="12">
        <v>8</v>
      </c>
      <c r="D30"/>
      <c r="E30"/>
      <c r="F30"/>
      <c r="G30"/>
      <c r="H30"/>
      <c r="I30"/>
      <c r="J30"/>
    </row>
    <row r="31" spans="1:18" x14ac:dyDescent="0.3">
      <c r="B31"/>
      <c r="C31"/>
      <c r="D31"/>
      <c r="E31"/>
      <c r="F31"/>
      <c r="G31"/>
      <c r="H31"/>
      <c r="I31"/>
      <c r="J31"/>
    </row>
    <row r="32" spans="1:18" ht="15" thickBot="1" x14ac:dyDescent="0.35">
      <c r="B32" t="s">
        <v>24</v>
      </c>
      <c r="C32"/>
      <c r="D32"/>
      <c r="E32"/>
      <c r="F32"/>
      <c r="G32"/>
      <c r="H32"/>
      <c r="I32"/>
      <c r="J32"/>
    </row>
    <row r="33" spans="2:15" x14ac:dyDescent="0.3">
      <c r="B33" s="13"/>
      <c r="C33" s="13" t="s">
        <v>29</v>
      </c>
      <c r="D33" s="13" t="s">
        <v>30</v>
      </c>
      <c r="E33" s="13" t="s">
        <v>31</v>
      </c>
      <c r="F33" s="13" t="s">
        <v>32</v>
      </c>
      <c r="G33" s="13" t="s">
        <v>33</v>
      </c>
      <c r="H33"/>
      <c r="I33"/>
      <c r="J33"/>
    </row>
    <row r="34" spans="2:15" x14ac:dyDescent="0.3">
      <c r="B34" s="11" t="s">
        <v>25</v>
      </c>
      <c r="C34" s="11">
        <v>1</v>
      </c>
      <c r="D34" s="11">
        <v>1104246135565535.1</v>
      </c>
      <c r="E34" s="11">
        <v>1104246135565535.1</v>
      </c>
      <c r="F34" s="11">
        <v>64.096008279948578</v>
      </c>
      <c r="G34" s="11">
        <v>2.0262000834257306E-4</v>
      </c>
      <c r="H34"/>
      <c r="I34"/>
      <c r="J34"/>
    </row>
    <row r="35" spans="2:15" x14ac:dyDescent="0.3">
      <c r="B35" s="11" t="s">
        <v>26</v>
      </c>
      <c r="C35" s="11">
        <v>6</v>
      </c>
      <c r="D35" s="11">
        <v>103368009821383.63</v>
      </c>
      <c r="E35" s="11">
        <v>17228001636897.271</v>
      </c>
      <c r="F35" s="11"/>
      <c r="G35" s="11"/>
      <c r="H35"/>
      <c r="I35"/>
      <c r="J35"/>
    </row>
    <row r="36" spans="2:15" ht="15" thickBot="1" x14ac:dyDescent="0.35">
      <c r="B36" s="12" t="s">
        <v>27</v>
      </c>
      <c r="C36" s="12">
        <v>7</v>
      </c>
      <c r="D36" s="12">
        <v>1207614145386918.8</v>
      </c>
      <c r="E36" s="12"/>
      <c r="F36" s="12"/>
      <c r="G36" s="12"/>
      <c r="H36"/>
      <c r="I36"/>
      <c r="J36"/>
    </row>
    <row r="37" spans="2:15" ht="15" thickBot="1" x14ac:dyDescent="0.35">
      <c r="B37"/>
      <c r="C37"/>
      <c r="D37"/>
      <c r="E37"/>
      <c r="F37"/>
      <c r="G37"/>
      <c r="H37"/>
      <c r="I37"/>
      <c r="J37"/>
    </row>
    <row r="38" spans="2:15" x14ac:dyDescent="0.3">
      <c r="B38" s="13"/>
      <c r="C38" s="13" t="s">
        <v>34</v>
      </c>
      <c r="D38" s="13" t="s">
        <v>22</v>
      </c>
      <c r="E38" s="13" t="s">
        <v>35</v>
      </c>
      <c r="F38" s="13" t="s">
        <v>36</v>
      </c>
      <c r="G38" s="13" t="s">
        <v>37</v>
      </c>
      <c r="H38" s="13" t="s">
        <v>38</v>
      </c>
      <c r="I38" s="13" t="s">
        <v>39</v>
      </c>
      <c r="J38" s="13" t="s">
        <v>40</v>
      </c>
    </row>
    <row r="39" spans="2:15" x14ac:dyDescent="0.3">
      <c r="B39" s="11" t="s">
        <v>28</v>
      </c>
      <c r="C39" s="11">
        <v>118321772.98889844</v>
      </c>
      <c r="D39" s="11">
        <v>3234170.3938858304</v>
      </c>
      <c r="E39" s="11">
        <v>36.584891511153735</v>
      </c>
      <c r="F39" s="11">
        <v>2.782234959434162E-8</v>
      </c>
      <c r="G39" s="11">
        <v>110408043.12347701</v>
      </c>
      <c r="H39" s="11">
        <v>126235502.85431987</v>
      </c>
      <c r="I39" s="11">
        <v>110408043.12347701</v>
      </c>
      <c r="J39" s="11">
        <v>126235502.85431987</v>
      </c>
      <c r="O39" s="16"/>
    </row>
    <row r="40" spans="2:15" ht="15" thickBot="1" x14ac:dyDescent="0.35">
      <c r="B40" s="12" t="s">
        <v>9</v>
      </c>
      <c r="C40" s="12">
        <v>-5127531.0487916376</v>
      </c>
      <c r="D40" s="12">
        <v>640461.1738147916</v>
      </c>
      <c r="E40" s="12">
        <v>-8.005998268795004</v>
      </c>
      <c r="F40" s="12">
        <v>2.0262000834257287E-4</v>
      </c>
      <c r="G40" s="12">
        <v>-6694683.0851972699</v>
      </c>
      <c r="H40" s="12">
        <v>-3560379.0123860058</v>
      </c>
      <c r="I40" s="12">
        <v>-6694683.0851972699</v>
      </c>
      <c r="J40" s="12">
        <v>-3560379.0123860058</v>
      </c>
      <c r="O40" s="16"/>
    </row>
    <row r="41" spans="2:15" x14ac:dyDescent="0.3">
      <c r="B41"/>
      <c r="C41"/>
      <c r="D41"/>
      <c r="E41"/>
      <c r="F41"/>
      <c r="G41"/>
      <c r="H41"/>
      <c r="I41"/>
      <c r="J41"/>
    </row>
    <row r="42" spans="2:15" x14ac:dyDescent="0.3">
      <c r="B42"/>
      <c r="C42"/>
      <c r="D42"/>
      <c r="E42"/>
      <c r="F42"/>
      <c r="G42"/>
      <c r="H42"/>
      <c r="I42"/>
      <c r="J42"/>
    </row>
    <row r="43" spans="2:15" x14ac:dyDescent="0.3">
      <c r="B43"/>
      <c r="C43"/>
      <c r="D43"/>
      <c r="E43"/>
      <c r="F43"/>
      <c r="G43"/>
      <c r="H43"/>
      <c r="I43"/>
      <c r="J43"/>
    </row>
  </sheetData>
  <mergeCells count="1">
    <mergeCell ref="A1:K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" zoomScaleNormal="100" workbookViewId="0">
      <selection activeCell="M27" sqref="M27"/>
    </sheetView>
  </sheetViews>
  <sheetFormatPr defaultRowHeight="14.4" x14ac:dyDescent="0.3"/>
  <cols>
    <col min="1" max="1" width="5" style="2" customWidth="1"/>
    <col min="2" max="2" width="10.33203125" style="2" customWidth="1"/>
    <col min="3" max="3" width="11.77734375" style="2" customWidth="1"/>
    <col min="4" max="4" width="13.5546875" style="2" customWidth="1"/>
    <col min="5" max="5" width="13.44140625" style="2" customWidth="1"/>
    <col min="6" max="6" width="12.33203125" style="2" customWidth="1"/>
    <col min="7" max="7" width="10.21875" style="2" customWidth="1"/>
    <col min="8" max="8" width="9.88671875" style="2" customWidth="1"/>
    <col min="9" max="9" width="11.88671875" style="2" customWidth="1"/>
    <col min="10" max="10" width="13.88671875" style="2" bestFit="1" customWidth="1"/>
    <col min="11" max="11" width="13.33203125" style="2" bestFit="1" customWidth="1"/>
    <col min="12" max="12" width="9.44140625" style="2" customWidth="1"/>
    <col min="13" max="14" width="8.88671875" style="2"/>
    <col min="15" max="15" width="11.109375" style="2" customWidth="1"/>
    <col min="16" max="16384" width="8.88671875" style="2"/>
  </cols>
  <sheetData>
    <row r="1" spans="1:11" x14ac:dyDescent="0.3">
      <c r="A1" s="21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5" spans="1:11" ht="16.2" thickBot="1" x14ac:dyDescent="0.4">
      <c r="D5" s="3" t="s">
        <v>8</v>
      </c>
      <c r="G5" s="3" t="s">
        <v>12</v>
      </c>
      <c r="I5" s="3" t="s">
        <v>15</v>
      </c>
    </row>
    <row r="6" spans="1:11" ht="16.2" thickBot="1" x14ac:dyDescent="0.4">
      <c r="A6" s="37" t="s">
        <v>9</v>
      </c>
      <c r="B6" s="37" t="s">
        <v>4</v>
      </c>
      <c r="C6" s="37" t="s">
        <v>5</v>
      </c>
      <c r="D6" s="37" t="s">
        <v>6</v>
      </c>
      <c r="E6" s="37" t="s">
        <v>7</v>
      </c>
      <c r="F6" s="37" t="s">
        <v>10</v>
      </c>
      <c r="G6" s="37" t="s">
        <v>11</v>
      </c>
      <c r="H6" s="37" t="s">
        <v>13</v>
      </c>
      <c r="I6" s="38" t="s">
        <v>14</v>
      </c>
      <c r="J6" s="37" t="s">
        <v>16</v>
      </c>
      <c r="K6" s="37" t="s">
        <v>41</v>
      </c>
    </row>
    <row r="7" spans="1:11" x14ac:dyDescent="0.3">
      <c r="A7" s="29">
        <v>1</v>
      </c>
      <c r="B7" s="29">
        <v>2017</v>
      </c>
      <c r="C7" s="29">
        <v>1</v>
      </c>
      <c r="D7" s="29"/>
      <c r="E7" s="29"/>
      <c r="F7" s="29"/>
      <c r="G7" s="29"/>
      <c r="H7" s="20">
        <f>VLOOKUP(C7,$Q$33:$R$36,2,FALSE)</f>
        <v>0.95994223403242884</v>
      </c>
      <c r="I7" s="29"/>
      <c r="J7" s="29">
        <f>$C$49+$C$50*A7</f>
        <v>126688528.61752439</v>
      </c>
      <c r="K7" s="30">
        <f>J7*H7</f>
        <v>121613669.18738765</v>
      </c>
    </row>
    <row r="8" spans="1:11" x14ac:dyDescent="0.3">
      <c r="A8" s="29">
        <v>2</v>
      </c>
      <c r="B8" s="29"/>
      <c r="C8" s="29">
        <v>2</v>
      </c>
      <c r="D8" s="29"/>
      <c r="E8" s="29"/>
      <c r="F8" s="29"/>
      <c r="G8" s="29"/>
      <c r="H8" s="20">
        <f t="shared" ref="H7:H10" si="0">VLOOKUP(C8,$Q$33:$R$36,2,FALSE)</f>
        <v>0.90983342105245202</v>
      </c>
      <c r="I8" s="29"/>
      <c r="J8" s="29">
        <f t="shared" ref="J8:J22" si="1">$C$49+$C$50*A8</f>
        <v>122665408.26947844</v>
      </c>
      <c r="K8" s="30">
        <f t="shared" ref="K8:K22" si="2">J8*H8</f>
        <v>111605088.05061531</v>
      </c>
    </row>
    <row r="9" spans="1:11" x14ac:dyDescent="0.3">
      <c r="A9" s="29">
        <v>3</v>
      </c>
      <c r="B9" s="29"/>
      <c r="C9" s="29">
        <v>3</v>
      </c>
      <c r="D9" s="29"/>
      <c r="E9" s="29"/>
      <c r="F9" s="29"/>
      <c r="G9" s="29"/>
      <c r="H9" s="20">
        <f t="shared" si="0"/>
        <v>1.0458751526129193</v>
      </c>
      <c r="I9" s="29"/>
      <c r="J9" s="29">
        <f t="shared" si="1"/>
        <v>118642287.9214325</v>
      </c>
      <c r="K9" s="30">
        <f t="shared" si="2"/>
        <v>124085020.98617412</v>
      </c>
    </row>
    <row r="10" spans="1:11" x14ac:dyDescent="0.3">
      <c r="A10" s="25">
        <v>4</v>
      </c>
      <c r="B10" s="25"/>
      <c r="C10" s="25">
        <v>4</v>
      </c>
      <c r="D10" s="1">
        <v>92930653</v>
      </c>
      <c r="E10" s="25"/>
      <c r="F10" s="25"/>
      <c r="G10" s="25"/>
      <c r="H10" s="7">
        <f t="shared" si="0"/>
        <v>0.90501719436111883</v>
      </c>
      <c r="I10" s="23">
        <f>D10/H10</f>
        <v>102683853.49916229</v>
      </c>
      <c r="J10" s="25">
        <f t="shared" si="1"/>
        <v>114619167.57338655</v>
      </c>
      <c r="K10" s="40">
        <f t="shared" si="2"/>
        <v>103732317.45727323</v>
      </c>
    </row>
    <row r="11" spans="1:11" x14ac:dyDescent="0.3">
      <c r="A11" s="25">
        <v>5</v>
      </c>
      <c r="B11" s="3">
        <v>2018</v>
      </c>
      <c r="C11" s="3">
        <v>1</v>
      </c>
      <c r="D11" s="3">
        <v>115917613</v>
      </c>
      <c r="E11" s="25"/>
      <c r="F11" s="3"/>
      <c r="G11" s="3"/>
      <c r="H11" s="7">
        <f>VLOOKUP(C11,$Q$33:$R$36,2,FALSE)</f>
        <v>0.95994223403242884</v>
      </c>
      <c r="I11" s="23">
        <f>D11/H11</f>
        <v>120754779.70488384</v>
      </c>
      <c r="J11" s="25">
        <f t="shared" si="1"/>
        <v>110596047.2253406</v>
      </c>
      <c r="K11" s="40">
        <f t="shared" si="2"/>
        <v>106165816.64864947</v>
      </c>
    </row>
    <row r="12" spans="1:11" x14ac:dyDescent="0.3">
      <c r="A12" s="25">
        <v>6</v>
      </c>
      <c r="B12" s="3"/>
      <c r="C12" s="3">
        <v>2</v>
      </c>
      <c r="D12" s="3">
        <v>102824550</v>
      </c>
      <c r="E12" s="25">
        <f>AVERAGE(D10:D13)</f>
        <v>104301009.5</v>
      </c>
      <c r="F12" s="3"/>
      <c r="G12" s="3"/>
      <c r="H12" s="7">
        <f>VLOOKUP(C12,$Q$33:$R$36,2,FALSE)</f>
        <v>0.90983342105245202</v>
      </c>
      <c r="I12" s="23">
        <f t="shared" ref="I12:I20" si="3">D12/H12</f>
        <v>113014698.75777639</v>
      </c>
      <c r="J12" s="25">
        <f t="shared" si="1"/>
        <v>106572926.87729466</v>
      </c>
      <c r="K12" s="40">
        <f t="shared" si="2"/>
        <v>96963610.652341813</v>
      </c>
    </row>
    <row r="13" spans="1:11" x14ac:dyDescent="0.3">
      <c r="A13" s="25">
        <v>7</v>
      </c>
      <c r="B13" s="3"/>
      <c r="C13" s="3">
        <v>3</v>
      </c>
      <c r="D13" s="3">
        <v>105531222</v>
      </c>
      <c r="E13" s="25">
        <f>AVERAGE(D11:D14)</f>
        <v>103421790.75</v>
      </c>
      <c r="F13" s="39">
        <f>AVERAGE(E12:E13)</f>
        <v>103861400.125</v>
      </c>
      <c r="G13" s="7">
        <f>D13/F13</f>
        <v>1.0160774057829984</v>
      </c>
      <c r="H13" s="7">
        <f>VLOOKUP(C13,$Q$33:$R$36,2,FALSE)</f>
        <v>1.0458751526129193</v>
      </c>
      <c r="I13" s="23">
        <f t="shared" si="3"/>
        <v>100902312.99247372</v>
      </c>
      <c r="J13" s="25">
        <f t="shared" si="1"/>
        <v>102549806.52924873</v>
      </c>
      <c r="K13" s="40">
        <f t="shared" si="2"/>
        <v>107254294.55420336</v>
      </c>
    </row>
    <row r="14" spans="1:11" x14ac:dyDescent="0.3">
      <c r="A14" s="25">
        <v>8</v>
      </c>
      <c r="B14" s="3"/>
      <c r="C14" s="3">
        <v>4</v>
      </c>
      <c r="D14" s="3">
        <v>89413778</v>
      </c>
      <c r="E14" s="25">
        <f>AVERAGE(D12:D15)</f>
        <v>96175423</v>
      </c>
      <c r="F14" s="39">
        <f t="shared" ref="F14:F18" si="4">AVERAGE(E13:E14)</f>
        <v>99798606.875</v>
      </c>
      <c r="G14" s="7">
        <f t="shared" ref="G14:G19" si="5">D14/F14</f>
        <v>0.89594214588579146</v>
      </c>
      <c r="H14" s="7">
        <f>VLOOKUP(C14,$Q$33:$R$36,2,FALSE)</f>
        <v>0.90501719436111883</v>
      </c>
      <c r="I14" s="23">
        <f t="shared" si="3"/>
        <v>98797877.606204048</v>
      </c>
      <c r="J14" s="25">
        <f t="shared" si="1"/>
        <v>98526686.181202784</v>
      </c>
      <c r="K14" s="40">
        <f t="shared" si="2"/>
        <v>89168345.09741056</v>
      </c>
    </row>
    <row r="15" spans="1:11" x14ac:dyDescent="0.3">
      <c r="A15" s="25">
        <v>9</v>
      </c>
      <c r="B15" s="3">
        <v>2019</v>
      </c>
      <c r="C15" s="3">
        <v>1</v>
      </c>
      <c r="D15" s="3">
        <v>86932142</v>
      </c>
      <c r="E15" s="25">
        <f>AVERAGE(D13:D16)</f>
        <v>90726148.25</v>
      </c>
      <c r="F15" s="39">
        <f t="shared" si="4"/>
        <v>93450785.625</v>
      </c>
      <c r="G15" s="7">
        <f t="shared" si="5"/>
        <v>0.93024517042416255</v>
      </c>
      <c r="H15" s="7">
        <f>VLOOKUP(C15,$Q$33:$R$36,2,FALSE)</f>
        <v>0.95994223403242884</v>
      </c>
      <c r="I15" s="23">
        <f t="shared" si="3"/>
        <v>90559763.82539624</v>
      </c>
      <c r="J15" s="25">
        <f t="shared" si="1"/>
        <v>94503565.833156839</v>
      </c>
      <c r="K15" s="40">
        <f t="shared" si="2"/>
        <v>90717964.109911293</v>
      </c>
    </row>
    <row r="16" spans="1:11" x14ac:dyDescent="0.3">
      <c r="A16" s="25">
        <v>10</v>
      </c>
      <c r="B16" s="3"/>
      <c r="C16" s="3">
        <v>2</v>
      </c>
      <c r="D16" s="3">
        <v>81027451</v>
      </c>
      <c r="E16" s="25">
        <f>AVERAGE(D14:D17)</f>
        <v>87388766.25</v>
      </c>
      <c r="F16" s="39">
        <f t="shared" si="4"/>
        <v>89057457.25</v>
      </c>
      <c r="G16" s="7">
        <f t="shared" si="5"/>
        <v>0.90983342105245202</v>
      </c>
      <c r="H16" s="7">
        <f>VLOOKUP(C16,$Q$33:$R$36,2,FALSE)</f>
        <v>0.90983342105245202</v>
      </c>
      <c r="I16" s="23">
        <f t="shared" si="3"/>
        <v>89057457.25</v>
      </c>
      <c r="J16" s="25">
        <f t="shared" si="1"/>
        <v>90480445.485110894</v>
      </c>
      <c r="K16" s="40">
        <f t="shared" si="2"/>
        <v>82322133.25406833</v>
      </c>
    </row>
    <row r="17" spans="1:18" x14ac:dyDescent="0.3">
      <c r="A17" s="25">
        <v>11</v>
      </c>
      <c r="B17" s="3"/>
      <c r="C17" s="3">
        <v>3</v>
      </c>
      <c r="D17" s="3">
        <v>92181694</v>
      </c>
      <c r="E17" s="25">
        <f>AVERAGE(D15:D18)</f>
        <v>84004775.5</v>
      </c>
      <c r="F17" s="39">
        <f>AVERAGE(E16:E17)</f>
        <v>85696770.875</v>
      </c>
      <c r="G17" s="7">
        <f t="shared" si="5"/>
        <v>1.0756728994428404</v>
      </c>
      <c r="H17" s="7">
        <f>VLOOKUP(C17,$Q$33:$R$36,2,FALSE)</f>
        <v>1.0458751526129193</v>
      </c>
      <c r="I17" s="23">
        <f t="shared" si="3"/>
        <v>88138334.455792025</v>
      </c>
      <c r="J17" s="25">
        <f t="shared" si="1"/>
        <v>86457325.137064949</v>
      </c>
      <c r="K17" s="40">
        <f t="shared" si="2"/>
        <v>90423568.122232586</v>
      </c>
    </row>
    <row r="18" spans="1:18" x14ac:dyDescent="0.3">
      <c r="A18" s="25">
        <v>12</v>
      </c>
      <c r="B18" s="3"/>
      <c r="C18" s="3">
        <v>4</v>
      </c>
      <c r="D18" s="3">
        <v>75877815</v>
      </c>
      <c r="E18" s="25">
        <f>AVERAGE(D16:D19)</f>
        <v>82013075.75</v>
      </c>
      <c r="F18" s="39">
        <f>AVERAGE(E17:E18)</f>
        <v>83008925.625</v>
      </c>
      <c r="G18" s="7">
        <f t="shared" si="5"/>
        <v>0.91409224283644619</v>
      </c>
      <c r="H18" s="7">
        <f>VLOOKUP(C18,$Q$33:$R$36,2,FALSE)</f>
        <v>0.90501719436111883</v>
      </c>
      <c r="I18" s="23">
        <f t="shared" si="3"/>
        <v>83841296.577314898</v>
      </c>
      <c r="J18" s="25">
        <f t="shared" si="1"/>
        <v>82434204.789019004</v>
      </c>
      <c r="K18" s="40">
        <f t="shared" si="2"/>
        <v>74604372.737547889</v>
      </c>
    </row>
    <row r="19" spans="1:18" x14ac:dyDescent="0.3">
      <c r="A19" s="25">
        <v>13</v>
      </c>
      <c r="B19" s="3">
        <v>2020</v>
      </c>
      <c r="C19" s="3">
        <v>1</v>
      </c>
      <c r="D19" s="3">
        <v>78965343</v>
      </c>
      <c r="E19" s="25">
        <f>AVERAGE(D17:D20)</f>
        <v>77571013.5</v>
      </c>
      <c r="F19" s="39">
        <f>AVERAGE(E18:E19)</f>
        <v>79792044.625</v>
      </c>
      <c r="G19" s="7">
        <f t="shared" si="5"/>
        <v>0.98963929764069514</v>
      </c>
      <c r="H19" s="7">
        <f>VLOOKUP(C19,$Q$33:$R$36,2,FALSE)</f>
        <v>0.95994223403242884</v>
      </c>
      <c r="I19" s="23">
        <f t="shared" si="3"/>
        <v>82260515.477364019</v>
      </c>
      <c r="J19" s="25">
        <f t="shared" si="1"/>
        <v>78411084.440973058</v>
      </c>
      <c r="K19" s="40">
        <f t="shared" si="2"/>
        <v>75270111.571173102</v>
      </c>
    </row>
    <row r="20" spans="1:18" x14ac:dyDescent="0.3">
      <c r="A20" s="25">
        <v>14</v>
      </c>
      <c r="B20" s="3"/>
      <c r="C20" s="3">
        <v>2</v>
      </c>
      <c r="D20" s="3">
        <v>63259202</v>
      </c>
      <c r="E20" s="3"/>
      <c r="F20" s="3"/>
      <c r="G20" s="3"/>
      <c r="H20" s="7">
        <f>VLOOKUP(C20,$Q$33:$R$36,2,FALSE)</f>
        <v>0.90983342105245202</v>
      </c>
      <c r="I20" s="23">
        <f t="shared" si="3"/>
        <v>69528334.018357739</v>
      </c>
      <c r="J20" s="25">
        <f t="shared" si="1"/>
        <v>74387964.092927128</v>
      </c>
      <c r="K20" s="40">
        <f t="shared" si="2"/>
        <v>67680655.855794847</v>
      </c>
    </row>
    <row r="21" spans="1:18" x14ac:dyDescent="0.3">
      <c r="A21" s="29">
        <v>15</v>
      </c>
      <c r="B21" s="18"/>
      <c r="C21" s="18">
        <v>3</v>
      </c>
      <c r="D21" s="18"/>
      <c r="E21" s="18"/>
      <c r="F21" s="18"/>
      <c r="G21" s="18"/>
      <c r="H21" s="20">
        <f>VLOOKUP(C21,$Q$33:$R$36,2,FALSE)</f>
        <v>1.0458751526129193</v>
      </c>
      <c r="I21" s="18"/>
      <c r="J21" s="29">
        <f t="shared" si="1"/>
        <v>70364843.744881183</v>
      </c>
      <c r="K21" s="30">
        <f t="shared" si="2"/>
        <v>73592841.690261826</v>
      </c>
    </row>
    <row r="22" spans="1:18" x14ac:dyDescent="0.3">
      <c r="A22" s="29">
        <v>16</v>
      </c>
      <c r="B22" s="18"/>
      <c r="C22" s="18">
        <v>4</v>
      </c>
      <c r="D22" s="18"/>
      <c r="E22" s="18"/>
      <c r="F22" s="18"/>
      <c r="G22" s="18"/>
      <c r="H22" s="20">
        <f>VLOOKUP(C22,$Q$33:$R$36,2,FALSE)</f>
        <v>0.90501719436111883</v>
      </c>
      <c r="I22" s="18"/>
      <c r="J22" s="29">
        <f t="shared" si="1"/>
        <v>66341723.39683523</v>
      </c>
      <c r="K22" s="30">
        <f t="shared" si="2"/>
        <v>60040400.377685212</v>
      </c>
    </row>
    <row r="23" spans="1:18" x14ac:dyDescent="0.3">
      <c r="A23" s="25"/>
      <c r="B23" s="3"/>
      <c r="C23" s="3"/>
      <c r="D23" s="3"/>
      <c r="H23" s="7"/>
      <c r="I23" s="3"/>
      <c r="J23" s="23"/>
      <c r="K23" s="3"/>
    </row>
    <row r="24" spans="1:18" x14ac:dyDescent="0.3">
      <c r="A24" s="25"/>
      <c r="B24" s="3"/>
      <c r="C24" s="3"/>
      <c r="D24" s="3"/>
      <c r="H24" s="7"/>
      <c r="I24" s="3"/>
      <c r="J24" s="23"/>
      <c r="K24" s="3"/>
    </row>
    <row r="25" spans="1:18" x14ac:dyDescent="0.3">
      <c r="A25" s="25"/>
      <c r="B25" s="3"/>
      <c r="C25" s="3"/>
      <c r="D25" s="3"/>
      <c r="H25" s="7"/>
      <c r="I25" s="3"/>
      <c r="J25" s="23"/>
      <c r="K25" s="3"/>
    </row>
    <row r="26" spans="1:18" x14ac:dyDescent="0.3">
      <c r="A26" s="25"/>
      <c r="B26" s="3"/>
      <c r="C26" s="3"/>
      <c r="D26" s="3"/>
      <c r="H26" s="7"/>
      <c r="I26" s="3"/>
      <c r="J26" s="23"/>
      <c r="K26" s="3"/>
    </row>
    <row r="27" spans="1:18" x14ac:dyDescent="0.3">
      <c r="A27" s="25"/>
      <c r="B27" s="3"/>
      <c r="C27" s="3"/>
      <c r="D27" s="3"/>
      <c r="H27" s="7"/>
      <c r="I27" s="3"/>
      <c r="J27" s="23"/>
      <c r="K27" s="3"/>
    </row>
    <row r="28" spans="1:18" x14ac:dyDescent="0.3">
      <c r="A28" s="25"/>
      <c r="B28" s="3"/>
      <c r="C28" s="3"/>
      <c r="D28" s="3"/>
      <c r="H28" s="7"/>
      <c r="I28" s="3"/>
      <c r="J28" s="23"/>
      <c r="K28" s="3"/>
    </row>
    <row r="29" spans="1:18" x14ac:dyDescent="0.3">
      <c r="B29" s="26"/>
      <c r="C29" s="26"/>
      <c r="D29" s="26"/>
      <c r="E29" s="26"/>
      <c r="F29" s="26"/>
      <c r="G29" s="26"/>
      <c r="H29" s="26"/>
      <c r="I29" s="26"/>
      <c r="J29" s="26"/>
    </row>
    <row r="30" spans="1:18" x14ac:dyDescent="0.3">
      <c r="B30" s="26"/>
      <c r="C30" s="26"/>
      <c r="D30" s="26"/>
      <c r="E30" s="26"/>
      <c r="F30" s="26"/>
      <c r="G30" s="26"/>
      <c r="H30" s="26"/>
      <c r="I30" s="26"/>
      <c r="J30" s="26"/>
    </row>
    <row r="31" spans="1:18" x14ac:dyDescent="0.3">
      <c r="B31" s="27"/>
      <c r="C31" s="27"/>
      <c r="D31" s="26"/>
      <c r="E31" s="26"/>
      <c r="F31" s="26"/>
      <c r="G31" s="26"/>
      <c r="H31" s="26"/>
      <c r="I31" s="26"/>
      <c r="J31" s="26"/>
    </row>
    <row r="32" spans="1:18" ht="15.6" x14ac:dyDescent="0.35">
      <c r="B32" s="28"/>
      <c r="C32" s="28"/>
      <c r="D32" s="26"/>
      <c r="E32" s="26"/>
      <c r="F32" s="26"/>
      <c r="G32" s="26"/>
      <c r="H32" s="26"/>
      <c r="I32" s="26"/>
      <c r="J32" s="26"/>
      <c r="Q32" s="8" t="s">
        <v>5</v>
      </c>
      <c r="R32" s="8" t="s">
        <v>13</v>
      </c>
    </row>
    <row r="33" spans="2:18" x14ac:dyDescent="0.3">
      <c r="B33" t="s">
        <v>17</v>
      </c>
      <c r="C33"/>
      <c r="D33"/>
      <c r="E33"/>
      <c r="F33"/>
      <c r="G33"/>
      <c r="H33"/>
      <c r="I33"/>
      <c r="J33"/>
      <c r="Q33" s="9">
        <v>1</v>
      </c>
      <c r="R33" s="10">
        <f>AVERAGEIF($C$13:$C$19,Q33,$G$13:$G$19)</f>
        <v>0.95994223403242884</v>
      </c>
    </row>
    <row r="34" spans="2:18" ht="15" thickBot="1" x14ac:dyDescent="0.35">
      <c r="B34"/>
      <c r="C34"/>
      <c r="D34"/>
      <c r="E34"/>
      <c r="F34"/>
      <c r="G34"/>
      <c r="H34"/>
      <c r="I34"/>
      <c r="J34"/>
      <c r="Q34" s="9">
        <v>2</v>
      </c>
      <c r="R34" s="10">
        <f t="shared" ref="R34:R36" si="6">AVERAGEIF($C$13:$C$19,Q34,$G$13:$G$19)</f>
        <v>0.90983342105245202</v>
      </c>
    </row>
    <row r="35" spans="2:18" x14ac:dyDescent="0.3">
      <c r="B35" s="14" t="s">
        <v>18</v>
      </c>
      <c r="C35" s="14"/>
      <c r="D35"/>
      <c r="E35"/>
      <c r="F35"/>
      <c r="G35"/>
      <c r="H35"/>
      <c r="I35"/>
      <c r="J35"/>
      <c r="Q35" s="9">
        <v>3</v>
      </c>
      <c r="R35" s="10">
        <f t="shared" si="6"/>
        <v>1.0458751526129193</v>
      </c>
    </row>
    <row r="36" spans="2:18" x14ac:dyDescent="0.3">
      <c r="B36" s="11" t="s">
        <v>19</v>
      </c>
      <c r="C36" s="11">
        <v>0.91401108712825052</v>
      </c>
      <c r="D36"/>
      <c r="E36"/>
      <c r="F36"/>
      <c r="G36"/>
      <c r="H36"/>
      <c r="I36"/>
      <c r="J36"/>
      <c r="Q36" s="9">
        <v>4</v>
      </c>
      <c r="R36" s="10">
        <f t="shared" si="6"/>
        <v>0.90501719436111883</v>
      </c>
    </row>
    <row r="37" spans="2:18" x14ac:dyDescent="0.3">
      <c r="B37" s="11" t="s">
        <v>20</v>
      </c>
      <c r="C37" s="11">
        <v>0.83541626739336627</v>
      </c>
      <c r="D37"/>
      <c r="E37"/>
      <c r="F37"/>
      <c r="G37"/>
      <c r="H37"/>
      <c r="I37"/>
      <c r="J37"/>
    </row>
    <row r="38" spans="2:18" x14ac:dyDescent="0.3">
      <c r="B38" s="11" t="s">
        <v>21</v>
      </c>
      <c r="C38" s="11">
        <v>0.81712918599262929</v>
      </c>
      <c r="D38"/>
      <c r="E38"/>
      <c r="F38"/>
      <c r="G38"/>
      <c r="H38"/>
      <c r="I38"/>
      <c r="J38"/>
    </row>
    <row r="39" spans="2:18" x14ac:dyDescent="0.3">
      <c r="B39" s="11" t="s">
        <v>22</v>
      </c>
      <c r="C39" s="11">
        <v>6242809.779914666</v>
      </c>
      <c r="D39"/>
      <c r="E39"/>
      <c r="F39"/>
      <c r="G39"/>
      <c r="H39"/>
      <c r="I39"/>
      <c r="J39"/>
    </row>
    <row r="40" spans="2:18" ht="15" thickBot="1" x14ac:dyDescent="0.35">
      <c r="B40" s="12" t="s">
        <v>23</v>
      </c>
      <c r="C40" s="12">
        <v>11</v>
      </c>
      <c r="D40"/>
      <c r="E40"/>
      <c r="F40"/>
      <c r="G40"/>
      <c r="H40"/>
      <c r="I40"/>
      <c r="J40"/>
    </row>
    <row r="41" spans="2:18" x14ac:dyDescent="0.3">
      <c r="B41"/>
      <c r="C41"/>
      <c r="D41"/>
      <c r="E41"/>
      <c r="F41"/>
      <c r="G41"/>
      <c r="H41"/>
      <c r="I41"/>
      <c r="J41"/>
    </row>
    <row r="42" spans="2:18" ht="15" thickBot="1" x14ac:dyDescent="0.35">
      <c r="B42" t="s">
        <v>24</v>
      </c>
      <c r="C42"/>
      <c r="D42"/>
      <c r="E42"/>
      <c r="F42"/>
      <c r="G42"/>
      <c r="H42"/>
      <c r="I42"/>
      <c r="J42"/>
    </row>
    <row r="43" spans="2:18" x14ac:dyDescent="0.3">
      <c r="B43" s="13"/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  <c r="H43"/>
      <c r="I43"/>
      <c r="J43"/>
    </row>
    <row r="44" spans="2:18" x14ac:dyDescent="0.3">
      <c r="B44" s="11" t="s">
        <v>25</v>
      </c>
      <c r="C44" s="11">
        <v>1</v>
      </c>
      <c r="D44" s="11">
        <v>1780404706834745.8</v>
      </c>
      <c r="E44" s="11">
        <v>1780404706834745.8</v>
      </c>
      <c r="F44" s="11">
        <v>45.683411643789924</v>
      </c>
      <c r="G44" s="11">
        <v>8.2805383691369642E-5</v>
      </c>
      <c r="H44"/>
      <c r="I44"/>
      <c r="J44"/>
      <c r="O44" s="15"/>
    </row>
    <row r="45" spans="2:18" x14ac:dyDescent="0.3">
      <c r="B45" s="11" t="s">
        <v>26</v>
      </c>
      <c r="C45" s="11">
        <v>9</v>
      </c>
      <c r="D45" s="11">
        <v>350754065533783.75</v>
      </c>
      <c r="E45" s="11">
        <v>38972673948198.195</v>
      </c>
      <c r="F45" s="11"/>
      <c r="G45" s="11"/>
      <c r="H45"/>
      <c r="I45"/>
      <c r="J45"/>
    </row>
    <row r="46" spans="2:18" ht="15" thickBot="1" x14ac:dyDescent="0.35">
      <c r="B46" s="12" t="s">
        <v>27</v>
      </c>
      <c r="C46" s="12">
        <v>10</v>
      </c>
      <c r="D46" s="12">
        <v>2131158772368529.5</v>
      </c>
      <c r="E46" s="12"/>
      <c r="F46" s="12"/>
      <c r="G46" s="12"/>
      <c r="H46"/>
      <c r="I46"/>
      <c r="J46"/>
    </row>
    <row r="47" spans="2:18" ht="15" thickBot="1" x14ac:dyDescent="0.35">
      <c r="B47"/>
      <c r="C47"/>
      <c r="D47"/>
      <c r="E47"/>
      <c r="F47"/>
      <c r="G47"/>
      <c r="H47"/>
      <c r="I47"/>
      <c r="J47"/>
    </row>
    <row r="48" spans="2:18" x14ac:dyDescent="0.3">
      <c r="B48" s="13"/>
      <c r="C48" s="13" t="s">
        <v>34</v>
      </c>
      <c r="D48" s="13" t="s">
        <v>22</v>
      </c>
      <c r="E48" s="13" t="s">
        <v>35</v>
      </c>
      <c r="F48" s="13" t="s">
        <v>36</v>
      </c>
      <c r="G48" s="13" t="s">
        <v>37</v>
      </c>
      <c r="H48" s="13" t="s">
        <v>38</v>
      </c>
      <c r="I48" s="13" t="s">
        <v>39</v>
      </c>
      <c r="J48" s="13" t="s">
        <v>40</v>
      </c>
    </row>
    <row r="49" spans="2:15" x14ac:dyDescent="0.3">
      <c r="B49" s="11" t="s">
        <v>28</v>
      </c>
      <c r="C49" s="11">
        <v>130711648.96557033</v>
      </c>
      <c r="D49" s="11">
        <v>5678118.5498575754</v>
      </c>
      <c r="E49" s="11">
        <v>23.020239506772711</v>
      </c>
      <c r="F49" s="11">
        <v>2.6179330156037779E-9</v>
      </c>
      <c r="G49" s="11">
        <v>117866852.41679266</v>
      </c>
      <c r="H49" s="11">
        <v>143556445.514348</v>
      </c>
      <c r="I49" s="11">
        <v>117866852.41679266</v>
      </c>
      <c r="J49" s="11">
        <v>143556445.514348</v>
      </c>
      <c r="O49" s="16"/>
    </row>
    <row r="50" spans="2:15" ht="15" thickBot="1" x14ac:dyDescent="0.35">
      <c r="B50" s="12" t="s">
        <v>43</v>
      </c>
      <c r="C50" s="12">
        <v>-4023120.3480459438</v>
      </c>
      <c r="D50" s="12">
        <v>595228.55769251438</v>
      </c>
      <c r="E50" s="12">
        <v>-6.758950483898361</v>
      </c>
      <c r="F50" s="12">
        <v>8.2805383691369805E-5</v>
      </c>
      <c r="G50" s="12">
        <v>-5369620.8933321098</v>
      </c>
      <c r="H50" s="12">
        <v>-2676619.8027597778</v>
      </c>
      <c r="I50" s="12">
        <v>-5369620.8933321098</v>
      </c>
      <c r="J50" s="12">
        <v>-2676619.8027597778</v>
      </c>
      <c r="O50" s="16"/>
    </row>
    <row r="51" spans="2:15" x14ac:dyDescent="0.3">
      <c r="B51"/>
      <c r="C51"/>
      <c r="D51"/>
      <c r="E51"/>
      <c r="F51"/>
      <c r="G51"/>
      <c r="H51"/>
      <c r="I51"/>
      <c r="J51"/>
    </row>
    <row r="52" spans="2:15" x14ac:dyDescent="0.3">
      <c r="B52"/>
      <c r="C52"/>
      <c r="D52"/>
      <c r="E52"/>
      <c r="F52"/>
      <c r="G52"/>
      <c r="H52"/>
      <c r="I52"/>
      <c r="J52"/>
    </row>
    <row r="53" spans="2:15" x14ac:dyDescent="0.3">
      <c r="B53"/>
      <c r="C53"/>
      <c r="D53"/>
      <c r="E53"/>
      <c r="F53"/>
      <c r="G53"/>
      <c r="H53"/>
      <c r="I53"/>
      <c r="J53"/>
    </row>
  </sheetData>
  <mergeCells count="1">
    <mergeCell ref="A1:K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O24" sqref="O24"/>
    </sheetView>
  </sheetViews>
  <sheetFormatPr defaultRowHeight="14.4" x14ac:dyDescent="0.3"/>
  <cols>
    <col min="1" max="1" width="5.88671875" style="2" customWidth="1"/>
    <col min="2" max="3" width="8.88671875" style="2"/>
    <col min="4" max="4" width="12.5546875" style="2" bestFit="1" customWidth="1"/>
    <col min="5" max="5" width="12.6640625" style="2" bestFit="1" customWidth="1"/>
    <col min="6" max="6" width="12" style="2" bestFit="1" customWidth="1"/>
    <col min="7" max="7" width="8.88671875" style="2"/>
    <col min="8" max="8" width="11.5546875" style="2" customWidth="1"/>
    <col min="9" max="10" width="12.6640625" style="2" bestFit="1" customWidth="1"/>
    <col min="11" max="11" width="12" style="2" bestFit="1" customWidth="1"/>
    <col min="12" max="16384" width="8.88671875" style="2"/>
  </cols>
  <sheetData>
    <row r="1" spans="1:11" x14ac:dyDescent="0.3">
      <c r="A1" s="21" t="s">
        <v>45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5" spans="1:11" ht="16.2" thickBot="1" x14ac:dyDescent="0.4">
      <c r="D5" s="3" t="s">
        <v>8</v>
      </c>
      <c r="G5" s="3" t="s">
        <v>12</v>
      </c>
      <c r="I5" s="3" t="s">
        <v>15</v>
      </c>
    </row>
    <row r="6" spans="1:11" ht="16.2" thickBot="1" x14ac:dyDescent="0.4">
      <c r="A6" s="37" t="s">
        <v>9</v>
      </c>
      <c r="B6" s="37" t="s">
        <v>4</v>
      </c>
      <c r="C6" s="37" t="s">
        <v>5</v>
      </c>
      <c r="D6" s="38" t="s">
        <v>44</v>
      </c>
      <c r="E6" s="37" t="s">
        <v>7</v>
      </c>
      <c r="F6" s="37" t="s">
        <v>10</v>
      </c>
      <c r="G6" s="37" t="s">
        <v>11</v>
      </c>
      <c r="H6" s="37" t="s">
        <v>13</v>
      </c>
      <c r="I6" s="38" t="s">
        <v>14</v>
      </c>
      <c r="J6" s="37" t="s">
        <v>16</v>
      </c>
      <c r="K6" s="37" t="s">
        <v>41</v>
      </c>
    </row>
    <row r="7" spans="1:11" x14ac:dyDescent="0.3">
      <c r="A7" s="29">
        <v>1</v>
      </c>
      <c r="B7" s="29">
        <v>2017</v>
      </c>
      <c r="C7" s="29">
        <v>1</v>
      </c>
      <c r="D7" s="18"/>
      <c r="E7" s="18"/>
      <c r="F7" s="18"/>
      <c r="G7" s="18"/>
      <c r="H7" s="20">
        <f>VLOOKUP(C7,$R$37:$S$40,2,FALSE)</f>
        <v>1.0538205567084817</v>
      </c>
      <c r="I7" s="18"/>
      <c r="J7" s="18">
        <f t="shared" ref="J7:J9" si="0">$C$51+$C$52*A7</f>
        <v>271955.10421895399</v>
      </c>
      <c r="K7" s="18">
        <f>J7*H7</f>
        <v>286591.87932773127</v>
      </c>
    </row>
    <row r="8" spans="1:11" x14ac:dyDescent="0.3">
      <c r="A8" s="29">
        <v>2</v>
      </c>
      <c r="B8" s="29"/>
      <c r="C8" s="29">
        <v>2</v>
      </c>
      <c r="D8" s="18"/>
      <c r="E8" s="18"/>
      <c r="F8" s="18"/>
      <c r="G8" s="18"/>
      <c r="H8" s="20">
        <f t="shared" ref="H8:H22" si="1">VLOOKUP(C8,$R$37:$S$40,2,FALSE)</f>
        <v>1.1018190850289098</v>
      </c>
      <c r="I8" s="18"/>
      <c r="J8" s="18">
        <f t="shared" si="0"/>
        <v>264249.21654027037</v>
      </c>
      <c r="K8" s="18">
        <f t="shared" ref="K8:K22" si="2">J8*H8</f>
        <v>291154.82998800697</v>
      </c>
    </row>
    <row r="9" spans="1:11" x14ac:dyDescent="0.3">
      <c r="A9" s="29">
        <v>3</v>
      </c>
      <c r="B9" s="29"/>
      <c r="C9" s="29">
        <v>3</v>
      </c>
      <c r="D9" s="18"/>
      <c r="E9" s="18"/>
      <c r="F9" s="18"/>
      <c r="G9" s="18"/>
      <c r="H9" s="20">
        <f t="shared" si="1"/>
        <v>0.94125914687298184</v>
      </c>
      <c r="I9" s="18"/>
      <c r="J9" s="18">
        <f t="shared" si="0"/>
        <v>256543.32886158678</v>
      </c>
      <c r="K9" s="18">
        <f t="shared" si="2"/>
        <v>241473.75486021198</v>
      </c>
    </row>
    <row r="10" spans="1:11" x14ac:dyDescent="0.3">
      <c r="A10" s="25">
        <v>4</v>
      </c>
      <c r="B10" s="25"/>
      <c r="C10" s="25">
        <v>4</v>
      </c>
      <c r="D10" s="3">
        <v>234462</v>
      </c>
      <c r="E10" s="3"/>
      <c r="F10" s="3"/>
      <c r="G10" s="3"/>
      <c r="H10" s="7">
        <f t="shared" si="1"/>
        <v>1.0941023126153118</v>
      </c>
      <c r="I10" s="23">
        <f>D10/H10</f>
        <v>214296.22924345033</v>
      </c>
      <c r="J10" s="3">
        <f>$C$51+$C$52*A10</f>
        <v>248837.44118290319</v>
      </c>
      <c r="K10" s="3">
        <f t="shared" si="2"/>
        <v>272253.61986349098</v>
      </c>
    </row>
    <row r="11" spans="1:11" x14ac:dyDescent="0.3">
      <c r="A11" s="25">
        <v>5</v>
      </c>
      <c r="B11" s="3">
        <v>2018</v>
      </c>
      <c r="C11" s="3">
        <v>1</v>
      </c>
      <c r="D11" s="3">
        <v>265793</v>
      </c>
      <c r="E11" s="3"/>
      <c r="F11" s="3"/>
      <c r="G11" s="3"/>
      <c r="H11" s="7">
        <f t="shared" si="1"/>
        <v>1.0538205567084817</v>
      </c>
      <c r="I11" s="23">
        <f t="shared" ref="I11:I20" si="3">D11/H11</f>
        <v>252218.46196489246</v>
      </c>
      <c r="J11" s="3">
        <f t="shared" ref="J11:J22" si="4">$C$51+$C$52*A11</f>
        <v>241131.55350421957</v>
      </c>
      <c r="K11" s="3">
        <f t="shared" si="2"/>
        <v>254109.3879537977</v>
      </c>
    </row>
    <row r="12" spans="1:11" x14ac:dyDescent="0.3">
      <c r="A12" s="25">
        <v>6</v>
      </c>
      <c r="B12" s="3"/>
      <c r="C12" s="3">
        <v>2</v>
      </c>
      <c r="D12" s="3">
        <v>271037</v>
      </c>
      <c r="E12" s="3"/>
      <c r="F12" s="3"/>
      <c r="G12" s="3"/>
      <c r="H12" s="7">
        <f t="shared" si="1"/>
        <v>1.1018190850289098</v>
      </c>
      <c r="I12" s="23">
        <f t="shared" si="3"/>
        <v>245990.47491802019</v>
      </c>
      <c r="J12" s="3">
        <f t="shared" si="4"/>
        <v>233425.66582553598</v>
      </c>
      <c r="K12" s="3">
        <f t="shared" si="2"/>
        <v>257192.85354215611</v>
      </c>
    </row>
    <row r="13" spans="1:11" x14ac:dyDescent="0.3">
      <c r="A13" s="25">
        <v>7</v>
      </c>
      <c r="B13" s="3"/>
      <c r="C13" s="3">
        <v>3</v>
      </c>
      <c r="D13" s="3">
        <v>246481</v>
      </c>
      <c r="E13" s="3">
        <f>AVERAGE(D10:D13)</f>
        <v>254443.25</v>
      </c>
      <c r="F13" s="3">
        <f>AVERAGE(E13:E14)</f>
        <v>251908.75</v>
      </c>
      <c r="G13" s="7">
        <f>F13/D13</f>
        <v>1.0220209671333693</v>
      </c>
      <c r="H13" s="7">
        <f t="shared" si="1"/>
        <v>0.94125914687298184</v>
      </c>
      <c r="I13" s="23">
        <f t="shared" si="3"/>
        <v>261863.05951857206</v>
      </c>
      <c r="J13" s="3">
        <f t="shared" si="4"/>
        <v>225719.77814685236</v>
      </c>
      <c r="K13" s="3">
        <f t="shared" si="2"/>
        <v>212460.80581086499</v>
      </c>
    </row>
    <row r="14" spans="1:11" x14ac:dyDescent="0.3">
      <c r="A14" s="25">
        <v>8</v>
      </c>
      <c r="B14" s="3"/>
      <c r="C14" s="3">
        <v>4</v>
      </c>
      <c r="D14" s="3">
        <v>214186</v>
      </c>
      <c r="E14" s="3">
        <f t="shared" ref="E11:E20" si="5">AVERAGE(D11:D14)</f>
        <v>249374.25</v>
      </c>
      <c r="F14" s="3">
        <f>AVERAGE(E14:E15)</f>
        <v>241624.5</v>
      </c>
      <c r="G14" s="7">
        <f t="shared" ref="G14:G20" si="6">F14/D14</f>
        <v>1.1281059452998796</v>
      </c>
      <c r="H14" s="7">
        <f t="shared" si="1"/>
        <v>1.0941023126153118</v>
      </c>
      <c r="I14" s="23">
        <f t="shared" si="3"/>
        <v>195764.14155273626</v>
      </c>
      <c r="J14" s="3">
        <f t="shared" si="4"/>
        <v>218013.89046816877</v>
      </c>
      <c r="K14" s="3">
        <f t="shared" si="2"/>
        <v>238529.50174348473</v>
      </c>
    </row>
    <row r="15" spans="1:11" x14ac:dyDescent="0.3">
      <c r="A15" s="25">
        <v>9</v>
      </c>
      <c r="B15" s="3">
        <v>2019</v>
      </c>
      <c r="C15" s="3">
        <v>1</v>
      </c>
      <c r="D15" s="3">
        <v>203795</v>
      </c>
      <c r="E15" s="3">
        <f t="shared" si="5"/>
        <v>233874.75</v>
      </c>
      <c r="F15" s="3">
        <f>AVERAGE(E15:E16)</f>
        <v>224403</v>
      </c>
      <c r="G15" s="7">
        <f t="shared" si="6"/>
        <v>1.1011212247601756</v>
      </c>
      <c r="H15" s="7">
        <f t="shared" si="1"/>
        <v>1.0538205567084817</v>
      </c>
      <c r="I15" s="23">
        <f t="shared" si="3"/>
        <v>193386.81400990719</v>
      </c>
      <c r="J15" s="3">
        <f t="shared" si="4"/>
        <v>210308.00278948515</v>
      </c>
      <c r="K15" s="3">
        <f t="shared" si="2"/>
        <v>221626.89657986417</v>
      </c>
    </row>
    <row r="16" spans="1:11" x14ac:dyDescent="0.3">
      <c r="A16" s="25">
        <v>10</v>
      </c>
      <c r="B16" s="3"/>
      <c r="C16" s="3">
        <v>2</v>
      </c>
      <c r="D16" s="3">
        <v>195263</v>
      </c>
      <c r="E16" s="3">
        <f t="shared" si="5"/>
        <v>214931.25</v>
      </c>
      <c r="F16" s="3">
        <f>AVERAGE(E16:E17)</f>
        <v>215144.5</v>
      </c>
      <c r="G16" s="7">
        <f t="shared" si="6"/>
        <v>1.1018190850289098</v>
      </c>
      <c r="H16" s="7">
        <f t="shared" si="1"/>
        <v>1.1018190850289098</v>
      </c>
      <c r="I16" s="23">
        <f t="shared" si="3"/>
        <v>177218.74911512958</v>
      </c>
      <c r="J16" s="3">
        <f t="shared" si="4"/>
        <v>202602.11511080153</v>
      </c>
      <c r="K16" s="3">
        <f t="shared" si="2"/>
        <v>223230.87709630519</v>
      </c>
    </row>
    <row r="17" spans="1:11" x14ac:dyDescent="0.3">
      <c r="A17" s="25">
        <v>11</v>
      </c>
      <c r="B17" s="3"/>
      <c r="C17" s="3">
        <v>3</v>
      </c>
      <c r="D17" s="3">
        <v>248187</v>
      </c>
      <c r="E17" s="3">
        <f t="shared" si="5"/>
        <v>215357.75</v>
      </c>
      <c r="F17" s="3">
        <f>AVERAGE(E17:E18)</f>
        <v>213564.25</v>
      </c>
      <c r="G17" s="7">
        <f t="shared" si="6"/>
        <v>0.86049732661259448</v>
      </c>
      <c r="H17" s="7">
        <f t="shared" si="1"/>
        <v>0.94125914687298184</v>
      </c>
      <c r="I17" s="23">
        <f t="shared" si="3"/>
        <v>263675.52530513849</v>
      </c>
      <c r="J17" s="3">
        <f t="shared" si="4"/>
        <v>194896.22743211794</v>
      </c>
      <c r="K17" s="3">
        <f t="shared" si="2"/>
        <v>183447.85676151796</v>
      </c>
    </row>
    <row r="18" spans="1:11" x14ac:dyDescent="0.3">
      <c r="A18" s="25">
        <v>12</v>
      </c>
      <c r="B18" s="3"/>
      <c r="C18" s="3">
        <v>4</v>
      </c>
      <c r="D18" s="3">
        <v>199838</v>
      </c>
      <c r="E18" s="3">
        <f>AVERAGE(D15:D18)</f>
        <v>211770.75</v>
      </c>
      <c r="F18" s="3">
        <f>AVERAGE(E18:E19)</f>
        <v>211848</v>
      </c>
      <c r="G18" s="7">
        <f t="shared" si="6"/>
        <v>1.0600986799307439</v>
      </c>
      <c r="H18" s="7">
        <f t="shared" si="1"/>
        <v>1.0941023126153118</v>
      </c>
      <c r="I18" s="23">
        <f t="shared" si="3"/>
        <v>182650.19431529471</v>
      </c>
      <c r="J18" s="3">
        <f t="shared" si="4"/>
        <v>187190.33975343435</v>
      </c>
      <c r="K18" s="3">
        <f t="shared" si="2"/>
        <v>204805.38362347847</v>
      </c>
    </row>
    <row r="19" spans="1:11" x14ac:dyDescent="0.3">
      <c r="A19" s="25">
        <v>13</v>
      </c>
      <c r="B19" s="3">
        <v>2020</v>
      </c>
      <c r="C19" s="3">
        <v>1</v>
      </c>
      <c r="D19" s="3">
        <v>204413</v>
      </c>
      <c r="E19" s="3">
        <f>AVERAGE(D16:D19)</f>
        <v>211925.25</v>
      </c>
      <c r="F19" s="3">
        <f>AVERAGE(E19:E20)</f>
        <v>205745.75</v>
      </c>
      <c r="G19" s="7">
        <f t="shared" si="6"/>
        <v>1.0065198886567879</v>
      </c>
      <c r="H19" s="7">
        <f t="shared" si="1"/>
        <v>1.0538205567084817</v>
      </c>
      <c r="I19" s="23">
        <f t="shared" si="3"/>
        <v>193973.25161170372</v>
      </c>
      <c r="J19" s="3">
        <f t="shared" si="4"/>
        <v>179484.45207475073</v>
      </c>
      <c r="K19" s="3">
        <f t="shared" si="2"/>
        <v>189144.40520593064</v>
      </c>
    </row>
    <row r="20" spans="1:11" x14ac:dyDescent="0.3">
      <c r="A20" s="25">
        <v>14</v>
      </c>
      <c r="B20" s="3"/>
      <c r="C20" s="3">
        <v>2</v>
      </c>
      <c r="D20" s="3">
        <v>145827</v>
      </c>
      <c r="E20" s="3">
        <f>AVERAGE(D17:D20)</f>
        <v>199566.25</v>
      </c>
      <c r="F20" s="3"/>
      <c r="G20" s="7"/>
      <c r="H20" s="7">
        <f t="shared" si="1"/>
        <v>1.1018190850289098</v>
      </c>
      <c r="I20" s="23">
        <f t="shared" si="3"/>
        <v>132351.12912949204</v>
      </c>
      <c r="J20" s="3">
        <f t="shared" si="4"/>
        <v>171778.56439606712</v>
      </c>
      <c r="K20" s="3">
        <f t="shared" si="2"/>
        <v>189268.90065045434</v>
      </c>
    </row>
    <row r="21" spans="1:11" x14ac:dyDescent="0.3">
      <c r="A21" s="29">
        <v>15</v>
      </c>
      <c r="B21" s="18"/>
      <c r="C21" s="18">
        <v>3</v>
      </c>
      <c r="D21" s="18"/>
      <c r="E21" s="18"/>
      <c r="F21" s="18"/>
      <c r="G21" s="18"/>
      <c r="H21" s="20">
        <f t="shared" si="1"/>
        <v>0.94125914687298184</v>
      </c>
      <c r="I21" s="18"/>
      <c r="J21" s="18">
        <f>$C$51+$C$52*A21</f>
        <v>164072.67671738353</v>
      </c>
      <c r="K21" s="18">
        <f t="shared" si="2"/>
        <v>154434.90771217097</v>
      </c>
    </row>
    <row r="22" spans="1:11" x14ac:dyDescent="0.3">
      <c r="A22" s="29">
        <v>16</v>
      </c>
      <c r="B22" s="18"/>
      <c r="C22" s="18">
        <v>4</v>
      </c>
      <c r="D22" s="18"/>
      <c r="E22" s="18"/>
      <c r="F22" s="18"/>
      <c r="G22" s="18"/>
      <c r="H22" s="20">
        <f t="shared" si="1"/>
        <v>1.0941023126153118</v>
      </c>
      <c r="I22" s="18"/>
      <c r="J22" s="18">
        <f t="shared" si="4"/>
        <v>156366.78903869994</v>
      </c>
      <c r="K22" s="18">
        <f t="shared" si="2"/>
        <v>171081.26550347218</v>
      </c>
    </row>
    <row r="32" spans="1:11" x14ac:dyDescent="0.3">
      <c r="B32" s="26"/>
      <c r="C32" s="26"/>
      <c r="D32" s="26"/>
      <c r="E32" s="26"/>
      <c r="F32" s="26"/>
      <c r="G32" s="26"/>
      <c r="H32" s="26"/>
      <c r="I32" s="26"/>
      <c r="J32" s="26"/>
    </row>
    <row r="33" spans="2:20" x14ac:dyDescent="0.3">
      <c r="B33" s="26"/>
      <c r="C33" s="26"/>
      <c r="D33" s="26"/>
      <c r="E33" s="26"/>
      <c r="F33" s="26"/>
      <c r="G33" s="26"/>
      <c r="H33" s="26"/>
      <c r="I33" s="26"/>
      <c r="J33" s="26"/>
    </row>
    <row r="34" spans="2:20" x14ac:dyDescent="0.3">
      <c r="B34" s="27"/>
      <c r="C34" s="27"/>
      <c r="D34" s="26"/>
      <c r="E34" s="26"/>
      <c r="F34" s="26"/>
      <c r="G34" s="26"/>
      <c r="H34" s="26"/>
      <c r="I34" s="26"/>
      <c r="J34" s="26"/>
    </row>
    <row r="35" spans="2:20" x14ac:dyDescent="0.3">
      <c r="B35" t="s">
        <v>17</v>
      </c>
      <c r="C35"/>
      <c r="D35"/>
      <c r="E35"/>
      <c r="F35"/>
      <c r="G35"/>
      <c r="H35"/>
      <c r="I35"/>
      <c r="J35"/>
    </row>
    <row r="36" spans="2:20" ht="16.2" thickBot="1" x14ac:dyDescent="0.4">
      <c r="B36"/>
      <c r="C36"/>
      <c r="D36"/>
      <c r="E36"/>
      <c r="F36"/>
      <c r="G36"/>
      <c r="H36"/>
      <c r="I36"/>
      <c r="J36"/>
      <c r="R36" s="35" t="s">
        <v>5</v>
      </c>
      <c r="S36" s="8" t="s">
        <v>13</v>
      </c>
    </row>
    <row r="37" spans="2:20" x14ac:dyDescent="0.3">
      <c r="B37" s="14" t="s">
        <v>18</v>
      </c>
      <c r="C37" s="14"/>
      <c r="D37"/>
      <c r="E37"/>
      <c r="F37"/>
      <c r="G37"/>
      <c r="H37"/>
      <c r="I37"/>
      <c r="J37"/>
      <c r="R37" s="33">
        <v>1</v>
      </c>
      <c r="S37" s="36">
        <f>AVERAGEIF($C$13:$C$19,R37,$G$13:$G$19)</f>
        <v>1.0538205567084817</v>
      </c>
      <c r="T37" s="5"/>
    </row>
    <row r="38" spans="2:20" x14ac:dyDescent="0.3">
      <c r="B38" s="11" t="s">
        <v>19</v>
      </c>
      <c r="C38" s="11">
        <v>0.61529168758899633</v>
      </c>
      <c r="D38"/>
      <c r="E38"/>
      <c r="F38"/>
      <c r="G38"/>
      <c r="H38"/>
      <c r="I38"/>
      <c r="J38"/>
      <c r="R38" s="33">
        <v>2</v>
      </c>
      <c r="S38" s="36">
        <f t="shared" ref="S38:S40" si="7">AVERAGEIF($C$13:$C$19,R38,$G$13:$G$19)</f>
        <v>1.1018190850289098</v>
      </c>
      <c r="T38" s="5"/>
    </row>
    <row r="39" spans="2:20" x14ac:dyDescent="0.3">
      <c r="B39" s="11" t="s">
        <v>20</v>
      </c>
      <c r="C39" s="11">
        <v>0.378583860816115</v>
      </c>
      <c r="D39"/>
      <c r="E39"/>
      <c r="F39"/>
      <c r="G39"/>
      <c r="H39"/>
      <c r="I39"/>
      <c r="J39"/>
      <c r="R39" s="33">
        <v>3</v>
      </c>
      <c r="S39" s="36">
        <f t="shared" si="7"/>
        <v>0.94125914687298184</v>
      </c>
      <c r="T39" s="5"/>
    </row>
    <row r="40" spans="2:20" x14ac:dyDescent="0.3">
      <c r="B40" s="11" t="s">
        <v>21</v>
      </c>
      <c r="C40" s="11">
        <v>0.30953762312901667</v>
      </c>
      <c r="D40"/>
      <c r="E40"/>
      <c r="F40"/>
      <c r="G40"/>
      <c r="H40"/>
      <c r="I40"/>
      <c r="J40"/>
      <c r="R40" s="33">
        <v>4</v>
      </c>
      <c r="S40" s="36">
        <f t="shared" si="7"/>
        <v>1.0941023126153118</v>
      </c>
    </row>
    <row r="41" spans="2:20" x14ac:dyDescent="0.3">
      <c r="B41" s="11" t="s">
        <v>22</v>
      </c>
      <c r="C41" s="11">
        <v>34515.00801313133</v>
      </c>
      <c r="D41"/>
      <c r="E41"/>
      <c r="F41"/>
      <c r="G41"/>
      <c r="H41"/>
      <c r="I41"/>
      <c r="J41"/>
    </row>
    <row r="42" spans="2:20" ht="15" thickBot="1" x14ac:dyDescent="0.35">
      <c r="B42" s="12" t="s">
        <v>23</v>
      </c>
      <c r="C42" s="12">
        <v>11</v>
      </c>
      <c r="D42"/>
      <c r="E42"/>
      <c r="F42"/>
      <c r="G42"/>
      <c r="H42"/>
      <c r="I42"/>
      <c r="J42"/>
    </row>
    <row r="43" spans="2:20" x14ac:dyDescent="0.3">
      <c r="B43"/>
      <c r="C43"/>
      <c r="D43"/>
      <c r="E43"/>
      <c r="F43"/>
      <c r="G43"/>
      <c r="H43"/>
      <c r="I43"/>
      <c r="J43"/>
    </row>
    <row r="44" spans="2:20" ht="15" thickBot="1" x14ac:dyDescent="0.35">
      <c r="B44" t="s">
        <v>24</v>
      </c>
      <c r="C44"/>
      <c r="D44"/>
      <c r="E44"/>
      <c r="F44"/>
      <c r="G44"/>
      <c r="H44"/>
      <c r="I44"/>
      <c r="J44"/>
    </row>
    <row r="45" spans="2:20" x14ac:dyDescent="0.3">
      <c r="B45" s="13"/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  <c r="H45"/>
      <c r="I45"/>
      <c r="J45"/>
    </row>
    <row r="46" spans="2:20" x14ac:dyDescent="0.3">
      <c r="B46" s="11" t="s">
        <v>25</v>
      </c>
      <c r="C46" s="11">
        <v>1</v>
      </c>
      <c r="D46" s="11">
        <v>6531877540.8136616</v>
      </c>
      <c r="E46" s="11">
        <v>6531877540.8136616</v>
      </c>
      <c r="F46" s="11">
        <v>5.4830483672661492</v>
      </c>
      <c r="G46" s="11">
        <v>4.3905715468995868E-2</v>
      </c>
      <c r="H46"/>
      <c r="I46"/>
      <c r="J46"/>
    </row>
    <row r="47" spans="2:20" x14ac:dyDescent="0.3">
      <c r="B47" s="11" t="s">
        <v>26</v>
      </c>
      <c r="C47" s="11">
        <v>9</v>
      </c>
      <c r="D47" s="11">
        <v>10721572003.318682</v>
      </c>
      <c r="E47" s="11">
        <v>1191285778.1465201</v>
      </c>
      <c r="F47" s="11"/>
      <c r="G47" s="11"/>
      <c r="H47"/>
      <c r="I47"/>
      <c r="J47"/>
    </row>
    <row r="48" spans="2:20" ht="15" thickBot="1" x14ac:dyDescent="0.35">
      <c r="B48" s="12" t="s">
        <v>27</v>
      </c>
      <c r="C48" s="12">
        <v>10</v>
      </c>
      <c r="D48" s="12">
        <v>17253449544.132343</v>
      </c>
      <c r="E48" s="12"/>
      <c r="F48" s="12"/>
      <c r="G48" s="12"/>
      <c r="H48"/>
      <c r="I48"/>
      <c r="J48"/>
    </row>
    <row r="49" spans="2:10" ht="15" thickBot="1" x14ac:dyDescent="0.35">
      <c r="B49"/>
      <c r="C49"/>
      <c r="D49"/>
      <c r="E49"/>
      <c r="F49"/>
      <c r="G49"/>
      <c r="H49"/>
      <c r="I49"/>
      <c r="J49"/>
    </row>
    <row r="50" spans="2:10" x14ac:dyDescent="0.3">
      <c r="B50" s="13"/>
      <c r="C50" s="13" t="s">
        <v>34</v>
      </c>
      <c r="D50" s="13" t="s">
        <v>22</v>
      </c>
      <c r="E50" s="13" t="s">
        <v>35</v>
      </c>
      <c r="F50" s="13" t="s">
        <v>36</v>
      </c>
      <c r="G50" s="13" t="s">
        <v>37</v>
      </c>
      <c r="H50" s="13" t="s">
        <v>38</v>
      </c>
      <c r="I50" s="13" t="s">
        <v>39</v>
      </c>
      <c r="J50" s="13" t="s">
        <v>40</v>
      </c>
    </row>
    <row r="51" spans="2:10" x14ac:dyDescent="0.3">
      <c r="B51" s="11" t="s">
        <v>28</v>
      </c>
      <c r="C51" s="11">
        <v>279660.99189763761</v>
      </c>
      <c r="D51" s="11">
        <v>31392.964731743399</v>
      </c>
      <c r="E51" s="11">
        <v>8.9083969700655512</v>
      </c>
      <c r="F51" s="11">
        <v>9.2826275629181309E-6</v>
      </c>
      <c r="G51" s="11">
        <v>208645.17186825283</v>
      </c>
      <c r="H51" s="11">
        <v>350676.81192702241</v>
      </c>
      <c r="I51" s="11">
        <v>208645.17186825283</v>
      </c>
      <c r="J51" s="11">
        <v>350676.81192702241</v>
      </c>
    </row>
    <row r="52" spans="2:10" ht="15" thickBot="1" x14ac:dyDescent="0.35">
      <c r="B52" s="12" t="s">
        <v>43</v>
      </c>
      <c r="C52" s="12">
        <v>-7705.8876786836054</v>
      </c>
      <c r="D52" s="12">
        <v>3290.8768908032566</v>
      </c>
      <c r="E52" s="12">
        <v>-2.3415909906015071</v>
      </c>
      <c r="F52" s="12">
        <v>4.390571546899593E-2</v>
      </c>
      <c r="G52" s="12">
        <v>-15150.36840910128</v>
      </c>
      <c r="H52" s="12">
        <v>-261.40694826593062</v>
      </c>
      <c r="I52" s="12">
        <v>-15150.36840910128</v>
      </c>
      <c r="J52" s="12">
        <v>-261.40694826593062</v>
      </c>
    </row>
    <row r="53" spans="2:10" x14ac:dyDescent="0.3">
      <c r="B53"/>
      <c r="C53"/>
      <c r="D53"/>
      <c r="E53"/>
      <c r="F53"/>
      <c r="G53"/>
      <c r="H53"/>
      <c r="I53"/>
      <c r="J53"/>
    </row>
    <row r="54" spans="2:10" x14ac:dyDescent="0.3">
      <c r="B54"/>
      <c r="C54"/>
      <c r="D54"/>
      <c r="E54"/>
      <c r="F54"/>
      <c r="G54"/>
      <c r="H54"/>
      <c r="I54"/>
      <c r="J54"/>
    </row>
    <row r="55" spans="2:10" x14ac:dyDescent="0.3">
      <c r="B55"/>
      <c r="C55"/>
      <c r="D55"/>
      <c r="E55"/>
      <c r="F55"/>
      <c r="G55"/>
      <c r="H55"/>
      <c r="I55"/>
      <c r="J55"/>
    </row>
  </sheetData>
  <mergeCells count="1">
    <mergeCell ref="A1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New Data</vt:lpstr>
      <vt:lpstr>TSA of Q Sales Amount (1)</vt:lpstr>
      <vt:lpstr>TSA of Q Sales Amount (2)</vt:lpstr>
      <vt:lpstr>TSA of Q Sales Qnty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Dhiman Barua</dc:creator>
  <cp:lastModifiedBy>23mim</cp:lastModifiedBy>
  <dcterms:created xsi:type="dcterms:W3CDTF">2023-02-26T07:14:30Z</dcterms:created>
  <dcterms:modified xsi:type="dcterms:W3CDTF">2023-02-26T08:10:32Z</dcterms:modified>
</cp:coreProperties>
</file>