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epDhindsa/Desktop/Module 1 Challange/"/>
    </mc:Choice>
  </mc:AlternateContent>
  <xr:revisionPtr revIDLastSave="0" documentId="13_ncr:1_{CF45FFE4-D599-0747-99D6-C93122CA0CFD}" xr6:coauthVersionLast="45" xr6:coauthVersionMax="45" xr10:uidLastSave="{00000000-0000-0000-0000-000000000000}"/>
  <bookViews>
    <workbookView xWindow="6880" yWindow="520" windowWidth="21920" windowHeight="16060" activeTab="1" xr2:uid="{00000000-000D-0000-FFFF-FFFF00000000}"/>
  </bookViews>
  <sheets>
    <sheet name="Kickstarter" sheetId="1" r:id="rId1"/>
    <sheet name="Outcomes Based on launch Date" sheetId="12" r:id="rId2"/>
    <sheet name="Outcomes based on Goals" sheetId="13" r:id="rId3"/>
  </sheets>
  <definedNames>
    <definedName name="_xlnm._FilterDatabase" localSheetId="0" hidden="1">Kickstarter!$A$1:$T$4115</definedName>
  </definedNames>
  <calcPr calcId="191029"/>
  <pivotCaches>
    <pivotCache cacheId="4" r:id="rId4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3" l="1"/>
  <c r="E4" i="13"/>
  <c r="E5" i="13"/>
  <c r="G5" i="13" s="1"/>
  <c r="E6" i="13"/>
  <c r="E7" i="13"/>
  <c r="E8" i="13"/>
  <c r="E9" i="13"/>
  <c r="G9" i="13" s="1"/>
  <c r="E10" i="13"/>
  <c r="E11" i="13"/>
  <c r="E12" i="13"/>
  <c r="E13" i="13"/>
  <c r="G13" i="13" s="1"/>
  <c r="E2" i="13"/>
  <c r="H3" i="13"/>
  <c r="H4" i="13"/>
  <c r="H5" i="13"/>
  <c r="H6" i="13"/>
  <c r="H7" i="13"/>
  <c r="H8" i="13"/>
  <c r="H9" i="13"/>
  <c r="H10" i="13"/>
  <c r="H11" i="13"/>
  <c r="H12" i="13"/>
  <c r="H13" i="13"/>
  <c r="H2" i="13"/>
  <c r="G12" i="13"/>
  <c r="G11" i="13"/>
  <c r="G10" i="13"/>
  <c r="G8" i="13"/>
  <c r="G7" i="13"/>
  <c r="G6" i="13"/>
  <c r="G4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D3" i="13"/>
  <c r="D2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F10" i="13" l="1"/>
  <c r="F2" i="13"/>
  <c r="F7" i="13"/>
  <c r="F11" i="13"/>
  <c r="F8" i="13"/>
  <c r="F5" i="13"/>
  <c r="F12" i="13"/>
  <c r="F4" i="13"/>
  <c r="G3" i="13"/>
  <c r="G2" i="13"/>
  <c r="F6" i="13"/>
  <c r="F13" i="13"/>
  <c r="F9" i="13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2" i="1"/>
  <c r="F3" i="13" l="1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<sst xmlns="http://schemas.openxmlformats.org/spreadsheetml/2006/main" count="32976" uniqueCount="8400">
  <si>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</si>
  <si>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</si>
  <si>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</si>
  <si>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</si>
  <si>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</si>
  <si>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</si>
  <si>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</si>
  <si>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</si>
  <si>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</si>
  <si>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</si>
  <si>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</si>
  <si>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</si>
  <si>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</si>
  <si>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</si>
  <si>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</si>
  <si>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</si>
  <si>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</si>
  <si>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</si>
  <si>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</si>
  <si>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</si>
  <si>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</si>
  <si>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</si>
  <si>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</si>
  <si>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</si>
  <si>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</si>
  <si>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</si>
  <si>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</si>
  <si>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</si>
  <si>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</si>
  <si>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</si>
  <si>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</si>
  <si>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</si>
  <si>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</si>
  <si>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</si>
  <si>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</si>
  <si>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</si>
  <si>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</si>
  <si>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</si>
  <si>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</si>
  <si>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</si>
  <si>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</si>
  <si>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</si>
  <si>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</si>
  <si>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</si>
  <si>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</si>
  <si>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</si>
  <si>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</si>
  <si>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</si>
  <si>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</si>
  <si>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</si>
  <si>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</si>
  <si>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</si>
  <si>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</si>
  <si>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</si>
  <si>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</si>
  <si>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</si>
  <si>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</si>
  <si>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</si>
  <si>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</si>
  <si>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</si>
  <si>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</si>
  <si>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</si>
  <si>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</si>
  <si>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</si>
  <si>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</si>
  <si>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</si>
  <si>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</si>
  <si>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</si>
  <si>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</si>
  <si>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</si>
  <si>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</si>
  <si>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</si>
  <si>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</si>
  <si>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</si>
  <si>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</si>
  <si>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</si>
  <si>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</si>
  <si>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</si>
  <si>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</si>
  <si>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</si>
  <si>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</si>
  <si>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</si>
  <si>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</si>
  <si>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</si>
  <si>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</si>
  <si>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</si>
  <si>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</si>
  <si>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</si>
  <si>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</si>
  <si>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</si>
  <si>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</si>
  <si>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</si>
  <si>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</si>
  <si>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</si>
  <si>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</si>
  <si>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</si>
  <si>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</si>
  <si>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</si>
  <si>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</si>
  <si>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</si>
  <si>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</si>
  <si>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</si>
  <si>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</si>
  <si>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</si>
  <si>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</si>
  <si>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</si>
  <si>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</si>
  <si>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</si>
  <si>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</si>
  <si>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</si>
  <si>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</si>
  <si>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</si>
  <si>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</si>
  <si>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</si>
  <si>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</si>
  <si>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</si>
  <si>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</si>
  <si>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</si>
  <si>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</si>
  <si>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</si>
  <si>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</si>
  <si>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</si>
  <si>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</si>
  <si>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</si>
  <si>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</si>
  <si>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</si>
  <si>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</si>
  <si>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</si>
  <si>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</si>
  <si>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</si>
  <si>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</si>
  <si>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</si>
  <si>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</si>
  <si>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</si>
  <si>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</si>
  <si>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</si>
  <si>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</si>
  <si>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</si>
  <si>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</si>
  <si>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</si>
  <si>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</si>
  <si>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</si>
  <si>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</si>
  <si>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</si>
  <si>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</si>
  <si>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</si>
  <si>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</si>
  <si>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</si>
  <si>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</si>
  <si>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</si>
  <si>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</si>
  <si>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</si>
  <si>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</si>
  <si>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</si>
  <si>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</si>
  <si>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</si>
  <si>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</si>
  <si>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</si>
  <si>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</si>
  <si>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</si>
  <si>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</si>
  <si>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</si>
  <si>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</si>
  <si>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</si>
  <si>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</si>
  <si>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</si>
  <si>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</si>
  <si>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</si>
  <si>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</si>
  <si>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</si>
  <si>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</si>
  <si>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</si>
  <si>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</si>
  <si>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</si>
  <si>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</si>
  <si>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</si>
  <si>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</si>
  <si>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</si>
  <si>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</si>
  <si>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</si>
  <si>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</si>
  <si>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</si>
  <si>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</si>
  <si>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</si>
  <si>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</si>
  <si>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</si>
  <si>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</si>
  <si>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</si>
  <si>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</si>
  <si>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</si>
  <si>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</si>
  <si>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</si>
  <si>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</si>
  <si>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</si>
  <si>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</si>
  <si>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</si>
  <si>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</si>
  <si>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</si>
  <si>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</si>
  <si>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</si>
  <si>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</si>
  <si>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</si>
  <si>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</si>
  <si>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</si>
  <si>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</si>
  <si>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</si>
  <si>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</si>
  <si>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</si>
  <si>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</si>
  <si>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</si>
  <si>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</si>
  <si>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</si>
  <si>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</si>
  <si>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</si>
  <si>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</si>
  <si>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</si>
  <si>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</si>
  <si>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</si>
  <si>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</si>
  <si>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</si>
  <si>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</si>
  <si>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</si>
  <si>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</si>
  <si>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</si>
  <si>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</si>
  <si>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</si>
  <si>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</si>
  <si>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</si>
  <si>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</si>
  <si>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</si>
  <si>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</si>
  <si>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</si>
  <si>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</si>
  <si>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</si>
  <si>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</si>
  <si>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</si>
  <si>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</si>
  <si>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</si>
  <si>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</si>
  <si>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</si>
  <si>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</si>
  <si>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</si>
  <si>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</si>
  <si>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</si>
  <si>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</si>
  <si>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</si>
  <si>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</si>
  <si>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</si>
  <si>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</si>
  <si>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</si>
  <si>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</si>
  <si>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</si>
  <si>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</si>
  <si>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</si>
  <si>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</si>
  <si>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</si>
  <si>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</si>
  <si>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</si>
  <si>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</si>
  <si>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</si>
  <si>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</si>
  <si>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</si>
  <si>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</si>
  <si>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</si>
  <si>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</si>
  <si>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</si>
  <si>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</si>
  <si>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</si>
  <si>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</si>
  <si>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</si>
  <si>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</si>
  <si>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</si>
  <si>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</si>
  <si>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</si>
  <si>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</si>
  <si>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</si>
  <si>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</si>
  <si>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</si>
  <si>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</si>
  <si>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</si>
  <si>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</si>
  <si>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</si>
  <si>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</si>
  <si>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</si>
  <si>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</si>
  <si>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</si>
  <si>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</si>
  <si>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</si>
  <si>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</si>
  <si>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</si>
  <si>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</si>
  <si>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</si>
  <si>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</si>
  <si>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</si>
  <si>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</si>
  <si>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</si>
  <si>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</si>
  <si>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</si>
  <si>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</si>
  <si>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</si>
  <si>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</si>
  <si>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</si>
  <si>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</si>
  <si>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</si>
  <si>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</si>
  <si>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</si>
  <si>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</si>
  <si>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</si>
  <si>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</si>
  <si>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</si>
  <si>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</si>
  <si>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</si>
  <si>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</si>
  <si>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</si>
  <si>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</si>
  <si>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</si>
  <si>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</si>
  <si>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</si>
  <si>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</si>
  <si>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</si>
  <si>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</si>
  <si>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</si>
  <si>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</si>
  <si>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</si>
  <si>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</si>
  <si>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</si>
  <si>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</si>
  <si>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</si>
  <si>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</si>
  <si>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</si>
  <si>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</si>
  <si>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</si>
  <si>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</si>
  <si>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</si>
  <si>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</si>
  <si>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</si>
  <si>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</si>
  <si>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</si>
  <si>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</si>
  <si>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</si>
  <si>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</si>
  <si>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</si>
  <si>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</si>
  <si>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</si>
  <si>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</si>
  <si>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</si>
  <si>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</si>
  <si>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</si>
  <si>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</si>
  <si>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</si>
  <si>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</si>
  <si>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</si>
  <si>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</si>
  <si>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</si>
  <si>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</si>
  <si>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</si>
  <si>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</si>
  <si>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</si>
  <si>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</si>
  <si>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</si>
  <si>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</si>
  <si>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</si>
  <si>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</si>
  <si>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</si>
  <si>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</si>
  <si>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</si>
  <si>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</si>
  <si>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</si>
  <si>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</si>
  <si>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</si>
  <si>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</si>
  <si>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</si>
  <si>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</si>
  <si>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</si>
  <si>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</si>
  <si>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</si>
  <si>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</si>
  <si>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</si>
  <si>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</si>
  <si>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</si>
  <si>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</si>
  <si>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</si>
  <si>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</si>
  <si>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</si>
  <si>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</si>
  <si>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</si>
  <si>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</si>
  <si>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</si>
  <si>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</si>
  <si>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</si>
  <si>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</si>
  <si>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</si>
  <si>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</si>
  <si>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</si>
  <si>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</si>
  <si>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</si>
  <si>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</si>
  <si>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</si>
  <si>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</si>
  <si>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</si>
  <si>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</si>
  <si>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</si>
  <si>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</si>
  <si>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</si>
  <si>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</si>
  <si>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</si>
  <si>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</si>
  <si>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</si>
  <si>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</si>
  <si>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</si>
  <si>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</si>
  <si>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</si>
  <si>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</si>
  <si>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</si>
  <si>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</si>
  <si>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</si>
  <si>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</si>
  <si>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</si>
  <si>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</si>
  <si>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</si>
  <si>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</si>
  <si>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</si>
  <si>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</si>
  <si>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</si>
  <si>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</si>
  <si>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</si>
  <si>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</si>
  <si>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</si>
  <si>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</si>
  <si>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</si>
  <si>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</si>
  <si>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</si>
  <si>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</si>
  <si>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</si>
  <si>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</si>
  <si>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</si>
  <si>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</si>
  <si>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</si>
  <si>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</si>
  <si>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</si>
  <si>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</si>
  <si>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</si>
  <si>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</si>
  <si>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</si>
  <si>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</si>
  <si>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</si>
  <si>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</si>
  <si>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</si>
  <si>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</si>
  <si>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</si>
  <si>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</si>
  <si>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</si>
  <si>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</si>
  <si>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</si>
  <si>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</si>
  <si>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</si>
  <si>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</si>
  <si>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</si>
  <si>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</si>
  <si>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</si>
  <si>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</si>
  <si>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</si>
  <si>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</si>
  <si>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</si>
  <si>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</si>
  <si>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</si>
  <si>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</si>
  <si>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</si>
  <si>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</si>
  <si>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</si>
  <si>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</si>
  <si>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</si>
  <si>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</si>
  <si>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</si>
  <si>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</si>
  <si>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</si>
  <si>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</si>
  <si>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</si>
  <si>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</si>
  <si>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</si>
  <si>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</si>
  <si>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</si>
  <si>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</si>
  <si>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</si>
  <si>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</si>
  <si>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</si>
  <si>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</si>
  <si>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</si>
  <si>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</si>
  <si>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</si>
  <si>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</si>
  <si>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</si>
  <si>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</si>
  <si>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</si>
  <si>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</si>
  <si>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</si>
  <si>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</si>
  <si>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</si>
  <si>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</si>
  <si>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</si>
  <si>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</si>
  <si>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</si>
  <si>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</si>
  <si>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</si>
  <si>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</si>
  <si>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</si>
  <si>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</si>
  <si>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</si>
  <si>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</si>
  <si>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</si>
  <si>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</si>
  <si>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</si>
  <si>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</si>
  <si>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</si>
  <si>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</si>
  <si>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</si>
  <si>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</si>
  <si>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</si>
  <si>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</si>
  <si>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</si>
  <si>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</si>
  <si>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</si>
  <si>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</si>
  <si>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</si>
  <si>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</si>
  <si>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</si>
  <si>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</si>
  <si>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</si>
  <si>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</si>
  <si>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</si>
  <si>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</si>
  <si>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</si>
  <si>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</si>
  <si>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</si>
  <si>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</si>
  <si>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</si>
  <si>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</si>
  <si>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</si>
  <si>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</si>
  <si>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</si>
  <si>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</si>
  <si>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</si>
  <si>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</si>
  <si>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</si>
  <si>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</si>
  <si>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</si>
  <si>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</si>
  <si>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</si>
  <si>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</si>
  <si>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</si>
  <si>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</si>
  <si>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</si>
  <si>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</si>
  <si>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</si>
  <si>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</si>
  <si>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</si>
  <si>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</si>
  <si>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</si>
  <si>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</si>
  <si>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</si>
  <si>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</si>
  <si>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</si>
  <si>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</si>
  <si>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</si>
  <si>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</si>
  <si>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</si>
  <si>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</si>
  <si>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</si>
  <si>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</si>
  <si>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</si>
  <si>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</si>
  <si>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</si>
  <si>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</si>
  <si>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</si>
  <si>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</si>
  <si>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</si>
  <si>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</si>
  <si>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</si>
  <si>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</si>
  <si>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</si>
  <si>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</si>
  <si>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</si>
  <si>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</si>
  <si>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</si>
  <si>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</si>
  <si>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</si>
  <si>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</si>
  <si>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</si>
  <si>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</si>
  <si>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</si>
  <si>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</si>
  <si>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</si>
  <si>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</si>
  <si>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</si>
  <si>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</si>
  <si>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</si>
  <si>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</si>
  <si>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</si>
  <si>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</si>
  <si>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</si>
  <si>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</si>
  <si>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</si>
  <si>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</si>
  <si>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</si>
  <si>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</si>
  <si>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</si>
  <si>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</si>
  <si>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</si>
  <si>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</si>
  <si>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</si>
  <si>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</si>
  <si>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</si>
  <si>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</si>
  <si>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</si>
  <si>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</si>
  <si>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</si>
  <si>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</si>
  <si>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</si>
  <si>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</si>
  <si>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</si>
  <si>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</si>
  <si>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</si>
  <si>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</si>
  <si>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</si>
  <si>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</si>
  <si>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</si>
  <si>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</si>
  <si>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</si>
  <si>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</si>
  <si>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</si>
  <si>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</si>
  <si>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</si>
  <si>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</si>
  <si>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</si>
  <si>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</si>
  <si>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</si>
  <si>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</si>
  <si>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</si>
  <si>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</si>
  <si>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</si>
  <si>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</si>
  <si>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</si>
  <si>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</si>
  <si>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</si>
  <si>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</si>
  <si>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</si>
  <si>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</si>
  <si>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</si>
  <si>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</si>
  <si>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</si>
  <si>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</si>
  <si>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</si>
  <si>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</si>
  <si>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</si>
  <si>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</si>
  <si>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</si>
  <si>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</si>
  <si>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</si>
  <si>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</si>
  <si>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</si>
  <si>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</si>
  <si>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</si>
  <si>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</si>
  <si>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</si>
  <si>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</si>
  <si>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</si>
  <si>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</si>
  <si>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</si>
  <si>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</si>
  <si>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</si>
  <si>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</si>
  <si>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</si>
  <si>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</si>
  <si>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</si>
  <si>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</si>
  <si>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</si>
  <si>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</si>
  <si>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</si>
  <si>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</si>
  <si>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</si>
  <si>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</si>
  <si>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</si>
  <si>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</si>
  <si>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</si>
  <si>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</si>
  <si>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</si>
  <si>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</si>
  <si>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</si>
  <si>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</si>
  <si>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</si>
  <si>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</si>
  <si>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</si>
  <si>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</si>
  <si>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</si>
  <si>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</si>
  <si>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</si>
  <si>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</si>
  <si>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</si>
  <si>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</si>
  <si>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</si>
  <si>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</si>
  <si>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</si>
  <si>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</si>
  <si>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</si>
  <si>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</si>
  <si>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</si>
  <si>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</si>
  <si>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</si>
  <si>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</si>
  <si>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</si>
  <si>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</si>
  <si>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</si>
  <si>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</si>
  <si>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</si>
  <si>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</si>
  <si>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</si>
  <si>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</si>
  <si>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</si>
  <si>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</si>
  <si>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</si>
  <si>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</si>
  <si>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</si>
  <si>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</si>
  <si>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</si>
  <si>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</si>
  <si>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</si>
  <si>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</si>
  <si>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</si>
  <si>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</si>
  <si>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</si>
  <si>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</si>
  <si>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</si>
  <si>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</si>
  <si>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</si>
  <si>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</si>
  <si>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</si>
  <si>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</si>
  <si>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</si>
  <si>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</si>
  <si>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</si>
  <si>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</si>
  <si>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</si>
  <si>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</si>
  <si>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</si>
  <si>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</si>
  <si>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</si>
  <si>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</si>
  <si>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</si>
  <si>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</si>
  <si>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</si>
  <si>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</si>
  <si>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</si>
  <si>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</si>
  <si>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</si>
  <si>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</si>
  <si>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</si>
  <si>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</si>
  <si>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</si>
  <si>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</si>
  <si>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</si>
  <si>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</si>
  <si>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</si>
  <si>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</si>
  <si>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</si>
  <si>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</si>
  <si>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</si>
  <si>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</si>
  <si>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</si>
  <si>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</si>
  <si>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</si>
  <si>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</si>
  <si>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</si>
  <si>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</si>
  <si>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</si>
  <si>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</si>
  <si>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</si>
  <si>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</si>
  <si>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</si>
  <si>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</si>
  <si>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</si>
  <si>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</si>
  <si>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</si>
  <si>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</si>
  <si>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</si>
  <si>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</si>
  <si>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</si>
  <si>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</si>
  <si>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</si>
  <si>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</si>
  <si>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</si>
  <si>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</si>
  <si>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</si>
  <si>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</si>
  <si>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</si>
  <si>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</si>
  <si>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</si>
  <si>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</si>
  <si>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</si>
  <si>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</si>
  <si>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</si>
  <si>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</si>
  <si>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</si>
  <si>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</si>
  <si>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</si>
  <si>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</si>
  <si>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</si>
  <si>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</si>
  <si>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</si>
  <si>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</si>
  <si>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</si>
  <si>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</si>
  <si>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</si>
  <si>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</si>
  <si>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</si>
  <si>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</si>
  <si>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</si>
  <si>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</si>
  <si>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</si>
  <si>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</si>
  <si>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</si>
  <si>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</si>
  <si>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</si>
  <si>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</si>
  <si>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</si>
  <si>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</si>
  <si>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</si>
  <si>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</si>
  <si>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</si>
  <si>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</si>
  <si>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</si>
  <si>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</si>
  <si>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</si>
  <si>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</si>
  <si>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</si>
  <si>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</si>
  <si>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</si>
  <si>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</si>
  <si>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</si>
  <si>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</si>
  <si>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</si>
  <si>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</si>
  <si>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</si>
  <si>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</si>
  <si>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</si>
  <si>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</si>
  <si>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</si>
  <si>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</si>
  <si>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</si>
  <si>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</si>
  <si>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</si>
  <si>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</si>
  <si>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</si>
  <si>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</si>
  <si>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</si>
  <si>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</si>
  <si>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</si>
  <si>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</si>
  <si>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</si>
  <si>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</si>
  <si>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</si>
  <si>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</si>
  <si>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</si>
  <si>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</si>
  <si>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</si>
  <si>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</si>
  <si>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</si>
  <si>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</si>
  <si>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</si>
  <si>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</si>
  <si>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</si>
  <si>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</si>
  <si>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</si>
  <si>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</si>
  <si>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</si>
  <si>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</si>
  <si>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</si>
  <si>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</si>
  <si>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</si>
  <si>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</si>
  <si>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</si>
  <si>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</si>
  <si>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</si>
  <si>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</si>
  <si>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</si>
  <si>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</si>
  <si>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</si>
  <si>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</si>
  <si>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</si>
  <si>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</si>
  <si>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</si>
  <si>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</si>
  <si>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</si>
  <si>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</si>
  <si>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</si>
  <si>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</si>
  <si>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</si>
  <si>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</si>
  <si>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</si>
  <si>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</si>
  <si>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</si>
  <si>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</si>
  <si>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</si>
  <si>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</si>
  <si>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</si>
  <si>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</si>
  <si>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</si>
  <si>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</si>
  <si>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</si>
  <si>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</si>
  <si>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</si>
  <si>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</si>
  <si>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</si>
  <si>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</si>
  <si>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</si>
  <si>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</si>
  <si>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</si>
  <si>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</si>
  <si>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</si>
  <si>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</si>
  <si>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</si>
  <si>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</si>
  <si>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</si>
  <si>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</si>
  <si>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</si>
  <si>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</si>
  <si>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</si>
  <si>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</si>
  <si>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</si>
  <si>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</si>
  <si>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</si>
  <si>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</si>
  <si>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</si>
  <si>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</si>
  <si>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</si>
  <si>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</si>
  <si>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</si>
  <si>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</si>
  <si>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</si>
  <si>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</si>
  <si>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</si>
  <si>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</si>
  <si>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</si>
  <si>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</si>
  <si>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</si>
  <si>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</si>
  <si>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</si>
  <si>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</si>
  <si>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</si>
  <si>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</si>
  <si>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</si>
  <si>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</si>
  <si>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</si>
  <si>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</si>
  <si>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</si>
  <si>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</si>
  <si>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</si>
  <si>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</si>
  <si>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</si>
  <si>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</si>
  <si>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</si>
  <si>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</si>
  <si>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</si>
  <si>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</si>
  <si>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</si>
  <si>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</si>
  <si>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</si>
  <si>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</si>
  <si>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</si>
  <si>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</si>
  <si>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</si>
  <si>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</si>
  <si>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</si>
  <si>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</si>
  <si>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</si>
  <si>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</si>
  <si>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</si>
  <si>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</si>
  <si>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</si>
  <si>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</si>
  <si>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</si>
  <si>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</si>
  <si>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</si>
  <si>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</si>
  <si>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</si>
  <si>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</si>
  <si>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</si>
  <si>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</si>
  <si>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</si>
  <si>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</si>
  <si>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</si>
  <si>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</si>
  <si>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</si>
  <si>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</si>
  <si>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</si>
  <si>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</si>
  <si>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</si>
  <si>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</si>
  <si>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</si>
  <si>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</si>
  <si>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</si>
  <si>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</si>
  <si>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</si>
  <si>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</si>
  <si>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</si>
  <si>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</si>
  <si>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</si>
  <si>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</si>
  <si>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</si>
  <si>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</si>
  <si>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</si>
  <si>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</si>
  <si>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</si>
  <si>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</si>
  <si>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</si>
  <si>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</si>
  <si>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</si>
  <si>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</si>
  <si>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</si>
  <si>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</si>
  <si>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</si>
  <si>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</si>
  <si>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</si>
  <si>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</si>
  <si>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</si>
  <si>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</si>
  <si>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</si>
  <si>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</si>
  <si>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</si>
  <si>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</si>
  <si>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</si>
  <si>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</si>
  <si>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</si>
  <si>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</si>
  <si>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</si>
  <si>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</si>
  <si>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</si>
  <si>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</si>
  <si>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</si>
  <si>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</si>
  <si>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</si>
  <si>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</si>
  <si>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</si>
  <si>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</si>
  <si>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</si>
  <si>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</si>
  <si>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</si>
  <si>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</si>
  <si>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</si>
  <si>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</si>
  <si>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</si>
  <si>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</si>
  <si>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</si>
  <si>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</si>
  <si>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</si>
  <si>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</si>
  <si>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</si>
  <si>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</si>
  <si>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</si>
  <si>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</si>
  <si>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</si>
  <si>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</si>
  <si>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</si>
  <si>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</si>
  <si>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</si>
  <si>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</si>
  <si>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</si>
  <si>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</si>
  <si>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</si>
  <si>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</si>
  <si>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</si>
  <si>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</si>
  <si>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</si>
  <si>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</si>
  <si>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</si>
  <si>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</si>
  <si>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</si>
  <si>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</si>
  <si>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</si>
  <si>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</si>
  <si>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</si>
  <si>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</si>
  <si>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</si>
  <si>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</si>
  <si>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</si>
  <si>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</si>
  <si>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</si>
  <si>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</si>
  <si>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</si>
  <si>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</si>
  <si>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</si>
  <si>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</si>
  <si>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</si>
  <si>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</si>
  <si>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</si>
  <si>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</si>
  <si>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</si>
  <si>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</si>
  <si>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</si>
  <si>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</si>
  <si>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</si>
  <si>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</si>
  <si>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</si>
  <si>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</si>
  <si>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</si>
  <si>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</si>
  <si>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</si>
  <si>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</si>
  <si>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</si>
  <si>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</si>
  <si>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</si>
  <si>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</si>
  <si>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</si>
  <si>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</si>
  <si>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</si>
  <si>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</si>
  <si>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</si>
  <si>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</si>
  <si>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</si>
  <si>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</si>
  <si>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</si>
  <si>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</si>
  <si>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</si>
  <si>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</si>
  <si>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</si>
  <si>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</si>
  <si>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</si>
  <si>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</si>
  <si>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</si>
  <si>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</si>
  <si>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</si>
  <si>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</si>
  <si>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</si>
  <si>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</si>
  <si>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</si>
  <si>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</si>
  <si>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</si>
  <si>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</si>
  <si>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</si>
  <si>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</si>
  <si>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</si>
  <si>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</si>
  <si>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</si>
  <si>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</si>
  <si>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</si>
  <si>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</si>
  <si>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</si>
  <si>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</si>
  <si>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</si>
  <si>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</si>
  <si>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</si>
  <si>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</si>
  <si>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</si>
  <si>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</si>
  <si>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</si>
  <si>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</si>
  <si>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</si>
  <si>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</si>
  <si>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</si>
  <si>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</si>
  <si>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</si>
  <si>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</si>
  <si>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</si>
  <si>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</si>
  <si>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</si>
  <si>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</si>
  <si>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</si>
  <si>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</si>
  <si>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</si>
  <si>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</si>
  <si>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</si>
  <si>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</si>
  <si>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</si>
  <si>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</si>
  <si>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</si>
  <si>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</si>
  <si>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</si>
  <si>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</si>
  <si>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</si>
  <si>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</si>
  <si>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</si>
  <si>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</si>
  <si>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</si>
  <si>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</si>
  <si>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</si>
  <si>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</si>
  <si>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</si>
  <si>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</si>
  <si>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</si>
  <si>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</si>
  <si>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</si>
  <si>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</si>
  <si>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</si>
  <si>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</si>
  <si>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</si>
  <si>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</si>
  <si>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</si>
  <si>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</si>
  <si>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</si>
  <si>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</si>
  <si>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</si>
  <si>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</si>
  <si>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</si>
  <si>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</si>
  <si>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</si>
  <si>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</si>
  <si>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</si>
  <si>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</si>
  <si>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</si>
  <si>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</si>
  <si>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</si>
  <si>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</si>
  <si>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</si>
  <si>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</si>
  <si>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</si>
  <si>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</si>
  <si>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</si>
  <si>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</si>
  <si>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</si>
  <si>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</si>
  <si>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</si>
  <si>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</si>
  <si>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</si>
  <si>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</si>
  <si>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</si>
  <si>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</si>
  <si>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</si>
  <si>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</si>
  <si>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</si>
  <si>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</si>
  <si>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</si>
  <si>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</si>
  <si>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</si>
  <si>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</si>
  <si>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</si>
  <si>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</si>
  <si>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</si>
  <si>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</si>
  <si>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</si>
  <si>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</si>
  <si>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</si>
  <si>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</si>
  <si>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</si>
  <si>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</si>
  <si>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</si>
  <si>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</si>
  <si>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</si>
  <si>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</si>
  <si>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</si>
  <si>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</si>
  <si>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</si>
  <si>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</si>
  <si>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</si>
  <si>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</si>
  <si>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</si>
  <si>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</si>
  <si>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</si>
  <si>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</si>
  <si>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</si>
  <si>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</si>
  <si>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</si>
  <si>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</si>
  <si>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</si>
  <si>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</si>
  <si>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</si>
  <si>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</si>
  <si>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</si>
  <si>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</si>
  <si>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</si>
  <si>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</si>
  <si>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</si>
  <si>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</si>
  <si>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</si>
  <si>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</si>
  <si>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</si>
  <si>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</si>
  <si>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</si>
  <si>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</si>
  <si>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</si>
  <si>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</si>
  <si>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</si>
  <si>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</si>
  <si>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</si>
  <si>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</si>
  <si>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</si>
  <si>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</si>
  <si>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</si>
  <si>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</si>
  <si>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</si>
  <si>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</si>
  <si>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</si>
  <si>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</si>
  <si>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</si>
  <si>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</si>
  <si>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</si>
  <si>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</si>
  <si>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</si>
  <si>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</si>
  <si>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</si>
  <si>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</si>
  <si>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</si>
  <si>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</si>
  <si>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</si>
  <si>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</si>
  <si>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</si>
  <si>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</si>
  <si>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</si>
  <si>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</si>
  <si>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</si>
  <si>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</si>
  <si>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</si>
  <si>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</si>
  <si>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</si>
  <si>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</si>
  <si>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</si>
  <si>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</si>
  <si>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</si>
  <si>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</si>
  <si>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</si>
  <si>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</si>
  <si>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</si>
  <si>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</si>
  <si>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</si>
  <si>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</si>
  <si>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</si>
  <si>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</si>
  <si>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</si>
  <si>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</si>
  <si>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</si>
  <si>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</si>
  <si>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</si>
  <si>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</si>
  <si>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</si>
  <si>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</si>
  <si>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</si>
  <si>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</si>
  <si>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</si>
  <si>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</si>
  <si>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</si>
  <si>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</si>
  <si>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</si>
  <si>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</si>
  <si>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</si>
  <si>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</si>
  <si>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</si>
  <si>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</si>
  <si>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</si>
  <si>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</si>
  <si>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</si>
  <si>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</si>
  <si>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</si>
  <si>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</si>
  <si>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</si>
  <si>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</si>
  <si>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</si>
  <si>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</si>
  <si>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</si>
  <si>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</si>
  <si>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</si>
  <si>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</si>
  <si>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</si>
  <si>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</si>
  <si>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</si>
  <si>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</si>
  <si>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</si>
  <si>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</si>
  <si>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</si>
  <si>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</si>
  <si>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</si>
  <si>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</si>
  <si>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</si>
  <si>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</si>
  <si>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</si>
  <si>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</si>
  <si>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</si>
  <si>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</si>
  <si>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</si>
  <si>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</si>
  <si>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</si>
  <si>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</si>
  <si>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</si>
  <si>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</si>
  <si>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</si>
  <si>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</si>
  <si>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</si>
  <si>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</si>
  <si>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</si>
  <si>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</si>
  <si>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</si>
  <si>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</si>
  <si>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</si>
  <si>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</si>
  <si>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</si>
  <si>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</si>
  <si>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</si>
  <si>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</si>
  <si>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</si>
  <si>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</si>
  <si>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</si>
  <si>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</si>
  <si>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</si>
  <si>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</si>
  <si>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</si>
  <si>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</si>
  <si>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</si>
  <si>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</si>
  <si>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</si>
  <si>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</si>
  <si>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</si>
  <si>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</si>
  <si>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</si>
  <si>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</si>
  <si>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</si>
  <si>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</si>
  <si>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</si>
  <si>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</si>
  <si>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</si>
  <si>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</si>
  <si>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</si>
  <si>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</si>
  <si>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</si>
  <si>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</si>
  <si>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</si>
  <si>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</si>
  <si>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</si>
  <si>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</si>
  <si>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</si>
  <si>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</si>
  <si>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</si>
  <si>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</si>
  <si>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</si>
  <si>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</si>
  <si>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</si>
  <si>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</si>
  <si>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</si>
  <si>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</si>
  <si>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</si>
  <si>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</si>
  <si>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</si>
  <si>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</si>
  <si>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</si>
  <si>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</si>
  <si>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</si>
  <si>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</si>
  <si>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</si>
  <si>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</si>
  <si>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</si>
  <si>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</si>
  <si>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</si>
  <si>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</si>
  <si>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</si>
  <si>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</si>
  <si>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</si>
  <si>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</si>
  <si>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</si>
  <si>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</si>
  <si>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</si>
  <si>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</si>
  <si>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</si>
  <si>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</si>
  <si>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</si>
  <si>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</si>
  <si>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</si>
  <si>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</si>
  <si>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</si>
  <si>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</si>
  <si>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</si>
  <si>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</si>
  <si>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</si>
  <si>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</si>
  <si>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</si>
  <si>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</si>
  <si>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</si>
  <si>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</si>
  <si>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</si>
  <si>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</si>
  <si>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</si>
  <si>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</si>
  <si>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</si>
  <si>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</si>
  <si>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</si>
  <si>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</si>
  <si>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</si>
  <si>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</si>
  <si>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</si>
  <si>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</si>
  <si>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</si>
  <si>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</si>
  <si>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</si>
  <si>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</si>
  <si>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</si>
  <si>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</si>
  <si>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</si>
  <si>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</si>
  <si>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</si>
  <si>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</si>
  <si>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</si>
  <si>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</si>
  <si>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</si>
  <si>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</si>
  <si>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</si>
  <si>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</si>
  <si>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</si>
  <si>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</si>
  <si>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</si>
  <si>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</si>
  <si>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</si>
  <si>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</si>
  <si>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</si>
  <si>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</si>
  <si>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</si>
  <si>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</si>
  <si>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</si>
  <si>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</si>
  <si>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</si>
  <si>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</si>
  <si>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</si>
  <si>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</si>
  <si>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</si>
  <si>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</si>
  <si>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</si>
  <si>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</si>
  <si>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</si>
  <si>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</si>
  <si>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</si>
  <si>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</si>
  <si>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</si>
  <si>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</si>
  <si>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</si>
  <si>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</si>
  <si>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</si>
  <si>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</si>
  <si>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</si>
  <si>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</si>
  <si>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</si>
  <si>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</si>
  <si>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</si>
  <si>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</si>
  <si>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</si>
  <si>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</si>
  <si>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</si>
  <si>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</si>
  <si>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</si>
  <si>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</si>
  <si>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</si>
  <si>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</si>
  <si>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</si>
  <si>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</si>
  <si>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</si>
  <si>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</si>
  <si>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</si>
  <si>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</si>
  <si>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</si>
  <si>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</si>
  <si>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</si>
  <si>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</si>
  <si>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</si>
  <si>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</si>
  <si>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</si>
  <si>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</si>
  <si>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</si>
  <si>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</si>
  <si>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</si>
  <si>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</si>
  <si>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</si>
  <si>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</si>
  <si>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</si>
  <si>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</si>
  <si>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</si>
  <si>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</si>
  <si>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</si>
  <si>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</si>
  <si>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</si>
  <si>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</si>
  <si>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</si>
  <si>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</si>
  <si>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</si>
  <si>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</si>
  <si>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</si>
  <si>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</si>
  <si>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</si>
  <si>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</si>
  <si>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</si>
  <si>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</si>
  <si>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</si>
  <si>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</si>
  <si>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</si>
  <si>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</si>
  <si>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</si>
  <si>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</si>
  <si>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</si>
  <si>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</si>
  <si>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</si>
  <si>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</si>
  <si>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</si>
  <si>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</si>
  <si>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</si>
  <si>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</si>
  <si>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</si>
  <si>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</si>
  <si>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</si>
  <si>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</si>
  <si>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</si>
  <si>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</si>
  <si>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</si>
  <si>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</si>
  <si>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</si>
  <si>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</si>
  <si>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</si>
  <si>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</si>
  <si>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</si>
  <si>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</si>
  <si>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</si>
  <si>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</si>
  <si>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</si>
  <si>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</si>
  <si>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</si>
  <si>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</si>
  <si>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</si>
  <si>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</si>
  <si>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</si>
  <si>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</si>
  <si>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</si>
  <si>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</si>
  <si>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</si>
  <si>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</si>
  <si>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</si>
  <si>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</si>
  <si>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</si>
  <si>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</si>
  <si>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</si>
  <si>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</si>
  <si>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</si>
  <si>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</si>
  <si>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</si>
  <si>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</si>
  <si>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</si>
  <si>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</si>
  <si>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</si>
  <si>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</si>
  <si>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</si>
  <si>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</si>
  <si>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</si>
  <si>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</si>
  <si>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</si>
  <si>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</si>
  <si>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</si>
  <si>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</si>
  <si>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</si>
  <si>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</si>
  <si>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</si>
  <si>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</si>
  <si>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</si>
  <si>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</si>
  <si>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</si>
  <si>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</si>
  <si>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</si>
  <si>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</si>
  <si>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</si>
  <si>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</si>
  <si>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</si>
  <si>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</si>
  <si>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</si>
  <si>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</si>
  <si>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</si>
  <si>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</si>
  <si>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</si>
  <si>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</si>
  <si>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</si>
  <si>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</si>
  <si>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</si>
  <si>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</si>
  <si>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</si>
  <si>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</si>
  <si>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</si>
  <si>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</si>
  <si>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</si>
  <si>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</si>
  <si>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</si>
  <si>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</si>
  <si>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</si>
  <si>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</si>
  <si>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</si>
  <si>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</si>
  <si>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</si>
  <si>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</si>
  <si>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</si>
  <si>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</si>
  <si>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</si>
  <si>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</si>
  <si>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</si>
  <si>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</si>
  <si>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</si>
  <si>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</si>
  <si>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</si>
  <si>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</si>
  <si>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</si>
  <si>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</si>
  <si>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</si>
  <si>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</si>
  <si>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</si>
  <si>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</si>
  <si>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</si>
  <si>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</si>
  <si>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</si>
  <si>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</si>
  <si>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</si>
  <si>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</si>
  <si>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</si>
  <si>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</si>
  <si>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</si>
  <si>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</si>
  <si>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</si>
  <si>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</si>
  <si>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</si>
  <si>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</si>
  <si>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</si>
  <si>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</si>
  <si>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</si>
  <si>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</si>
  <si>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</si>
  <si>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</si>
  <si>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</si>
  <si>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</si>
  <si>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</si>
  <si>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</si>
  <si>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</si>
  <si>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</si>
  <si>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</si>
  <si>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</si>
  <si>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</si>
  <si>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</si>
  <si>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</si>
  <si>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</si>
  <si>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</si>
  <si>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</si>
  <si>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</si>
  <si>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</si>
  <si>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</si>
  <si>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</si>
  <si>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</si>
  <si>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</si>
  <si>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</si>
  <si>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</si>
  <si>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</si>
  <si>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</si>
  <si>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</si>
  <si>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</si>
  <si>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</si>
  <si>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</si>
  <si>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</si>
  <si>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</si>
  <si>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</si>
  <si>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</si>
  <si>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</si>
  <si>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</si>
  <si>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</si>
  <si>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</si>
  <si>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</si>
  <si>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</si>
  <si>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</si>
  <si>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</si>
  <si>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</si>
  <si>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</si>
  <si>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</si>
  <si>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</si>
  <si>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</si>
  <si>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</si>
  <si>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</si>
  <si>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</si>
  <si>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</si>
  <si>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</si>
  <si>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</si>
  <si>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</si>
  <si>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</si>
  <si>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</si>
  <si>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</si>
  <si>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</si>
  <si>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</si>
  <si>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</si>
  <si>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</si>
  <si>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</si>
  <si>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</si>
  <si>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</si>
  <si>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</si>
  <si>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</si>
  <si>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</si>
  <si>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</si>
  <si>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</si>
  <si>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</si>
  <si>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</si>
  <si>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</si>
  <si>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</si>
  <si>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</si>
  <si>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</si>
  <si>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</si>
  <si>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</si>
  <si>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</si>
  <si>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</si>
  <si>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</si>
  <si>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</si>
  <si>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</si>
  <si>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</si>
  <si>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</si>
  <si>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</si>
  <si>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</si>
  <si>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</si>
  <si>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</si>
  <si>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</si>
  <si>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</si>
  <si>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</si>
  <si>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</si>
  <si>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</si>
  <si>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</si>
  <si>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</si>
  <si>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</si>
  <si>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</si>
  <si>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</si>
  <si>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</si>
  <si>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</si>
  <si>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</si>
  <si>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</si>
  <si>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</si>
  <si>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</si>
  <si>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</si>
  <si>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</si>
  <si>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</si>
  <si>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</si>
  <si>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</si>
  <si>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</si>
  <si>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</si>
  <si>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</si>
  <si>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</si>
  <si>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</si>
  <si>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</si>
  <si>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</si>
  <si>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</si>
  <si>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</si>
  <si>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</si>
  <si>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</si>
  <si>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</si>
  <si>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</si>
  <si>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</si>
  <si>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</si>
  <si>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</si>
  <si>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</si>
  <si>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</si>
  <si>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</si>
  <si>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</si>
  <si>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</si>
  <si>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</si>
  <si>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</si>
  <si>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</si>
  <si>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</si>
  <si>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</si>
  <si>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</si>
  <si>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</si>
  <si>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</si>
  <si>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</si>
  <si>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</si>
  <si>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</si>
  <si>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</si>
  <si>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</si>
  <si>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</si>
  <si>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</si>
  <si>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</si>
  <si>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</si>
  <si>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</si>
  <si>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</si>
  <si>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</si>
  <si>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</si>
  <si>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</si>
  <si>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</si>
  <si>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</si>
  <si>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</si>
  <si>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</si>
  <si>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</si>
  <si>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</si>
  <si>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</si>
  <si>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</si>
  <si>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</si>
  <si>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</si>
  <si>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</si>
  <si>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</si>
  <si>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</si>
  <si>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</si>
  <si>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</si>
  <si>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</si>
  <si>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</si>
  <si>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</si>
  <si>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</si>
  <si>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</si>
  <si>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</si>
  <si>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</si>
  <si>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</si>
  <si>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</si>
  <si>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</si>
  <si>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</si>
  <si>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</si>
  <si>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</si>
  <si>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</si>
  <si>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</si>
  <si>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</si>
  <si>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</si>
  <si>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</si>
  <si>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</si>
  <si>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</si>
  <si>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</si>
  <si>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</si>
  <si>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</si>
  <si>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</si>
  <si>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</si>
  <si>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</si>
  <si>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</si>
  <si>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</si>
  <si>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</si>
  <si>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</si>
  <si>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</si>
  <si>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</si>
  <si>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</si>
  <si>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</si>
  <si>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</si>
  <si>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</si>
  <si>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</si>
  <si>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</si>
  <si>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</si>
  <si>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</si>
  <si>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</si>
  <si>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</si>
  <si>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</si>
  <si>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</si>
  <si>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</si>
  <si>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</si>
  <si>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</si>
  <si>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</si>
  <si>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</si>
  <si>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</si>
  <si>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</si>
  <si>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</si>
  <si>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</si>
  <si>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</si>
  <si>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</si>
  <si>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</si>
  <si>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</si>
  <si>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</si>
  <si>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</si>
  <si>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</si>
  <si>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</si>
  <si>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</si>
  <si>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</si>
  <si>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</si>
  <si>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</si>
  <si>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</si>
  <si>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</si>
  <si>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</si>
  <si>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</si>
  <si>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</si>
  <si>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</si>
  <si>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</si>
  <si>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</si>
  <si>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</si>
  <si>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</si>
  <si>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</si>
  <si>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</si>
  <si>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</si>
  <si>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</si>
  <si>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</si>
  <si>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</si>
  <si>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</si>
  <si>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</si>
  <si>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</si>
  <si>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</si>
  <si>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</si>
  <si>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</si>
  <si>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</si>
  <si>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</si>
  <si>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</si>
  <si>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</si>
  <si>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</si>
  <si>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</si>
  <si>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</si>
  <si>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</si>
  <si>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</si>
  <si>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</si>
  <si>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</si>
  <si>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</si>
  <si>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</si>
  <si>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</si>
  <si>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</si>
  <si>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</si>
  <si>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</si>
  <si>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</si>
  <si>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</si>
  <si>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</si>
  <si>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</si>
  <si>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</si>
  <si>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</si>
  <si>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</si>
  <si>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</si>
  <si>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</si>
  <si>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</si>
  <si>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</si>
  <si>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</si>
  <si>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</si>
  <si>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</si>
  <si>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</si>
  <si>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</si>
  <si>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</si>
  <si>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</si>
  <si>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</si>
  <si>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</si>
  <si>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</si>
  <si>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</si>
  <si>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</si>
  <si>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</si>
  <si>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</si>
  <si>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</si>
  <si>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</si>
  <si>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</si>
  <si>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</si>
  <si>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</si>
  <si>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</si>
  <si>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</si>
  <si>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</si>
  <si>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</si>
  <si>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</si>
  <si>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</si>
  <si>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</si>
  <si>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</si>
  <si>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</si>
  <si>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</si>
  <si>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</si>
  <si>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</si>
  <si>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</si>
  <si>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</si>
  <si>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</si>
  <si>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</si>
  <si>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</si>
  <si>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</si>
  <si>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</si>
  <si>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</si>
  <si>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</si>
  <si>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</si>
  <si>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</si>
  <si>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</si>
  <si>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</si>
  <si>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</si>
  <si>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</si>
  <si>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</si>
  <si>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</si>
  <si>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</si>
  <si>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</si>
  <si>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</si>
  <si>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</si>
  <si>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</si>
  <si>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</si>
  <si>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</si>
  <si>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</si>
  <si>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</si>
  <si>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</si>
  <si>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</si>
  <si>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</si>
  <si>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</si>
  <si>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</si>
  <si>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</si>
  <si>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</si>
  <si>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</si>
  <si>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</si>
  <si>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</si>
  <si>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</si>
  <si>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</si>
  <si>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</si>
  <si>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</si>
  <si>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</si>
  <si>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</si>
  <si>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</si>
  <si>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</si>
  <si>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</si>
  <si>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</si>
  <si>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</si>
  <si>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</si>
  <si>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</si>
  <si>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</si>
  <si>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</si>
  <si>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</si>
  <si>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</si>
  <si>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</si>
  <si>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</si>
  <si>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</si>
  <si>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</si>
  <si>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</si>
  <si>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</si>
  <si>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</si>
  <si>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</si>
  <si>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</si>
  <si>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</si>
  <si>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</si>
  <si>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</si>
  <si>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</si>
  <si>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</si>
  <si>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</si>
  <si>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</si>
  <si>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</si>
  <si>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</si>
  <si>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</si>
  <si>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</si>
  <si>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</si>
  <si>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</si>
  <si>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</si>
  <si>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</si>
  <si>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</si>
  <si>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</si>
  <si>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</si>
  <si>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</si>
  <si>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</si>
  <si>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</si>
  <si>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</si>
  <si>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</si>
  <si>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</si>
  <si>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</si>
  <si>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</si>
  <si>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</si>
  <si>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</si>
  <si>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</si>
  <si>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</si>
  <si>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</si>
  <si>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</si>
  <si>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</si>
  <si>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</si>
  <si>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</si>
  <si>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</si>
  <si>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</si>
  <si>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</si>
  <si>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</si>
  <si>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</si>
  <si>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</si>
  <si>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</si>
  <si>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</si>
  <si>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</si>
  <si>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</si>
  <si>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</si>
  <si>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</si>
  <si>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</si>
  <si>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</si>
  <si>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</si>
  <si>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</si>
  <si>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</si>
  <si>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</si>
  <si>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</si>
  <si>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</si>
  <si>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</si>
  <si>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</si>
  <si>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</si>
  <si>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</si>
  <si>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</si>
  <si>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</si>
  <si>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</si>
  <si>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</si>
  <si>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</si>
  <si>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</si>
  <si>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</si>
  <si>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</si>
  <si>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</si>
  <si>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</si>
  <si>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</si>
  <si>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</si>
  <si>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</si>
  <si>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</si>
  <si>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</si>
  <si>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</si>
  <si>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</si>
  <si>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</si>
  <si>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</si>
  <si>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</si>
  <si>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</si>
  <si>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</si>
  <si>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</si>
  <si>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</si>
  <si>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</si>
  <si>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</si>
  <si>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</si>
  <si>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</si>
  <si>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</si>
  <si>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</si>
  <si>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</si>
  <si>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</si>
  <si>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</si>
  <si>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</si>
  <si>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</si>
  <si>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</si>
  <si>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</si>
  <si>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</si>
  <si>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</si>
  <si>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</si>
  <si>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</si>
  <si>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</si>
  <si>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</si>
  <si>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</si>
  <si>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</si>
  <si>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</si>
  <si>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</si>
  <si>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</si>
  <si>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</si>
  <si>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</si>
  <si>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</si>
  <si>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</si>
  <si>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</si>
  <si>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</si>
  <si>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</si>
  <si>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</si>
  <si>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</si>
  <si>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</si>
  <si>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</si>
  <si>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</si>
  <si>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</si>
  <si>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</si>
  <si>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</si>
  <si>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</si>
  <si>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</si>
  <si>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</si>
  <si>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</si>
  <si>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</si>
  <si>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</si>
  <si>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</si>
  <si>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</si>
  <si>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</si>
  <si>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</si>
  <si>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</si>
  <si>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</si>
  <si>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</si>
  <si>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</si>
  <si>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</si>
  <si>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</si>
  <si>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</si>
  <si>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</si>
  <si>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</si>
  <si>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</si>
  <si>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</si>
  <si>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</si>
  <si>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</si>
  <si>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</si>
  <si>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</si>
  <si>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</si>
  <si>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</si>
  <si>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</si>
  <si>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</si>
  <si>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</si>
  <si>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</si>
  <si>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</si>
  <si>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</si>
  <si>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</si>
  <si>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</si>
  <si>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</si>
  <si>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</si>
  <si>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</si>
  <si>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</si>
  <si>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</si>
  <si>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</si>
  <si>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</si>
  <si>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</si>
  <si>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</si>
  <si>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</si>
  <si>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</si>
  <si>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</si>
  <si>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</si>
  <si>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</si>
  <si>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</si>
  <si>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</si>
  <si>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</si>
  <si>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</si>
  <si>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</si>
  <si>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</si>
  <si>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</si>
  <si>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</si>
  <si>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</si>
  <si>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</si>
  <si>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</si>
  <si>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</si>
  <si>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</si>
  <si>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</si>
  <si>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</si>
  <si>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</si>
  <si>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</si>
  <si>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</si>
  <si>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</si>
  <si>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</si>
  <si>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</si>
  <si>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</si>
  <si>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</si>
  <si>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</si>
  <si>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</si>
  <si>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</si>
  <si>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</si>
  <si>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</si>
  <si>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</si>
  <si>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</si>
  <si>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</si>
  <si>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</si>
  <si>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</si>
  <si>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</si>
  <si>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</si>
  <si>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</si>
  <si>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</si>
  <si>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</si>
  <si>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</si>
  <si>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</si>
  <si>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</si>
  <si>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</si>
  <si>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</si>
  <si>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</si>
  <si>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</si>
  <si>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</si>
  <si>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</si>
  <si>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</si>
  <si>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</si>
  <si>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</si>
  <si>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</si>
  <si>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</si>
  <si>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</si>
  <si>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</si>
  <si>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</si>
  <si>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</si>
  <si>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</si>
  <si>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</si>
  <si>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</si>
  <si>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</si>
  <si>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</si>
  <si>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</si>
  <si>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</si>
  <si>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</si>
  <si>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</si>
  <si>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</si>
  <si>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</si>
  <si>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</si>
  <si>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</si>
  <si>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</si>
  <si>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</si>
  <si>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</si>
  <si>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</si>
  <si>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</si>
  <si>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</si>
  <si>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</si>
  <si>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</si>
  <si>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</si>
  <si>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</si>
  <si>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</si>
  <si>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</si>
  <si>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</si>
  <si>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</si>
  <si>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</si>
  <si>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</si>
  <si>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</si>
  <si>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</si>
  <si>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</si>
  <si>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</si>
  <si>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</si>
  <si>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</si>
  <si>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</si>
  <si>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</si>
  <si>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</si>
  <si>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</si>
  <si>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</si>
  <si>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</si>
  <si>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</si>
  <si>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</si>
  <si>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</si>
  <si>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</si>
  <si>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</si>
  <si>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</si>
  <si>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</si>
  <si>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</si>
  <si>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</si>
  <si>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</si>
  <si>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</si>
  <si>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</si>
  <si>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</si>
  <si>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</si>
  <si>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</si>
  <si>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</si>
  <si>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</si>
  <si>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</si>
  <si>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</si>
  <si>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</si>
  <si>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</si>
  <si>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</si>
  <si>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</si>
  <si>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</si>
  <si>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</si>
  <si>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</si>
  <si>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</si>
  <si>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</si>
  <si>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</si>
  <si>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</si>
  <si>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</si>
  <si>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</si>
  <si>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</si>
  <si>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</si>
  <si>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</si>
  <si>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</si>
  <si>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</si>
  <si>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</si>
  <si>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</si>
  <si>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</si>
  <si>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</si>
  <si>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</si>
  <si>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</si>
  <si>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</si>
  <si>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</si>
  <si>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</si>
  <si>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</si>
  <si>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</si>
  <si>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</si>
  <si>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</si>
  <si>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</si>
  <si>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</si>
  <si>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</si>
  <si>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</si>
  <si>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</si>
  <si>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</si>
  <si>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</si>
  <si>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</si>
  <si>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</si>
  <si>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</si>
  <si>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</si>
  <si>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</si>
  <si>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</si>
  <si>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</si>
  <si>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</si>
  <si>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</si>
  <si>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</si>
  <si>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</si>
  <si>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</si>
  <si>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</si>
  <si>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</si>
  <si>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</si>
  <si>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</si>
  <si>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</si>
  <si>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</si>
  <si>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</si>
  <si>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</si>
  <si>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</si>
  <si>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</si>
  <si>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</si>
  <si>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</si>
  <si>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</si>
  <si>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</si>
  <si>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</si>
  <si>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</si>
  <si>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</si>
  <si>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</si>
  <si>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</si>
  <si>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</si>
  <si>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</si>
  <si>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</si>
  <si>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</si>
  <si>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</si>
  <si>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</si>
  <si>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</si>
  <si>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</si>
  <si>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</si>
  <si>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</si>
  <si>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</si>
  <si>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</si>
  <si>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</si>
  <si>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</si>
  <si>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</si>
  <si>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</si>
  <si>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</si>
  <si>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</si>
  <si>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</si>
  <si>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</si>
  <si>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</si>
  <si>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</si>
  <si>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</si>
  <si>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</si>
  <si>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</si>
  <si>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</si>
  <si>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</si>
  <si>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</si>
  <si>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</si>
  <si>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</si>
  <si>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</si>
  <si>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</si>
  <si>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</si>
  <si>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</si>
  <si>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</si>
  <si>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</si>
  <si>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</si>
  <si>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</si>
  <si>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</si>
  <si>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</si>
  <si>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</si>
  <si>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</si>
  <si>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</si>
  <si>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</si>
  <si>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</si>
  <si>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</si>
  <si>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</si>
  <si>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</si>
  <si>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</si>
  <si>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</si>
  <si>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</si>
  <si>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</si>
  <si>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</si>
  <si>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</si>
  <si>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</si>
  <si>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</si>
  <si>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</si>
  <si>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</si>
  <si>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</si>
  <si>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</si>
  <si>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</si>
  <si>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</si>
  <si>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</si>
  <si>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</si>
  <si>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</si>
  <si>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</si>
  <si>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</si>
  <si>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</si>
  <si>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</si>
  <si>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</si>
  <si>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</si>
  <si>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</si>
  <si>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</si>
  <si>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</si>
  <si>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</si>
  <si>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</si>
  <si>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</si>
  <si>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</si>
  <si>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</si>
  <si>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</si>
  <si>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</si>
  <si>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</si>
  <si>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</si>
  <si>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</si>
  <si>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</si>
  <si>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</si>
  <si>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</si>
  <si>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</si>
  <si>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</si>
  <si>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</si>
  <si>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</si>
  <si>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</si>
  <si>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</si>
  <si>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</si>
  <si>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</si>
  <si>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</si>
  <si>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</si>
  <si>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</si>
  <si>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</si>
  <si>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</si>
  <si>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</si>
  <si>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</si>
  <si>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</si>
  <si>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</si>
  <si>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</si>
  <si>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</si>
  <si>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</si>
  <si>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</si>
  <si>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</si>
  <si>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</si>
  <si>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</si>
  <si>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</si>
  <si>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</si>
  <si>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</si>
  <si>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</si>
  <si>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</si>
  <si>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</si>
  <si>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</si>
  <si>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</si>
  <si>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</si>
  <si>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</si>
  <si>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</si>
  <si>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</si>
  <si>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</si>
  <si>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</si>
  <si>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</si>
  <si>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</si>
  <si>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</si>
  <si>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</si>
  <si>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</si>
  <si>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</si>
  <si>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</si>
  <si>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</si>
  <si>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</si>
  <si>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</si>
  <si>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</si>
  <si>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</si>
  <si>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</si>
  <si>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</si>
  <si>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</si>
  <si>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</si>
  <si>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</si>
  <si>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</si>
  <si>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</si>
  <si>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</si>
  <si>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</si>
  <si>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</si>
  <si>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</si>
  <si>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</si>
  <si>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</si>
  <si>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</si>
  <si>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</si>
  <si>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</si>
  <si>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</si>
  <si>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</si>
  <si>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</si>
  <si>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</si>
  <si>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</si>
  <si>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</si>
  <si>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</si>
  <si>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</si>
  <si>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</si>
  <si>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</si>
  <si>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</si>
  <si>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</si>
  <si>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</si>
  <si>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</si>
  <si>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</si>
  <si>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</si>
  <si>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</si>
  <si>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</si>
  <si>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</si>
  <si>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</si>
  <si>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</si>
  <si>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</si>
  <si>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</si>
  <si>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</si>
  <si>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</si>
  <si>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</si>
  <si>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</si>
  <si>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</si>
  <si>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</si>
  <si>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</si>
  <si>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</si>
  <si>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</si>
  <si>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</si>
  <si>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</si>
  <si>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</si>
  <si>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</si>
  <si>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</si>
  <si>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</si>
  <si>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</si>
  <si>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</si>
  <si>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</si>
  <si>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</si>
  <si>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</si>
  <si>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</si>
  <si>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</si>
  <si>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</si>
  <si>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</si>
  <si>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</si>
  <si>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</si>
  <si>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</si>
  <si>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</si>
  <si>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</si>
  <si>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</si>
  <si>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</si>
  <si>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</si>
  <si>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</si>
  <si>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</si>
  <si>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</si>
  <si>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</si>
  <si>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</si>
  <si>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</si>
  <si>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</si>
  <si>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</si>
  <si>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</si>
  <si>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</si>
  <si>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</si>
  <si>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</si>
  <si>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</si>
  <si>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</si>
  <si>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</si>
  <si>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</si>
  <si>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</si>
  <si>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</si>
  <si>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</si>
  <si>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</si>
  <si>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</si>
  <si>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</si>
  <si>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</si>
  <si>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</si>
  <si>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</si>
  <si>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</si>
  <si>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</si>
  <si>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</si>
  <si>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</si>
  <si>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</si>
  <si>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</si>
  <si>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</si>
  <si>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</si>
  <si>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</si>
  <si>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</si>
  <si>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</si>
  <si>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</si>
  <si>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</si>
  <si>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</si>
  <si>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</si>
  <si>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</si>
  <si>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</si>
  <si>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</si>
  <si>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</si>
  <si>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</si>
  <si>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</si>
  <si>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</si>
  <si>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</si>
  <si>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</si>
  <si>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</si>
  <si>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</si>
  <si>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</si>
  <si>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</si>
  <si>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</si>
  <si>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</si>
  <si>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</si>
  <si>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</si>
  <si>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</si>
  <si>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</si>
  <si>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</si>
  <si>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</si>
  <si>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</si>
  <si>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</si>
  <si>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</si>
  <si>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</si>
  <si>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</si>
  <si>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</si>
  <si>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</si>
  <si>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</si>
  <si>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</si>
  <si>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</si>
  <si>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</si>
  <si>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</si>
  <si>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</si>
  <si>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</si>
  <si>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</si>
  <si>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</si>
  <si>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</si>
  <si>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</si>
  <si>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</si>
  <si>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</si>
  <si>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</si>
  <si>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</si>
  <si>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</si>
  <si>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</si>
  <si>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</si>
  <si>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</si>
  <si>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</si>
  <si>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</si>
  <si>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</si>
  <si>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</si>
  <si>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</si>
  <si>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</si>
  <si>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</si>
  <si>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</si>
  <si>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</si>
  <si>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</si>
  <si>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</si>
  <si>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</si>
  <si>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</si>
  <si>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</si>
  <si>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</si>
  <si>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</si>
  <si>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</si>
  <si>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</si>
  <si>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</si>
  <si>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</si>
  <si>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</si>
  <si>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</si>
  <si>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</si>
  <si>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</si>
  <si>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</si>
  <si>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</si>
  <si>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</si>
  <si>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</si>
  <si>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</si>
  <si>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</si>
  <si>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</si>
  <si>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</si>
  <si>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</si>
  <si>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</si>
  <si>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</si>
  <si>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</si>
  <si>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</si>
  <si>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</si>
  <si>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</si>
  <si>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</si>
  <si>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</si>
  <si>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</si>
  <si>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</si>
  <si>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</si>
  <si>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</si>
  <si>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</si>
  <si>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</si>
  <si>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</si>
  <si>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</si>
  <si>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</si>
  <si>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</si>
  <si>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</si>
  <si>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</si>
  <si>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</si>
  <si>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</si>
  <si>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</si>
  <si>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</si>
  <si>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</si>
  <si>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</si>
  <si>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</si>
  <si>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</si>
  <si>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</si>
  <si>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</si>
  <si>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</si>
  <si>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</si>
  <si>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</si>
  <si>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</si>
  <si>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</si>
  <si>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</si>
  <si>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</si>
  <si>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</si>
  <si>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</si>
  <si>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</si>
  <si>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</si>
  <si>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</si>
  <si>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</si>
  <si>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</si>
  <si>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</si>
  <si>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</si>
  <si>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</si>
  <si>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</si>
  <si>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</si>
  <si>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</si>
  <si>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</si>
  <si>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</si>
  <si>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</si>
  <si>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</si>
  <si>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</si>
  <si>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</si>
  <si>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</si>
  <si>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</si>
  <si>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</si>
  <si>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</si>
  <si>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</si>
  <si>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</si>
  <si>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</si>
  <si>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</si>
  <si>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</si>
  <si>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</si>
  <si>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</si>
  <si>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</si>
  <si>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</si>
  <si>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</si>
  <si>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</si>
  <si>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</si>
  <si>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</si>
  <si>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</si>
  <si>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</si>
  <si>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</si>
  <si>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</si>
  <si>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</si>
  <si>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</si>
  <si>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</si>
  <si>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</si>
  <si>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</si>
  <si>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</si>
  <si>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</si>
  <si>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</si>
  <si>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</si>
  <si>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</si>
  <si>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</si>
  <si>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</si>
  <si>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</si>
  <si>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</si>
  <si>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</si>
  <si>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</si>
  <si>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</si>
  <si>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</si>
  <si>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</si>
  <si>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</si>
  <si>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</si>
  <si>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</si>
  <si>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</si>
  <si>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</si>
  <si>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</si>
  <si>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</si>
  <si>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</si>
  <si>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</si>
  <si>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</si>
  <si>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</si>
  <si>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</si>
  <si>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</si>
  <si>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</si>
  <si>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</si>
  <si>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</si>
  <si>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</si>
  <si>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</si>
  <si>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</si>
  <si>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</si>
  <si>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</si>
  <si>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</si>
  <si>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</si>
  <si>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</si>
  <si>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</si>
  <si>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</si>
  <si>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</si>
  <si>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</si>
  <si>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</si>
  <si>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</si>
  <si>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</si>
  <si>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</si>
  <si>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</si>
  <si>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</si>
  <si>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</si>
  <si>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</si>
  <si>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</si>
  <si>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</si>
  <si>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</si>
  <si>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</si>
  <si>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</si>
  <si>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</si>
  <si>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</si>
  <si>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</si>
  <si>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</si>
  <si>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</si>
  <si>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</si>
  <si>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</si>
  <si>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</si>
  <si>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</si>
  <si>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</si>
  <si>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</si>
  <si>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</si>
  <si>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</si>
  <si>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</si>
  <si>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</si>
  <si>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</si>
  <si>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</si>
  <si>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</si>
  <si>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</si>
  <si>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</si>
  <si>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</si>
  <si>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</si>
  <si>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</si>
  <si>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</si>
  <si>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</si>
  <si>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</si>
  <si>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</si>
  <si>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</si>
  <si>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</si>
  <si>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</si>
  <si>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</si>
  <si>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</si>
  <si>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</si>
  <si>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</si>
  <si>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</si>
  <si>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</si>
  <si>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</si>
  <si>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</si>
  <si>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</si>
  <si>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</si>
  <si>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</si>
  <si>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</si>
  <si>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</si>
  <si>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</si>
  <si>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</si>
  <si>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</si>
  <si>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</si>
  <si>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</si>
  <si>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</si>
  <si>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</si>
  <si>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</si>
  <si>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</si>
  <si>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</si>
  <si>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</si>
  <si>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</si>
  <si>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</si>
  <si>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</si>
  <si>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</si>
  <si>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</si>
  <si>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</si>
  <si>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</si>
  <si>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</si>
  <si>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</si>
  <si>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</si>
  <si>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</si>
  <si>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</si>
  <si>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</si>
  <si>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</si>
  <si>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</si>
  <si>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</si>
  <si>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</si>
  <si>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</si>
  <si>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</si>
  <si>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</si>
  <si>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</si>
  <si>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</si>
  <si>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</si>
  <si>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</si>
  <si>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</si>
  <si>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</si>
  <si>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</si>
  <si>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</si>
  <si>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</si>
  <si>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</si>
  <si>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</si>
  <si>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</si>
  <si>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</si>
  <si>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</si>
  <si>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</si>
  <si>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</si>
  <si>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</si>
  <si>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</si>
  <si>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</si>
  <si>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</si>
  <si>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</si>
  <si>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</si>
  <si>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</si>
  <si>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</si>
  <si>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</si>
  <si>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</si>
  <si>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</si>
  <si>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</si>
  <si>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</si>
  <si>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</si>
  <si>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</si>
  <si>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</si>
  <si>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</si>
  <si>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</si>
  <si>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</si>
  <si>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</si>
  <si>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</si>
  <si>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</si>
  <si>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</si>
  <si>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</si>
  <si>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</si>
  <si>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</si>
  <si>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</si>
  <si>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</si>
  <si>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</si>
  <si>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</si>
  <si>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</si>
  <si>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</si>
  <si>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</si>
  <si>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</si>
  <si>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</si>
  <si>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</si>
  <si>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</si>
  <si>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</si>
  <si>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</si>
  <si>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</si>
  <si>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</si>
  <si>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</si>
  <si>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</si>
  <si>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</si>
  <si>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</si>
  <si>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</si>
  <si>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</si>
  <si>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</si>
  <si>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</si>
  <si>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</si>
  <si>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</si>
  <si>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</si>
  <si>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</si>
  <si>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</si>
  <si>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</si>
  <si>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</si>
  <si>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</si>
  <si>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</si>
  <si>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</si>
  <si>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</si>
  <si>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</si>
  <si>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</si>
  <si>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</si>
  <si>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</si>
  <si>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</si>
  <si>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</si>
  <si>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</si>
  <si>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</si>
  <si>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</si>
  <si>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</si>
  <si>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</si>
  <si>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</si>
  <si>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</si>
  <si>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</si>
  <si>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</si>
  <si>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</si>
  <si>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</si>
  <si>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</si>
  <si>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</si>
  <si>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</si>
  <si>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</si>
  <si>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</si>
  <si>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</si>
  <si>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</si>
  <si>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</si>
  <si>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</si>
  <si>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</si>
  <si>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</si>
  <si>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</si>
  <si>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</si>
  <si>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</si>
  <si>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</si>
  <si>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</si>
  <si>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</si>
  <si>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</si>
  <si>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</si>
  <si>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</si>
  <si>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</si>
  <si>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</si>
  <si>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</si>
  <si>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</si>
  <si>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</si>
  <si>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</si>
  <si>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</si>
  <si>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</si>
  <si>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</si>
  <si>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</si>
  <si>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</si>
  <si>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</si>
  <si>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</si>
  <si>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</si>
  <si>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</si>
  <si>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</si>
  <si>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</si>
  <si>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</si>
  <si>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</si>
  <si>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</si>
  <si>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</si>
  <si>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</si>
  <si>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</si>
  <si>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</si>
  <si>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</si>
  <si>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</si>
  <si>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</si>
  <si>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</si>
  <si>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</si>
  <si>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</si>
  <si>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</si>
  <si>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</si>
  <si>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</si>
  <si>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</si>
  <si>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</si>
  <si>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</si>
  <si>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</si>
  <si>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</si>
  <si>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</si>
  <si>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</si>
  <si>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</si>
  <si>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</si>
  <si>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</si>
  <si>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</si>
  <si>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</si>
  <si>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</si>
  <si>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</si>
  <si>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</si>
  <si>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</si>
  <si>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</si>
  <si>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</si>
  <si>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</si>
  <si>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</si>
  <si>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</si>
  <si>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</si>
  <si>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</si>
  <si>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</si>
  <si>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</si>
  <si>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</si>
  <si>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</si>
  <si>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</si>
  <si>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</si>
  <si>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</si>
  <si>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</si>
  <si>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</si>
  <si>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</si>
  <si>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</si>
  <si>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</si>
  <si>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</si>
  <si>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</si>
  <si>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</si>
  <si>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</si>
  <si>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</si>
  <si>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</si>
  <si>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</si>
  <si>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</si>
  <si>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</si>
  <si>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</si>
  <si>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</si>
  <si>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</si>
  <si>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</si>
  <si>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</si>
  <si>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</si>
  <si>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</si>
  <si>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</si>
  <si>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</si>
  <si>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</si>
  <si>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</si>
  <si>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</si>
  <si>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</si>
  <si>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</si>
  <si>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</si>
  <si>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</si>
  <si>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</si>
  <si>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</si>
  <si>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</si>
  <si>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</si>
  <si>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</si>
  <si>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</si>
  <si>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</si>
  <si>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</si>
  <si>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</si>
  <si>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</si>
  <si>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</si>
  <si>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</si>
  <si>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</si>
  <si>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</si>
  <si>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</si>
  <si>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</si>
  <si>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</si>
  <si>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</si>
  <si>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</si>
  <si>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</si>
  <si>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</si>
  <si>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</si>
  <si>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</si>
  <si>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</si>
  <si>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</si>
  <si>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</si>
  <si>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</si>
  <si>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</si>
  <si>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</si>
  <si>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</si>
  <si>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</si>
  <si>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</si>
  <si>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</si>
  <si>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</si>
  <si>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</si>
  <si>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</si>
  <si>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</si>
  <si>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</si>
  <si>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</si>
  <si>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</si>
  <si>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</si>
  <si>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</si>
  <si>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</si>
  <si>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</si>
  <si>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</si>
  <si>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</si>
  <si>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</si>
  <si>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</si>
  <si>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</si>
  <si>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</si>
  <si>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</si>
  <si>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</si>
  <si>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</si>
  <si>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</si>
  <si>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</si>
  <si>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</si>
  <si>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</si>
  <si>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</si>
  <si>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</si>
  <si>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</si>
  <si>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</si>
  <si>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</si>
  <si>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</si>
  <si>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</si>
  <si>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</si>
  <si>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</si>
  <si>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</si>
  <si>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</si>
  <si>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</si>
  <si>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</si>
  <si>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</si>
  <si>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</si>
  <si>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</si>
  <si>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</si>
  <si>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</si>
  <si>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</si>
  <si>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</si>
  <si>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</si>
  <si>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</si>
  <si>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</si>
  <si>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</si>
  <si>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</si>
  <si>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</si>
  <si>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</si>
  <si>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</si>
  <si>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</si>
  <si>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</si>
  <si>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</si>
  <si>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</si>
  <si>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</si>
  <si>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</si>
  <si>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</si>
  <si>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</si>
  <si>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</si>
  <si>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</si>
  <si>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</si>
  <si>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</si>
  <si>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</si>
  <si>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</si>
  <si>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</si>
  <si>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</si>
  <si>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</si>
  <si>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</si>
  <si>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</si>
  <si>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</si>
  <si>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</si>
  <si>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</si>
  <si>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</si>
  <si>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</si>
  <si>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</si>
  <si>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</si>
  <si>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</si>
  <si>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</si>
  <si>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</si>
  <si>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</si>
  <si>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</si>
  <si>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</si>
  <si>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</si>
  <si>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</si>
  <si>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</si>
  <si>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</si>
  <si>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</si>
  <si>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</si>
  <si>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</si>
  <si>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</si>
  <si>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</si>
  <si>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</si>
  <si>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</si>
  <si>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</si>
  <si>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</si>
  <si>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</si>
  <si>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</si>
  <si>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</si>
  <si>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</si>
  <si>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</si>
  <si>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</si>
  <si>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</si>
  <si>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</si>
  <si>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</si>
  <si>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</si>
  <si>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</si>
  <si>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</si>
  <si>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</si>
  <si>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</si>
  <si>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</si>
  <si>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</si>
  <si>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</si>
  <si>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</si>
  <si>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</si>
  <si>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</si>
  <si>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</si>
  <si>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</si>
  <si>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</si>
  <si>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</si>
  <si>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</si>
  <si>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</si>
  <si>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</si>
  <si>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</si>
  <si>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</si>
  <si>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</si>
  <si>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</si>
  <si>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</si>
  <si>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</si>
  <si>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</si>
  <si>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</si>
  <si>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</si>
  <si>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</si>
  <si>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</si>
  <si>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</si>
  <si>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</si>
  <si>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</si>
  <si>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</si>
  <si>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</si>
  <si>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</si>
  <si>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</si>
  <si>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</si>
  <si>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</si>
  <si>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</si>
  <si>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</si>
  <si>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</si>
  <si>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</si>
  <si>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</si>
  <si>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</si>
  <si>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</si>
  <si>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</si>
  <si>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</si>
  <si>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</si>
  <si>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</si>
  <si>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</si>
  <si>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</si>
  <si>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</si>
  <si>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</si>
  <si>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</si>
  <si>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</si>
  <si>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</si>
  <si>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</si>
  <si>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</si>
  <si>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</si>
  <si>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</si>
  <si>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</si>
  <si>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</si>
  <si>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</si>
  <si>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</si>
  <si>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</si>
  <si>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</si>
  <si>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</si>
  <si>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</si>
  <si>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</si>
  <si>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</si>
  <si>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</si>
  <si>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</si>
  <si>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</si>
  <si>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</si>
  <si>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</si>
  <si>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</si>
  <si>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</si>
  <si>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</si>
  <si>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</si>
  <si>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</si>
  <si>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</si>
  <si>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</si>
  <si>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</si>
  <si>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</si>
  <si>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</si>
  <si>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</si>
  <si>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</si>
  <si>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</si>
  <si>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</si>
  <si>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</si>
  <si>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</si>
  <si>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</si>
  <si>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</si>
  <si>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</si>
  <si>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</si>
  <si>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</si>
  <si>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</si>
  <si>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</si>
  <si>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</si>
  <si>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</si>
  <si>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</si>
  <si>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</si>
  <si>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</si>
  <si>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</si>
  <si>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</si>
  <si>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</si>
  <si>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</si>
  <si>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</si>
  <si>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</si>
  <si>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</si>
  <si>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</si>
  <si>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</si>
  <si>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</si>
  <si>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</si>
  <si>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</si>
  <si>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</si>
  <si>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</si>
  <si>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</si>
  <si>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</si>
  <si>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</si>
  <si>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</si>
  <si>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</si>
  <si>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</si>
  <si>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</si>
  <si>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</si>
  <si>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</si>
  <si>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</si>
  <si>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</si>
  <si>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</si>
  <si>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</si>
  <si>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</si>
  <si>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</si>
  <si>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</si>
  <si>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</si>
  <si>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</si>
  <si>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</si>
  <si>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</si>
  <si>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</si>
  <si>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</si>
  <si>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</si>
  <si>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</si>
  <si>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</si>
  <si>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</si>
  <si>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</si>
  <si>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</si>
  <si>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</si>
  <si>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</si>
  <si>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</si>
  <si>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</si>
  <si>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</si>
  <si>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</si>
  <si>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</si>
  <si>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</si>
  <si>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</si>
  <si>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</si>
  <si>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</si>
  <si>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</si>
  <si>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</si>
  <si>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</si>
  <si>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</si>
  <si>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</si>
  <si>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</si>
  <si>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</si>
  <si>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</si>
  <si>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</si>
  <si>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</si>
  <si>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</si>
  <si>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</si>
  <si>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</si>
  <si>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</si>
  <si>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</si>
  <si>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</si>
  <si>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</si>
  <si>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</si>
  <si>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</si>
  <si>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</si>
  <si>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</si>
  <si>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</si>
  <si>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</si>
  <si>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</si>
  <si>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</si>
  <si>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</si>
  <si>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</si>
  <si>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</si>
  <si>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</si>
  <si>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</si>
  <si>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</si>
  <si>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</si>
  <si>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</si>
  <si>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</si>
  <si>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</si>
  <si>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</si>
  <si>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</si>
  <si>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</si>
  <si>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</si>
  <si>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</si>
  <si>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</si>
  <si>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</si>
  <si>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</si>
  <si>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</si>
  <si>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</si>
  <si>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</si>
  <si>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</si>
  <si>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</si>
  <si>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</si>
  <si>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</si>
  <si>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</si>
  <si>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</si>
  <si>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</si>
  <si>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</si>
  <si>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</si>
  <si>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</si>
  <si>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</si>
  <si>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</si>
  <si>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</si>
  <si>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</si>
  <si>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</si>
  <si>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</si>
  <si>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</si>
  <si>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</si>
  <si>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</si>
  <si>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</si>
  <si>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</si>
  <si>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</si>
  <si>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</si>
  <si>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</si>
  <si>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</si>
  <si>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</si>
  <si>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</si>
  <si>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</si>
  <si>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</si>
  <si>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</si>
  <si>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</si>
  <si>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</si>
  <si>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</si>
  <si>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</si>
  <si>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</si>
  <si>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</si>
  <si>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</si>
  <si>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</si>
  <si>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</si>
  <si>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</si>
  <si>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</si>
  <si>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</si>
  <si>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</si>
  <si>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</si>
  <si>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</si>
  <si>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</si>
  <si>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</si>
  <si>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</si>
  <si>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</si>
  <si>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</si>
  <si>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</si>
  <si>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</si>
  <si>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</si>
  <si>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</si>
  <si>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</si>
  <si>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</si>
  <si>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</si>
  <si>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</si>
  <si>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</si>
  <si>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</si>
  <si>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</si>
  <si>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</si>
  <si>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</si>
  <si>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</si>
  <si>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</si>
  <si>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</si>
  <si>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</si>
  <si>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</si>
  <si>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</si>
  <si>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</si>
  <si>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</si>
  <si>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</si>
  <si>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</si>
  <si>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</si>
  <si>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</si>
  <si>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</si>
  <si>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</si>
  <si>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</si>
  <si>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</si>
  <si>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</si>
  <si>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</si>
  <si>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</si>
  <si>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</si>
  <si>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</si>
  <si>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</si>
  <si>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</si>
  <si>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</si>
  <si>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</si>
  <si>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</si>
  <si>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</si>
  <si>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</si>
  <si>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</si>
  <si>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</si>
  <si>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</si>
  <si>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</si>
  <si>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</si>
  <si>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</si>
  <si>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</si>
  <si>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</si>
  <si>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</si>
  <si>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</si>
  <si>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</si>
  <si>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</si>
  <si>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</si>
  <si>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</si>
  <si>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</si>
  <si>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</si>
  <si>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</si>
  <si>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</si>
  <si>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</si>
  <si>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</si>
  <si>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</si>
  <si>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</si>
  <si>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</si>
  <si>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</si>
  <si>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</si>
  <si>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</si>
  <si>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</si>
  <si>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</si>
  <si>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</si>
  <si>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</si>
  <si>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</si>
  <si>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</si>
  <si>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</si>
  <si>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</si>
  <si>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</si>
  <si>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</si>
  <si>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</si>
  <si>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</si>
  <si>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</si>
  <si>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</si>
  <si>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</si>
  <si>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</si>
  <si>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</si>
  <si>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</si>
  <si>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</si>
  <si>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</si>
  <si>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</si>
  <si>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</si>
  <si>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</si>
  <si>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</si>
  <si>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</si>
  <si>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</si>
  <si>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</si>
  <si>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</si>
  <si>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</si>
  <si>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</si>
  <si>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</si>
  <si>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</si>
  <si>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</si>
  <si>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</si>
  <si>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</si>
  <si>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</si>
  <si>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</si>
  <si>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</si>
  <si>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</si>
  <si>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</si>
  <si>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</si>
  <si>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</si>
  <si>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</si>
  <si>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</si>
  <si>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</si>
  <si>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</si>
  <si>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</si>
  <si>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</si>
  <si>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</si>
  <si>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</si>
  <si>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</si>
  <si>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</si>
  <si>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</si>
  <si>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</si>
  <si>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</si>
  <si>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</si>
  <si>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</si>
  <si>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</si>
  <si>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</si>
  <si>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</si>
  <si>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</si>
  <si>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</si>
  <si>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</si>
  <si>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</si>
  <si>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</si>
  <si>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</si>
  <si>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</si>
  <si>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</si>
  <si>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</si>
  <si>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</si>
  <si>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</si>
  <si>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</si>
  <si>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</si>
  <si>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</si>
  <si>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</si>
  <si>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</si>
  <si>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</si>
  <si>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</si>
  <si>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</si>
  <si>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</si>
  <si>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</si>
  <si>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</si>
  <si>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</si>
  <si>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</si>
  <si>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</si>
  <si>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</si>
  <si>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</si>
  <si>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</si>
  <si>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</si>
  <si>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</si>
  <si>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</si>
  <si>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</si>
  <si>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</si>
  <si>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</si>
  <si>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</si>
  <si>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</si>
  <si>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</si>
  <si>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</si>
  <si>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</si>
  <si>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</si>
  <si>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</si>
  <si>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</si>
  <si>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</si>
  <si>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</si>
  <si>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</si>
  <si>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</si>
  <si>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</si>
  <si>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</si>
  <si>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</si>
  <si>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</si>
  <si>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</si>
  <si>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</si>
  <si>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</si>
  <si>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</si>
  <si>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</si>
  <si>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</si>
  <si>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</si>
  <si>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</si>
  <si>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</si>
  <si>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</si>
  <si>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</si>
  <si>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</si>
  <si>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</si>
  <si>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</si>
  <si>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</si>
  <si>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</si>
  <si>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</si>
  <si>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</si>
  <si>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</si>
  <si>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</si>
  <si>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</si>
  <si>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</si>
  <si>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</si>
  <si>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</si>
  <si>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</si>
  <si>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</si>
  <si>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</si>
  <si>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</si>
  <si>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</si>
  <si>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</si>
  <si>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</si>
  <si>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</si>
  <si>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</si>
  <si>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</si>
  <si>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</si>
  <si>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</si>
  <si>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</si>
  <si>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</si>
  <si>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</si>
  <si>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</si>
  <si>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</si>
  <si>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</si>
  <si>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</si>
  <si>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</si>
  <si>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</si>
  <si>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</si>
  <si>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</si>
  <si>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</si>
  <si>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</si>
  <si>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</si>
  <si>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</si>
  <si>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</si>
  <si>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</si>
  <si>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</si>
  <si>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</si>
  <si>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</si>
  <si>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</si>
  <si>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</si>
  <si>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</si>
  <si>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</si>
  <si>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</si>
  <si>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</si>
  <si>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</si>
  <si>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</si>
  <si>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</si>
  <si>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</si>
  <si>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</si>
  <si>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</si>
  <si>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</si>
  <si>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</si>
  <si>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</si>
  <si>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</si>
  <si>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</si>
  <si>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</si>
  <si>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</si>
  <si>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</si>
  <si>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</si>
  <si>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</si>
  <si>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</si>
  <si>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</si>
  <si>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</si>
  <si>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</si>
  <si>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</si>
  <si>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</si>
  <si>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</si>
  <si>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</si>
  <si>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</si>
  <si>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</si>
  <si>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</si>
  <si>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</si>
  <si>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</si>
  <si>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</si>
  <si>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</si>
  <si>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</si>
  <si>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</si>
  <si>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</si>
  <si>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</si>
  <si>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</si>
  <si>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</si>
  <si>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</si>
  <si>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</si>
  <si>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</si>
  <si>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</si>
  <si>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</si>
  <si>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</si>
  <si>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</si>
  <si>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</si>
  <si>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</si>
  <si>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</si>
  <si>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</si>
  <si>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</si>
  <si>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</si>
  <si>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</si>
  <si>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</si>
  <si>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</si>
  <si>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</si>
  <si>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</si>
  <si>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</si>
  <si>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</si>
  <si>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</si>
  <si>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</si>
  <si>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</si>
  <si>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</si>
  <si>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</si>
  <si>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</si>
  <si>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</si>
  <si>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</si>
  <si>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</si>
  <si>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</si>
  <si>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</si>
  <si>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</si>
  <si>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</si>
  <si>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</si>
  <si>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</si>
  <si>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</si>
  <si>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</si>
  <si>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</si>
  <si>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</si>
  <si>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</si>
  <si>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</si>
  <si>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</si>
  <si>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</si>
  <si>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</si>
  <si>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</si>
  <si>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</si>
  <si>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</si>
  <si>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</si>
  <si>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</si>
  <si>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</si>
  <si>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</si>
  <si>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</si>
  <si>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</si>
  <si>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</si>
  <si>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</si>
  <si>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</si>
  <si>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</si>
  <si>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</si>
  <si>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</si>
  <si>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</si>
  <si>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</si>
  <si>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</si>
  <si>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</si>
  <si>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</si>
  <si>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</si>
  <si>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</si>
  <si>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</si>
  <si>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</si>
  <si>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</si>
  <si>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</si>
  <si>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</si>
  <si>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</si>
  <si>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</si>
  <si>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</si>
  <si>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</si>
  <si>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</si>
  <si>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</si>
  <si>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</si>
  <si>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</si>
  <si>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</si>
  <si>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</si>
  <si>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</si>
  <si>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</si>
  <si>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</si>
  <si>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</si>
  <si>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</si>
  <si>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</si>
  <si>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</si>
  <si>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</si>
  <si>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</si>
  <si>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</si>
  <si>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</si>
  <si>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</si>
  <si>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</si>
  <si>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</si>
  <si>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</si>
  <si>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</si>
  <si>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</si>
  <si>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</si>
  <si>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</si>
  <si>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</si>
  <si>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</si>
  <si>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</si>
  <si>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</si>
  <si>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</si>
  <si>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</si>
  <si>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</si>
  <si>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</si>
  <si>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</si>
  <si>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</si>
  <si>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</si>
  <si>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</si>
  <si>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</si>
  <si>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</si>
  <si>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</si>
  <si>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</si>
  <si>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</si>
  <si>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</si>
  <si>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</si>
  <si>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</si>
  <si>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</si>
  <si>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</si>
  <si>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</si>
  <si>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</si>
  <si>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</si>
  <si>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</si>
  <si>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</si>
  <si>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</si>
  <si>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</si>
  <si>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</si>
  <si>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</si>
  <si>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</si>
  <si>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</si>
  <si>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</si>
  <si>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</si>
  <si>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</si>
  <si>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</si>
  <si>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</si>
  <si>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</si>
  <si>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</si>
  <si>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</si>
  <si>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</si>
  <si>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</si>
  <si>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</si>
  <si>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</si>
  <si>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</si>
  <si>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</si>
  <si>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</si>
  <si>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</si>
  <si>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</si>
  <si>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</si>
  <si>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</si>
  <si>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</si>
  <si>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</si>
  <si>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</si>
  <si>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</si>
  <si>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</si>
  <si>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</si>
  <si>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</si>
  <si>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</si>
  <si>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</si>
  <si>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</si>
  <si>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</si>
  <si>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</si>
  <si>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</si>
  <si>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</si>
  <si>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</si>
  <si>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</si>
  <si>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</si>
  <si>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</si>
  <si>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</si>
  <si>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</si>
  <si>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</si>
  <si>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</si>
  <si>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</si>
  <si>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</si>
  <si>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</si>
  <si>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</si>
  <si>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</si>
  <si>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</si>
  <si>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</si>
  <si>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</si>
  <si>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</si>
  <si>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</si>
  <si>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</si>
  <si>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</si>
  <si>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</si>
  <si>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</si>
  <si>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</si>
  <si>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</si>
  <si>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</si>
  <si>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</si>
  <si>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</si>
  <si>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</si>
  <si>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</si>
  <si>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</si>
  <si>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</si>
  <si>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</si>
  <si>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</si>
  <si>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</si>
  <si>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</si>
  <si>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</si>
  <si>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</si>
  <si>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</si>
  <si>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</si>
  <si>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</si>
  <si>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</si>
  <si>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</si>
  <si>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</si>
  <si>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</si>
  <si>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</si>
  <si>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</si>
  <si>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</si>
  <si>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</si>
  <si>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</si>
  <si>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</si>
  <si>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</si>
  <si>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</si>
  <si>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</si>
  <si>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</si>
  <si>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</si>
  <si>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</si>
  <si>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</si>
  <si>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</si>
  <si>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</si>
  <si>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</si>
  <si>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</si>
  <si>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</si>
  <si>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</si>
  <si>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</si>
  <si>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</si>
  <si>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</si>
  <si>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</si>
  <si>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</si>
  <si>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</si>
  <si>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</si>
  <si>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</si>
  <si>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</si>
  <si>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</si>
  <si>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</si>
  <si>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</si>
  <si>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</si>
  <si>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</si>
  <si>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</si>
  <si>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</si>
  <si>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</si>
  <si>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</si>
  <si>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</si>
  <si>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</si>
  <si>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</si>
  <si>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</si>
  <si>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</si>
  <si>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</si>
  <si>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</si>
  <si>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</si>
  <si>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</si>
  <si>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</si>
  <si>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</si>
  <si>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</si>
  <si>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</si>
  <si>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</si>
  <si>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</si>
  <si>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</si>
  <si>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</si>
  <si>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</si>
  <si>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</si>
  <si>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</si>
  <si>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</si>
  <si>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</si>
  <si>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</si>
  <si>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</si>
  <si>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</si>
  <si>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</si>
  <si>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</si>
  <si>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</si>
  <si>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</si>
  <si>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</si>
  <si>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</si>
  <si>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</si>
  <si>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</si>
  <si>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</si>
  <si>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</si>
  <si>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</si>
  <si>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</si>
  <si>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</si>
  <si>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</si>
  <si>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</si>
  <si>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</si>
  <si>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</si>
  <si>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</si>
  <si>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</si>
  <si>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</si>
  <si>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</si>
  <si>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</si>
  <si>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</si>
  <si>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</si>
  <si>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</si>
  <si>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</si>
  <si>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</si>
  <si>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</si>
  <si>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</si>
  <si>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</si>
  <si>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</si>
  <si>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</si>
  <si>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</si>
  <si>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</si>
  <si>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</si>
  <si>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</si>
  <si>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</si>
  <si>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</si>
  <si>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</si>
  <si>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</si>
  <si>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</si>
  <si>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</si>
  <si>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</si>
  <si>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</si>
  <si>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</si>
  <si>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</si>
  <si>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</si>
  <si>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</si>
  <si>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</si>
  <si>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</si>
  <si>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</si>
  <si>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</si>
  <si>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</si>
  <si>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</si>
  <si>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</si>
  <si>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</si>
  <si>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</si>
  <si>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</si>
  <si>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</si>
  <si>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</si>
  <si>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</si>
  <si>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</si>
  <si>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</si>
  <si>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</si>
  <si>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</si>
  <si>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</si>
  <si>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</si>
  <si>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</si>
  <si>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</si>
  <si>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</si>
  <si>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</si>
  <si>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</si>
  <si>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</si>
  <si>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</si>
  <si>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</si>
  <si>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</si>
  <si>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</si>
  <si>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</si>
  <si>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</si>
  <si>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</si>
  <si>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</si>
  <si>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</si>
  <si>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</si>
  <si>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</si>
  <si>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</si>
  <si>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</si>
  <si>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</si>
  <si>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</si>
  <si>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</si>
  <si>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</si>
  <si>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</si>
  <si>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</si>
  <si>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</si>
  <si>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</si>
  <si>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</si>
  <si>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</si>
  <si>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</si>
  <si>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</si>
  <si>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</si>
  <si>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</si>
  <si>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</si>
  <si>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</si>
  <si>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</si>
  <si>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</si>
  <si>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</si>
  <si>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</si>
  <si>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</si>
  <si>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</si>
  <si>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</si>
  <si>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</si>
  <si>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</si>
  <si>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</si>
  <si>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</si>
  <si>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</si>
  <si>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</si>
  <si>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</si>
  <si>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</si>
  <si>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</si>
  <si>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</si>
  <si>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</si>
  <si>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</si>
  <si>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</si>
  <si>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</si>
  <si>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</si>
  <si>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</si>
  <si>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</si>
  <si>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</si>
  <si>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</si>
  <si>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</si>
  <si>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</si>
  <si>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</si>
  <si>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</si>
  <si>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</si>
  <si>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</si>
  <si>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</si>
  <si>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</si>
  <si>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</si>
  <si>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</si>
  <si>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</si>
  <si>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</si>
  <si>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</si>
  <si>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</si>
  <si>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</si>
  <si>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</si>
  <si>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</si>
  <si>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</si>
  <si>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</si>
  <si>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</si>
  <si>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</si>
  <si>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</si>
  <si>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</si>
  <si>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</si>
  <si>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</si>
  <si>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</si>
  <si>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</si>
  <si>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</si>
  <si>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</si>
  <si>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</si>
  <si>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</si>
  <si>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</si>
  <si>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</si>
  <si>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</si>
  <si>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</si>
  <si>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</si>
  <si>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</si>
  <si>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</si>
  <si>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</si>
  <si>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</si>
  <si>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</si>
  <si>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</si>
  <si>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</si>
  <si>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</si>
  <si>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</si>
  <si>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</si>
  <si>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</si>
  <si>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</si>
  <si>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</si>
  <si>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</si>
  <si>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</si>
  <si>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</si>
  <si>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</si>
  <si>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</si>
  <si>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</si>
  <si>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</si>
  <si>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</si>
  <si>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</si>
  <si>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</si>
  <si>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</si>
  <si>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</si>
  <si>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</si>
  <si>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</si>
  <si>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</si>
  <si>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</si>
  <si>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</si>
  <si>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</si>
  <si>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</si>
  <si>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</si>
  <si>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</si>
  <si>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</si>
  <si>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</si>
  <si>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</si>
  <si>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</si>
  <si>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</si>
  <si>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</si>
  <si>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</si>
  <si>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</si>
  <si>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</si>
  <si>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</si>
  <si>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</si>
  <si>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</si>
  <si>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</si>
  <si>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</si>
  <si>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</si>
  <si>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</si>
  <si>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</si>
  <si>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</si>
  <si>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</si>
  <si>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</si>
  <si>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</si>
  <si>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</si>
  <si>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</si>
  <si>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</si>
  <si>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</si>
  <si>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</si>
  <si>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</si>
  <si>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</si>
  <si>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</si>
  <si>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</si>
  <si>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</si>
  <si>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</si>
  <si>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</si>
  <si>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</si>
  <si>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</si>
  <si>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</si>
  <si>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</si>
  <si>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</si>
  <si>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</si>
  <si>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</si>
  <si>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</si>
  <si>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</si>
  <si>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</si>
  <si>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</si>
  <si>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</si>
  <si>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</si>
  <si>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</si>
  <si>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</si>
  <si>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</si>
  <si>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</si>
  <si>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</si>
  <si>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</si>
  <si>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</si>
  <si>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</si>
  <si>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</si>
  <si>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</si>
  <si>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</si>
  <si>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</si>
  <si>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</si>
  <si>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</si>
  <si>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</si>
  <si>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</si>
  <si>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</si>
  <si>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</si>
  <si>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</si>
  <si>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</si>
  <si>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</si>
  <si>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</si>
  <si>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</si>
  <si>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</si>
  <si>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</si>
  <si>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</si>
  <si>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</si>
  <si>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</si>
  <si>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</si>
  <si>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</si>
  <si>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</si>
  <si>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</si>
  <si>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</si>
  <si>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</si>
  <si>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</si>
  <si>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</si>
  <si>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</si>
  <si>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</si>
  <si>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</si>
  <si>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</si>
  <si>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</si>
  <si>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</si>
  <si>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</si>
  <si>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</si>
  <si>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</si>
  <si>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</si>
  <si>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</si>
  <si>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</si>
  <si>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</si>
  <si>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</si>
  <si>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</si>
  <si>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</si>
  <si>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</si>
  <si>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</si>
  <si>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</si>
  <si>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</si>
  <si>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</si>
  <si>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</si>
  <si>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</si>
  <si>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</si>
  <si>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</si>
  <si>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</si>
  <si>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</si>
  <si>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</si>
  <si>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</si>
  <si>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</si>
  <si>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</si>
  <si>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</si>
  <si>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</si>
  <si>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</si>
  <si>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</si>
  <si>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</si>
  <si>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</si>
  <si>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</si>
  <si>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</si>
  <si>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</si>
  <si>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</si>
  <si>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</si>
  <si>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</si>
  <si>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</si>
  <si>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</si>
  <si>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</si>
  <si>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</si>
  <si>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</si>
  <si>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</si>
  <si>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</si>
  <si>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</si>
  <si>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</si>
  <si>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</si>
  <si>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</si>
  <si>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</si>
  <si>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</si>
  <si>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</si>
  <si>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</si>
  <si>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</si>
  <si>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</si>
  <si>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</si>
  <si>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</si>
  <si>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</si>
  <si>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</si>
  <si>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</si>
  <si>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</si>
  <si>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</si>
  <si>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</si>
  <si>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</si>
  <si>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</si>
  <si>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</si>
  <si>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</si>
  <si>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</si>
  <si>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</si>
  <si>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</si>
  <si>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</si>
  <si>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</si>
  <si>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</si>
  <si>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</si>
  <si>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</si>
  <si>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</si>
  <si>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</si>
  <si>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</si>
  <si>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</si>
  <si>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</si>
  <si>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</si>
  <si>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</si>
  <si>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</si>
  <si>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</si>
  <si>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</si>
  <si>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</si>
  <si>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</si>
  <si>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</si>
  <si>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</si>
  <si>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</si>
  <si>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</si>
  <si>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</si>
  <si>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</si>
  <si>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</si>
  <si>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</si>
  <si>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</si>
  <si>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</si>
  <si>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</si>
  <si>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</si>
  <si>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</si>
  <si>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</si>
  <si>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</si>
  <si>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</si>
  <si>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</si>
  <si>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</si>
  <si>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</si>
  <si>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</si>
  <si>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</si>
  <si>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</si>
  <si>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</si>
  <si>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</si>
  <si>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</si>
  <si>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</si>
  <si>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</si>
  <si>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</si>
  <si>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</si>
  <si>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</si>
  <si>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</si>
  <si>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</si>
  <si>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</si>
  <si>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</si>
  <si>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</si>
  <si>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</si>
  <si>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</si>
  <si>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</si>
  <si>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</si>
  <si>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</si>
  <si>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</si>
  <si>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</si>
  <si>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</si>
  <si>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</si>
  <si>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</si>
  <si>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</si>
  <si>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</si>
  <si>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</si>
  <si>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</si>
  <si>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</si>
  <si>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</si>
  <si>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</si>
  <si>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</si>
  <si>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</si>
  <si>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</si>
  <si>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</si>
  <si>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</si>
  <si>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</si>
  <si>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</si>
  <si>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</si>
  <si>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</si>
  <si>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</si>
  <si>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</si>
  <si>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</si>
  <si>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</si>
  <si>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</si>
  <si>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</si>
  <si>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</si>
  <si>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</si>
  <si>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</si>
  <si>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</si>
  <si>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</si>
  <si>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</si>
  <si>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</si>
  <si>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</si>
  <si>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</si>
  <si>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</si>
  <si>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</si>
  <si>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</si>
  <si>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</si>
  <si>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</si>
  <si>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</si>
  <si>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</si>
  <si>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</si>
  <si>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</si>
  <si>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</si>
  <si>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</si>
  <si>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</si>
  <si>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</si>
  <si>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</si>
  <si>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</si>
  <si>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</si>
  <si>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</si>
  <si>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</si>
  <si>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</si>
  <si>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</si>
  <si>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</si>
  <si>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</si>
  <si>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</si>
  <si>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</si>
  <si>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</si>
  <si>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</si>
  <si>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</si>
  <si>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</si>
  <si>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</si>
  <si>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</si>
  <si>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</si>
  <si>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</si>
  <si>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</si>
  <si>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</si>
  <si>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</si>
  <si>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</si>
  <si>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</si>
  <si>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</si>
  <si>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</si>
  <si>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</si>
  <si>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</si>
  <si>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</si>
  <si>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</si>
  <si>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</si>
  <si>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</si>
  <si>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</si>
  <si>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</si>
  <si>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</si>
  <si>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</si>
  <si>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</si>
  <si>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</si>
  <si>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</si>
  <si>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</si>
  <si>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</si>
  <si>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</si>
  <si>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</si>
  <si>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</si>
  <si>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</si>
  <si>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</si>
  <si>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</si>
  <si>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</si>
  <si>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</si>
  <si>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</si>
  <si>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</si>
  <si>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</si>
  <si>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</si>
  <si>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</si>
  <si>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</si>
  <si>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</si>
  <si>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</si>
  <si>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</si>
  <si>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</si>
  <si>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</si>
  <si>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</si>
  <si>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</si>
  <si>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</si>
  <si>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</si>
  <si>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</si>
  <si>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</si>
  <si>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</si>
  <si>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</si>
  <si>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</si>
  <si>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</si>
  <si>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</si>
  <si>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</si>
  <si>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</si>
  <si>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</si>
  <si>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</si>
  <si>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</si>
  <si>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</si>
  <si>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</si>
  <si>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</si>
  <si>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</si>
  <si>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</si>
  <si>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</si>
  <si>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</si>
  <si>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</si>
  <si>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</si>
  <si>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</si>
  <si>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</si>
  <si>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</si>
  <si>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</si>
  <si>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</si>
  <si>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</si>
  <si>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</si>
  <si>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</si>
  <si>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</si>
  <si>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</si>
  <si>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</si>
  <si>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</si>
  <si>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</si>
  <si>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</si>
  <si>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</si>
  <si>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</si>
  <si>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</si>
  <si>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</si>
  <si>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</si>
  <si>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</si>
  <si>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</si>
  <si>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</si>
  <si>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</si>
  <si>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</si>
  <si>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</si>
  <si>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</si>
  <si>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</si>
  <si>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</si>
  <si>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</si>
  <si>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</si>
  <si>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</si>
  <si>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</si>
  <si>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</si>
  <si>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</si>
  <si>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</si>
  <si>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</si>
  <si>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</si>
  <si>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</si>
  <si>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</si>
  <si>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</si>
  <si>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</si>
  <si>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</si>
  <si>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</si>
  <si>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</si>
  <si>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</si>
  <si>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</si>
  <si>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</si>
  <si>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</si>
  <si>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</si>
  <si>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</si>
  <si>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</si>
  <si>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</si>
  <si>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</si>
  <si>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</si>
  <si>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</si>
  <si>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</si>
  <si>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</si>
  <si>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</si>
  <si>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</si>
  <si>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</si>
  <si>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</si>
  <si>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</si>
  <si>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</si>
  <si>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</si>
  <si>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</si>
  <si>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</si>
  <si>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</si>
  <si>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</si>
  <si>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</si>
  <si>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</si>
  <si>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</si>
  <si>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</si>
  <si>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</si>
  <si>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</si>
  <si>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</si>
  <si>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</si>
  <si>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</si>
  <si>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</si>
  <si>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</si>
  <si>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</si>
  <si>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</si>
  <si>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</si>
  <si>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</si>
  <si>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</si>
  <si>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</si>
  <si>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</si>
  <si>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</si>
  <si>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</si>
  <si>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</si>
  <si>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</si>
  <si>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</si>
  <si>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</si>
  <si>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</si>
  <si>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</si>
  <si>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</si>
  <si>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</si>
  <si>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</si>
  <si>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</si>
  <si>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</si>
  <si>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</si>
  <si>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</si>
  <si>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</si>
  <si>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</si>
  <si>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</si>
  <si>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</si>
  <si>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</si>
  <si>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</si>
  <si>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</si>
  <si>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</si>
  <si>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</si>
  <si>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</si>
  <si>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</si>
  <si>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</si>
  <si>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</si>
  <si>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</si>
  <si>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</si>
  <si>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</si>
  <si>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</si>
  <si>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</si>
  <si>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</si>
  <si>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</si>
  <si>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</si>
  <si>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</si>
  <si>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</si>
  <si>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</si>
  <si>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</si>
  <si>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</si>
  <si>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</si>
  <si>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</si>
  <si>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</si>
  <si>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</si>
  <si>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</si>
  <si>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</si>
  <si>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</si>
  <si>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</si>
  <si>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</si>
  <si>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</si>
  <si>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</si>
  <si>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</si>
  <si>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</si>
  <si>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</si>
  <si>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</si>
  <si>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</si>
  <si>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</si>
  <si>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</si>
  <si>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</si>
  <si>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</si>
  <si>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</si>
  <si>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</si>
  <si>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</si>
  <si>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</si>
  <si>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</si>
  <si>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</si>
  <si>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</si>
  <si>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</si>
  <si>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</si>
  <si>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</si>
  <si>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</si>
  <si>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</si>
  <si>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</si>
  <si>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</si>
  <si>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</si>
  <si>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</si>
  <si>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</si>
  <si>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</si>
  <si>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</si>
  <si>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</si>
  <si>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</si>
  <si>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</si>
  <si>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</si>
  <si>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</si>
  <si>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</si>
  <si>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</si>
  <si>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</si>
  <si>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</si>
  <si>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</si>
  <si>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</si>
  <si>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</si>
  <si>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</si>
  <si>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</si>
  <si>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</si>
  <si>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</si>
  <si>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</si>
  <si>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</si>
  <si>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</si>
  <si>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</si>
  <si>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</si>
  <si>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</si>
  <si>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</si>
  <si>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</si>
  <si>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</si>
  <si>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</si>
  <si>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</si>
  <si>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</si>
  <si>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</si>
  <si>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</si>
  <si>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</si>
  <si>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</si>
  <si>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</si>
  <si>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</si>
  <si>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</si>
  <si>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</si>
  <si>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</si>
  <si>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</si>
  <si>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</si>
  <si>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</si>
  <si>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</si>
  <si>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</si>
  <si>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</si>
  <si>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</si>
  <si>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</si>
  <si>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</si>
  <si>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</si>
  <si>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</si>
  <si>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</si>
  <si>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</si>
  <si>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</si>
  <si>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</si>
  <si>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</si>
  <si>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</si>
  <si>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</si>
  <si>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</si>
  <si>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</si>
  <si>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</si>
  <si>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</si>
  <si>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</si>
  <si>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</si>
  <si>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</si>
  <si>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</si>
  <si>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</si>
  <si>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</si>
  <si>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</si>
  <si>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</si>
  <si>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</si>
  <si>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</si>
  <si>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</si>
  <si>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</si>
  <si>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</si>
  <si>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</si>
  <si>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</si>
  <si>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</si>
  <si>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</si>
  <si>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</si>
  <si>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</si>
  <si>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</si>
  <si>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</si>
  <si>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</si>
  <si>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</si>
  <si>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</si>
  <si>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</si>
  <si>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</si>
  <si>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</si>
  <si>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</si>
  <si>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</si>
  <si>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</si>
  <si>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</si>
  <si>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</si>
  <si>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</si>
  <si>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</si>
  <si>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</si>
  <si>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</si>
  <si>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</si>
  <si>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</si>
  <si>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</si>
  <si>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</si>
  <si>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</si>
  <si>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</si>
  <si>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</si>
  <si>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</si>
  <si>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</si>
  <si>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</si>
  <si>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</si>
  <si>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</si>
  <si>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</si>
  <si>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</si>
  <si>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</si>
  <si>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</si>
  <si>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</si>
  <si>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</si>
  <si>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</si>
  <si>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</si>
  <si>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</si>
  <si>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</si>
  <si>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</si>
  <si>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</si>
  <si>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</si>
  <si>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</si>
  <si>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</si>
  <si>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</si>
  <si>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</si>
  <si>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</si>
  <si>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</si>
  <si>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</si>
  <si>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</si>
  <si>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</si>
  <si>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</si>
  <si>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</si>
  <si>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</si>
  <si>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</si>
  <si>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</si>
  <si>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</si>
  <si>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</si>
  <si>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</si>
  <si>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</si>
  <si>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</si>
  <si>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</si>
  <si>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</si>
  <si>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</si>
  <si>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</si>
  <si>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</si>
  <si>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</si>
  <si>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</si>
  <si>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</si>
  <si>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</si>
  <si>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</si>
  <si>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</si>
  <si>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</si>
  <si>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</si>
  <si>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</si>
  <si>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</si>
  <si>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</si>
  <si>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</si>
  <si>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</si>
  <si>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</si>
  <si>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</si>
  <si>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</si>
  <si>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</si>
  <si>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</si>
  <si>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</si>
  <si>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</si>
  <si>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</si>
  <si>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</si>
  <si>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</si>
  <si>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</si>
  <si>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</si>
  <si>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</si>
  <si>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</si>
  <si>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</si>
  <si>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</si>
  <si>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</si>
  <si>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</si>
  <si>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</si>
  <si>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</si>
  <si>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</si>
  <si>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</si>
  <si>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</si>
  <si>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</si>
  <si>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</si>
  <si>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</si>
  <si>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</si>
  <si>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</si>
  <si>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</si>
  <si>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</si>
  <si>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</si>
  <si>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</si>
  <si>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</si>
  <si>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</si>
  <si>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</si>
  <si>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</si>
  <si>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</si>
  <si>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</si>
  <si>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</si>
  <si>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</si>
  <si>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</si>
  <si>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</si>
  <si>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</si>
  <si>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</si>
  <si>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</si>
  <si>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</si>
  <si>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</si>
  <si>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</si>
  <si>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</si>
  <si>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</si>
  <si>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</si>
  <si>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</si>
  <si>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</si>
  <si>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</si>
  <si>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</si>
  <si>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</si>
  <si>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</si>
  <si>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</si>
  <si>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</si>
  <si>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</si>
  <si>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</si>
  <si>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</si>
  <si>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</si>
  <si>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</si>
  <si>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</si>
  <si>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</si>
  <si>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</si>
  <si>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</si>
  <si>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</si>
  <si>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</si>
  <si>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</si>
  <si>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</si>
  <si>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</si>
  <si>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</si>
  <si>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</si>
  <si>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</si>
  <si>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</si>
  <si>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</si>
  <si>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</si>
  <si>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</si>
  <si>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</si>
  <si>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</si>
  <si>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</si>
  <si>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</si>
  <si>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</si>
  <si>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</si>
  <si>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</si>
  <si>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</si>
  <si>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</si>
  <si>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</si>
  <si>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</si>
  <si>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</si>
  <si>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</si>
  <si>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</si>
  <si>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</si>
  <si>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</si>
  <si>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</si>
  <si>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</si>
  <si>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</si>
  <si>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</si>
  <si>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</si>
  <si>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</si>
  <si>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</si>
  <si>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</si>
  <si>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</si>
  <si>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</si>
  <si>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</si>
  <si>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</si>
  <si>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</si>
  <si>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</si>
  <si>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</si>
  <si>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</si>
  <si>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</si>
  <si>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</si>
  <si>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</si>
  <si>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</si>
  <si>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</si>
  <si>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</si>
  <si>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</si>
  <si>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</si>
  <si>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</si>
  <si>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</si>
  <si>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</si>
  <si>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</si>
  <si>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</si>
  <si>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</si>
  <si>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</si>
  <si>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</si>
  <si>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</si>
  <si>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</si>
  <si>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</si>
  <si>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</si>
  <si>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</si>
  <si>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</si>
  <si>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</si>
  <si>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</si>
  <si>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</si>
  <si>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</si>
  <si>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</si>
  <si>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</si>
  <si>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</si>
  <si>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</si>
  <si>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</si>
  <si>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</si>
  <si>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</si>
  <si>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</si>
  <si>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</si>
  <si>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</si>
  <si>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</si>
  <si>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</si>
  <si>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</si>
  <si>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</si>
  <si>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</si>
  <si>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</si>
  <si>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</si>
  <si>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</si>
  <si>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</si>
  <si>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</si>
  <si>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</si>
  <si>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</si>
  <si>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</si>
  <si>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</si>
  <si>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</si>
  <si>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</si>
  <si>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</si>
  <si>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</si>
  <si>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</si>
  <si>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</si>
  <si>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</si>
  <si>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</si>
  <si>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</si>
  <si>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</si>
  <si>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</si>
  <si>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</si>
  <si>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</si>
  <si>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</si>
  <si>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</si>
  <si>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</si>
  <si>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</si>
  <si>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</si>
  <si>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</si>
  <si>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</si>
  <si>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</si>
  <si>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</si>
  <si>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</si>
  <si>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</si>
  <si>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</si>
  <si>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</si>
  <si>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</si>
  <si>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</si>
  <si>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</si>
  <si>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</si>
  <si>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</si>
  <si>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</si>
  <si>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</si>
  <si>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</si>
  <si>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</si>
  <si>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</si>
  <si>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</si>
  <si>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</si>
  <si>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</si>
  <si>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</si>
  <si>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</si>
  <si>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</si>
  <si>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</si>
  <si>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</si>
  <si>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</si>
  <si>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</si>
  <si>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</si>
  <si>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</si>
  <si>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</si>
  <si>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</si>
  <si>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</si>
  <si>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</si>
  <si>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</si>
  <si>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</si>
  <si>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</si>
  <si>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</si>
  <si>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</si>
  <si>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</si>
  <si>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</si>
  <si>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</si>
  <si>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</si>
  <si>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</si>
  <si>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</si>
  <si>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</si>
  <si>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</si>
  <si>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</si>
  <si>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</si>
  <si>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</si>
  <si>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</si>
  <si>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</si>
  <si>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</si>
  <si>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</si>
  <si>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</si>
  <si>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</si>
  <si>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</si>
  <si>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</si>
  <si>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</si>
  <si>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</si>
  <si>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</si>
  <si>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</si>
  <si>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</si>
  <si>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</si>
  <si>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</si>
  <si>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</si>
  <si>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</si>
  <si>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</si>
  <si>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</si>
  <si>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</si>
  <si>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</si>
  <si>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</si>
  <si>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</si>
  <si>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</si>
  <si>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</si>
  <si>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</si>
  <si>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</si>
  <si>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</si>
  <si>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</si>
  <si>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</si>
  <si>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</si>
  <si>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</si>
  <si>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</si>
  <si>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</si>
  <si>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</si>
  <si>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</si>
  <si>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</si>
  <si>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</si>
  <si>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</si>
  <si>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</si>
  <si>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</si>
  <si>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</si>
  <si>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</si>
  <si>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</si>
  <si>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</si>
  <si>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</si>
  <si>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</si>
  <si>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</si>
  <si>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</si>
  <si>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</si>
  <si>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</si>
  <si>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</si>
  <si>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</si>
  <si>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</si>
  <si>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</si>
  <si>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</si>
  <si>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</si>
  <si>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</si>
  <si>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</si>
  <si>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</si>
  <si>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</si>
  <si>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</si>
  <si>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</si>
  <si>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</si>
  <si>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</si>
  <si>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</si>
  <si>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</si>
  <si>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</si>
  <si>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</si>
  <si>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</si>
  <si>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</si>
  <si>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</si>
  <si>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</si>
  <si>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</si>
  <si>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</si>
  <si>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</si>
  <si>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</si>
  <si>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</si>
  <si>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</si>
  <si>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</si>
  <si>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</si>
  <si>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</si>
  <si>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</si>
  <si>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</si>
  <si>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</si>
  <si>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</si>
  <si>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</si>
  <si>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</si>
  <si>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</si>
  <si>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</si>
  <si>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</si>
  <si>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</si>
  <si>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</si>
  <si>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</si>
  <si>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</si>
  <si>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</si>
  <si>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</si>
  <si>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</si>
  <si>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</si>
  <si>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</si>
  <si>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</si>
  <si>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</si>
  <si>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</si>
  <si>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</si>
  <si>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</si>
  <si>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</si>
  <si>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</si>
  <si>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</si>
  <si>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</si>
  <si>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</si>
  <si>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</si>
  <si>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</si>
  <si>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</si>
  <si>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</si>
  <si>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</si>
  <si>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</si>
  <si>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</si>
  <si>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</si>
  <si>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</si>
  <si>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</si>
  <si>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</si>
  <si>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</si>
  <si>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</si>
  <si>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</si>
  <si>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</si>
  <si>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</si>
  <si>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</si>
  <si>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</si>
  <si>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</si>
  <si>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</si>
  <si>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</si>
  <si>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</si>
  <si>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</si>
  <si>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</si>
  <si>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</si>
  <si>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</si>
  <si>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</si>
  <si>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</si>
  <si>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</si>
  <si>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</si>
  <si>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</si>
  <si>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</si>
  <si>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</si>
  <si>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</si>
  <si>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</si>
  <si>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</si>
  <si>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</si>
  <si>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</si>
  <si>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</si>
  <si>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</si>
  <si>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</si>
  <si>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</si>
  <si>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</si>
  <si>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</si>
  <si>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</si>
  <si>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</si>
  <si>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</si>
  <si>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</si>
  <si>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</si>
  <si>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</si>
  <si>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</si>
  <si>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</si>
  <si>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</si>
  <si>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</si>
  <si>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</si>
  <si>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</si>
  <si>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</si>
  <si>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</si>
  <si>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</si>
  <si>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</si>
  <si>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</si>
  <si>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</si>
  <si>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</si>
  <si>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</si>
  <si>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</si>
  <si>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</si>
  <si>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</si>
  <si>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</si>
  <si>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</si>
  <si>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</si>
  <si>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</si>
  <si>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</si>
  <si>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</si>
  <si>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</si>
  <si>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</si>
  <si>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</si>
  <si>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</si>
  <si>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</si>
  <si>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</si>
  <si>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</si>
  <si>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</si>
  <si>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</si>
  <si>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</si>
  <si>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</si>
  <si>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</si>
  <si>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</si>
  <si>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</si>
  <si>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</si>
  <si>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</si>
  <si>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</si>
  <si>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</si>
  <si>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</si>
  <si>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</si>
  <si>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</si>
  <si>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</si>
  <si>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</si>
  <si>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</si>
  <si>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</si>
  <si>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</si>
  <si>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</si>
  <si>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</si>
  <si>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</si>
  <si>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</si>
  <si>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</si>
  <si>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</si>
  <si>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</si>
  <si>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</si>
  <si>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</si>
  <si>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</si>
  <si>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</si>
  <si>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</si>
  <si>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</si>
  <si>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</si>
  <si>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</si>
  <si>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</si>
  <si>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</si>
  <si>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</si>
  <si>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</si>
  <si>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</si>
  <si>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</si>
  <si>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</si>
  <si>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</si>
  <si>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</si>
  <si>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</si>
  <si>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</si>
  <si>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</si>
  <si>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</si>
  <si>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</si>
  <si>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</si>
  <si>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</si>
  <si>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</si>
  <si>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</si>
  <si>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</si>
  <si>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</si>
  <si>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</si>
  <si>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</si>
  <si>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</si>
  <si>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</si>
  <si>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</si>
  <si>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</si>
  <si>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</si>
  <si>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</si>
  <si>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</si>
  <si>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</si>
  <si>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</si>
  <si>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</si>
  <si>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</si>
  <si>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</si>
  <si>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</si>
  <si>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</si>
  <si>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</si>
  <si>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</si>
  <si>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</si>
  <si>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</si>
  <si>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</si>
  <si>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</si>
  <si>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</si>
  <si>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</si>
  <si>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</si>
  <si>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</si>
  <si>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</si>
  <si>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</si>
  <si>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</si>
  <si>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</si>
  <si>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</si>
  <si>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</si>
  <si>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</si>
  <si>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</si>
  <si>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</si>
  <si>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</si>
  <si>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</si>
  <si>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</si>
  <si>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</si>
  <si>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</si>
  <si>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</si>
  <si>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</si>
  <si>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</si>
  <si>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</si>
  <si>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</si>
  <si>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</si>
  <si>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</si>
  <si>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</si>
  <si>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</si>
  <si>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</si>
  <si>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</si>
  <si>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</si>
  <si>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</si>
  <si>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</si>
  <si>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</si>
  <si>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</si>
  <si>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</si>
  <si>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</si>
  <si>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</si>
  <si>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</si>
  <si>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</si>
  <si>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</si>
  <si>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</si>
  <si>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</si>
  <si>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</si>
  <si>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</si>
  <si>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</si>
  <si>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</si>
  <si>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</si>
  <si>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</si>
  <si>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</si>
  <si>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</si>
  <si>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</si>
  <si>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</si>
  <si>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</si>
  <si>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</si>
  <si>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</si>
  <si>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</si>
  <si>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</si>
  <si>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</si>
  <si>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</si>
  <si>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</si>
  <si>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</si>
  <si>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</si>
  <si>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</si>
  <si>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</si>
  <si>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</si>
  <si>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</si>
  <si>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</si>
  <si>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</si>
  <si>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</si>
  <si>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</si>
  <si>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</si>
  <si>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</si>
  <si>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</si>
  <si>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</si>
  <si>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</si>
  <si>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</si>
  <si>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</si>
  <si>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</si>
  <si>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</si>
  <si>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</si>
  <si>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</si>
  <si>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</si>
  <si>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</si>
  <si>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</si>
  <si>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</si>
  <si>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</si>
  <si>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</si>
  <si>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</si>
  <si>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</si>
  <si>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</si>
  <si>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</si>
  <si>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</si>
  <si>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</si>
  <si>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</si>
  <si>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</si>
  <si>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</si>
  <si>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</si>
  <si>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</si>
  <si>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</si>
  <si>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</si>
  <si>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</si>
  <si>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</si>
  <si>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</si>
  <si>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</si>
  <si>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</si>
  <si>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</si>
  <si>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</si>
  <si>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</si>
  <si>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</si>
  <si>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</si>
  <si>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</si>
  <si>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</si>
  <si>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</si>
  <si>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</si>
  <si>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</si>
  <si>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</si>
  <si>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</si>
  <si>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</si>
  <si>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</si>
  <si>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</si>
  <si>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</si>
  <si>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</si>
  <si>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</si>
  <si>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</si>
  <si>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</si>
  <si>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</si>
  <si>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</si>
  <si>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</si>
  <si>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</si>
  <si>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</si>
  <si>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</si>
  <si>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</si>
  <si>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</si>
  <si>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</si>
  <si>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</si>
  <si>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</si>
  <si>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</si>
  <si>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</si>
  <si>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</si>
  <si>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</si>
  <si>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</si>
  <si>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</si>
  <si>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</si>
  <si>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</si>
  <si>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</si>
  <si>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</si>
  <si>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</si>
  <si>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</si>
  <si>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</si>
  <si>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</si>
  <si>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</si>
  <si>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</si>
  <si>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</si>
  <si>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</si>
  <si>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</si>
  <si>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</si>
  <si>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</si>
  <si>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</si>
  <si>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</si>
  <si>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</si>
  <si>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</si>
  <si>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</si>
  <si>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</si>
  <si>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</si>
  <si>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</si>
  <si>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</si>
  <si>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</si>
  <si>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</si>
  <si>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</si>
  <si>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</si>
  <si>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</si>
  <si>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</si>
  <si>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</si>
  <si>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</si>
  <si>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</si>
  <si>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</si>
  <si>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</si>
  <si>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</si>
  <si>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</si>
  <si>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</si>
  <si>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</si>
  <si>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</si>
  <si>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</si>
  <si>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</si>
  <si>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</si>
  <si>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</si>
  <si>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</si>
  <si>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</si>
  <si>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</si>
  <si>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</si>
  <si>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</si>
  <si>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</si>
  <si>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</si>
  <si>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</si>
  <si>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</si>
  <si>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</si>
  <si>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</si>
  <si>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</si>
  <si>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</si>
  <si>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</si>
  <si>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</si>
  <si>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</si>
  <si>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</si>
  <si>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</si>
  <si>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</si>
  <si>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</si>
  <si>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</si>
  <si>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</si>
  <si>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</si>
  <si>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</si>
  <si>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</si>
  <si>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</si>
  <si>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</si>
  <si>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</si>
  <si>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</si>
  <si>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</si>
  <si>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</si>
  <si>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</si>
  <si>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</si>
  <si>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</si>
  <si>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</si>
  <si>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</si>
  <si>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</si>
  <si>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</si>
  <si>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</si>
  <si>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</si>
  <si>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</si>
  <si>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</si>
  <si>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</si>
  <si>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</si>
  <si>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</si>
  <si>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</si>
  <si>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</si>
  <si>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</si>
  <si>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</si>
  <si>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</si>
  <si>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</si>
  <si>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</si>
  <si>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</si>
  <si>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</si>
  <si>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</si>
  <si>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</si>
  <si>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</si>
  <si>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</si>
  <si>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</si>
  <si>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</si>
  <si>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</si>
  <si>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</si>
  <si>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</si>
  <si>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</si>
  <si>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</si>
  <si>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</si>
  <si>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</si>
  <si>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</si>
  <si>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</si>
  <si>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</si>
  <si>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</si>
  <si>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</si>
  <si>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</si>
  <si>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</si>
  <si>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</si>
  <si>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</si>
  <si>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</si>
  <si>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</si>
  <si>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</si>
  <si>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</si>
  <si>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</si>
  <si>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</si>
  <si>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</si>
  <si>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</si>
  <si>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</si>
  <si>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</si>
  <si>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</si>
  <si>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</si>
  <si>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</si>
  <si>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</si>
  <si>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</si>
  <si>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</si>
  <si>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</si>
  <si>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</si>
  <si>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</si>
  <si>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</si>
  <si>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</si>
  <si>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</si>
  <si>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</si>
  <si>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</si>
  <si>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</si>
  <si>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</si>
  <si>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</si>
  <si>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</si>
  <si>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</si>
  <si>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</si>
  <si>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</si>
  <si>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</si>
  <si>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</si>
  <si>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</si>
  <si>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</si>
  <si>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</si>
  <si>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</si>
  <si>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</si>
  <si>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</si>
  <si>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</si>
  <si>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</si>
  <si>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</si>
  <si>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</si>
  <si>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</si>
  <si>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</si>
  <si>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</si>
  <si>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</si>
  <si>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</si>
  <si>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</si>
  <si>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</si>
  <si>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</si>
  <si>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</si>
  <si>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</si>
  <si>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</si>
  <si>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</si>
  <si>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</si>
  <si>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</si>
  <si>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</si>
  <si>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</si>
  <si>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</si>
  <si>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</si>
  <si>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</si>
  <si>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</si>
  <si>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</si>
  <si>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</si>
  <si>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</si>
  <si>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</si>
  <si>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</si>
  <si>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</si>
  <si>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</si>
  <si>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</si>
  <si>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</si>
  <si>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</si>
  <si>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</si>
  <si>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</si>
  <si>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</si>
  <si>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</si>
  <si>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</si>
  <si>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</si>
  <si>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</si>
  <si>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</si>
  <si>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</si>
  <si>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</si>
  <si>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</si>
  <si>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</si>
  <si>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</si>
  <si>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</si>
  <si>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</si>
  <si>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</si>
  <si>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</si>
  <si>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</si>
  <si>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</si>
  <si>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</si>
  <si>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</si>
  <si>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</si>
  <si>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</si>
  <si>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</si>
  <si>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</si>
  <si>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</si>
  <si>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</si>
  <si>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</si>
  <si>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</si>
  <si>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</si>
  <si>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</si>
  <si>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</si>
  <si>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</si>
  <si>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</si>
  <si>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</si>
  <si>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</si>
  <si>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</si>
  <si>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</si>
  <si>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</si>
  <si>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</si>
  <si>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</si>
  <si>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</si>
  <si>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</si>
  <si>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</si>
  <si>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</si>
  <si>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</si>
  <si>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</si>
  <si>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</si>
  <si>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</si>
  <si>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</si>
  <si>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</si>
  <si>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</si>
  <si>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</si>
  <si>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</si>
  <si>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</si>
  <si>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</si>
  <si>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</si>
  <si>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</si>
  <si>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</si>
  <si>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</si>
  <si>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</si>
  <si>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</si>
  <si>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</si>
  <si>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</si>
  <si>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</si>
  <si>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</si>
  <si>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</si>
  <si>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</si>
  <si>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</si>
  <si>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</si>
  <si>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</si>
  <si>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</si>
  <si>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</si>
  <si>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</si>
  <si>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</si>
  <si>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</si>
  <si>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</si>
  <si>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</si>
  <si>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</si>
  <si>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</si>
  <si>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</si>
  <si>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</si>
  <si>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</si>
  <si>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</si>
  <si>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</si>
  <si>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</si>
  <si>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</si>
  <si>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</si>
  <si>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</si>
  <si>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</si>
  <si>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</si>
  <si>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</si>
  <si>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</si>
  <si>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</si>
  <si>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</si>
  <si>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</si>
  <si>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</si>
  <si>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</si>
  <si>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</si>
  <si>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</si>
  <si>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</si>
  <si>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</si>
  <si>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</si>
  <si>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</si>
  <si>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</si>
  <si>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</si>
  <si>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</si>
  <si>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</si>
  <si>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</si>
  <si>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</si>
  <si>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</si>
  <si>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</si>
  <si>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</si>
  <si>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</si>
  <si>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</si>
  <si>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</si>
  <si>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</si>
  <si>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</si>
  <si>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</si>
  <si>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</si>
  <si>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</si>
  <si>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</si>
  <si>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</si>
  <si>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</si>
  <si>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</si>
  <si>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</si>
  <si>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</si>
  <si>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</si>
  <si>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</si>
  <si>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</si>
  <si>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</si>
  <si>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</si>
  <si>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</si>
  <si>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</si>
  <si>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</si>
  <si>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</si>
  <si>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</si>
  <si>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</si>
  <si>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</si>
  <si>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</si>
  <si>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</si>
  <si>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</si>
  <si>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</si>
  <si>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</si>
  <si>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</si>
  <si>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</si>
  <si>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</si>
  <si>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</si>
  <si>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</si>
  <si>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</si>
  <si>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</si>
  <si>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</si>
  <si>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</si>
  <si>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</si>
  <si>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</si>
  <si>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</si>
  <si>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</si>
  <si>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</si>
  <si>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</si>
  <si>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</si>
  <si>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</si>
  <si>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</si>
  <si>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</si>
  <si>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</si>
  <si>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</si>
  <si>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</si>
  <si>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</si>
  <si>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</si>
  <si>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</si>
  <si>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</si>
  <si>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</si>
  <si>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</si>
  <si>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</si>
  <si>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</si>
  <si>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</si>
  <si>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</si>
  <si>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</si>
  <si>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</si>
  <si>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</si>
  <si>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</si>
  <si>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</si>
  <si>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</si>
  <si>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</si>
  <si>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</si>
  <si>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</si>
  <si>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</si>
  <si>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</si>
  <si>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</si>
  <si>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</si>
  <si>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</si>
  <si>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</si>
  <si>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</si>
  <si>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</si>
  <si>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</si>
  <si>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</si>
  <si>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</si>
  <si>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</si>
  <si>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</si>
  <si>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</si>
  <si>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</si>
  <si>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</si>
  <si>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</si>
  <si>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</si>
  <si>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</si>
  <si>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</si>
  <si>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</si>
  <si>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</si>
  <si>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</si>
  <si>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</si>
  <si>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</si>
  <si>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</si>
  <si>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</si>
  <si>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</si>
  <si>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</si>
  <si>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</si>
  <si>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</si>
  <si>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</si>
  <si>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</si>
  <si>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</si>
  <si>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</si>
  <si>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</si>
  <si>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</si>
  <si>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</si>
  <si>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</si>
  <si>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</si>
  <si>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</si>
  <si>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</si>
  <si>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</si>
  <si>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</si>
  <si>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</si>
  <si>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</si>
  <si>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</si>
  <si>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</si>
  <si>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</si>
  <si>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</si>
  <si>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</si>
  <si>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</si>
  <si>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</si>
  <si>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</si>
  <si>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</si>
  <si>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</si>
  <si>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</si>
  <si>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</si>
  <si>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</si>
  <si>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</si>
  <si>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</si>
  <si>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</si>
  <si>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</si>
  <si>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</si>
  <si>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</si>
  <si>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</si>
  <si>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</si>
  <si>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</si>
  <si>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</si>
  <si>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</si>
  <si>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</si>
  <si>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</si>
  <si>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</si>
  <si>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</si>
  <si>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</si>
  <si>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</si>
  <si>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</si>
  <si>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</si>
  <si>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</si>
  <si>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</si>
  <si>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</si>
  <si>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</si>
  <si>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</si>
  <si>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</si>
  <si>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</si>
  <si>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</si>
  <si>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</si>
  <si>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</si>
  <si>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</si>
  <si>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</si>
  <si>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</si>
  <si>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</si>
  <si>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</si>
  <si>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</si>
  <si>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</si>
  <si>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</si>
  <si>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</si>
  <si>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</si>
  <si>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</si>
  <si>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</si>
  <si>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</si>
  <si>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</si>
  <si>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</si>
  <si>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</si>
  <si>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</si>
  <si>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</si>
  <si>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</si>
  <si>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</si>
  <si>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</si>
  <si>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</si>
  <si>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</si>
  <si>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</si>
  <si>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</si>
  <si>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</si>
  <si>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</si>
  <si>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</si>
  <si>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</si>
  <si>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</si>
  <si>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</si>
  <si>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</si>
  <si>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</si>
  <si>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</si>
  <si>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</si>
  <si>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</si>
  <si>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</si>
  <si>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</si>
  <si>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</si>
  <si>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</si>
  <si>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</si>
  <si>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</si>
  <si>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</si>
  <si>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</si>
  <si>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</si>
  <si>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</si>
  <si>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</si>
  <si>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</si>
  <si>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</si>
  <si>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</si>
  <si>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</si>
  <si>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</si>
  <si>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</si>
  <si>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</si>
  <si>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</si>
  <si>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</si>
  <si>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</si>
  <si>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</si>
  <si>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</si>
  <si>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</si>
  <si>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</si>
  <si>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</si>
  <si>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</si>
  <si>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</si>
  <si>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</si>
  <si>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</si>
  <si>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</si>
  <si>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</si>
  <si>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</si>
  <si>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</si>
  <si>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</si>
  <si>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</si>
  <si>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</si>
  <si>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</si>
  <si>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</si>
  <si>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</si>
  <si>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</si>
  <si>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</si>
  <si>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</si>
  <si>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</si>
  <si>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</si>
  <si>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</si>
  <si>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</si>
  <si>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</si>
  <si>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</si>
  <si>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</si>
  <si>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</si>
  <si>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</si>
  <si>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</si>
  <si>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</si>
  <si>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</si>
  <si>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</si>
  <si>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</si>
  <si>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</si>
  <si>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</si>
  <si>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</si>
  <si>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</si>
  <si>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</si>
  <si>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</si>
  <si>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</si>
  <si>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</si>
  <si>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</si>
  <si>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</si>
  <si>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</si>
  <si>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</si>
  <si>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</si>
  <si>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</si>
  <si>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</si>
  <si>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</si>
  <si>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</si>
  <si>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</si>
  <si>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</si>
  <si>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</si>
  <si>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</si>
  <si>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</si>
  <si>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</si>
  <si>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</si>
  <si>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</si>
  <si>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</si>
  <si>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</si>
  <si>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</si>
  <si>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</si>
  <si>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</si>
  <si>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</si>
  <si>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</si>
  <si>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</si>
  <si>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</si>
  <si>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</si>
  <si>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</si>
  <si>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</si>
  <si>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</si>
  <si>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</si>
  <si>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</si>
  <si>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</si>
  <si>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</si>
  <si>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</si>
  <si>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</si>
  <si>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</si>
  <si>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</si>
  <si>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</si>
  <si>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</si>
  <si>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</si>
  <si>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</si>
  <si>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</si>
  <si>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</si>
  <si>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</si>
  <si>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</si>
  <si>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</si>
  <si>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</si>
  <si>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</si>
  <si>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</si>
  <si>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</si>
  <si>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</si>
  <si>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</si>
  <si>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</si>
  <si>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</si>
  <si>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</si>
  <si>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</si>
  <si>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</si>
  <si>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</si>
  <si>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</si>
  <si>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</si>
  <si>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</si>
  <si>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</si>
  <si>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</si>
  <si>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</si>
  <si>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</si>
  <si>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</si>
  <si>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</si>
  <si>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</si>
  <si>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</si>
  <si>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</si>
  <si>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</si>
  <si>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</si>
  <si>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</si>
  <si>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</si>
  <si>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</si>
  <si>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</si>
  <si>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</si>
  <si>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</si>
  <si>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</si>
  <si>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</si>
  <si>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</si>
  <si>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</si>
  <si>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</si>
  <si>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</si>
  <si>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</si>
  <si>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</si>
  <si>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</si>
  <si>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</si>
  <si>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</si>
  <si>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</si>
  <si>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</si>
  <si>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</si>
  <si>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</si>
  <si>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</si>
  <si>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</si>
  <si>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</si>
  <si>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</si>
  <si>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</si>
  <si>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</si>
  <si>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</si>
  <si>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</si>
  <si>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</si>
  <si>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</si>
  <si>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</si>
  <si>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</si>
  <si>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</si>
  <si>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</si>
  <si>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</si>
  <si>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</si>
  <si>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</si>
  <si>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</si>
  <si>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</si>
  <si>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</si>
  <si>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</si>
  <si>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</si>
  <si>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</si>
  <si>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</si>
  <si>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</si>
  <si>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</si>
  <si>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</si>
  <si>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</si>
  <si>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</si>
  <si>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</si>
  <si>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</si>
  <si>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</si>
  <si>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</si>
  <si>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</si>
  <si>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</si>
  <si>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</si>
  <si>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</si>
  <si>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</si>
  <si>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</si>
  <si>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</si>
  <si>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</si>
  <si>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</si>
  <si>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</si>
  <si>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</si>
  <si>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</si>
  <si>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</si>
  <si>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</si>
  <si>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</si>
  <si>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</si>
  <si>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</si>
  <si>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</si>
  <si>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</si>
  <si>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</si>
  <si>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</si>
  <si>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</si>
  <si>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</si>
  <si>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</si>
  <si>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</si>
  <si>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</si>
  <si>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</si>
  <si>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</si>
  <si>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</si>
  <si>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</si>
  <si>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</si>
  <si>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</si>
  <si>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</si>
  <si>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</si>
  <si>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</si>
  <si>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</si>
  <si>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</si>
  <si>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</si>
  <si>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</si>
  <si>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</si>
  <si>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</si>
  <si>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</si>
  <si>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</si>
  <si>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</si>
  <si>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</si>
  <si>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</si>
  <si>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</si>
  <si>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</si>
  <si>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</si>
  <si>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</si>
  <si>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</si>
  <si>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</si>
  <si>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</si>
  <si>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</si>
  <si>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</si>
  <si>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</si>
  <si>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</si>
  <si>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</si>
  <si>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</si>
  <si>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</si>
  <si>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</si>
  <si>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</si>
  <si>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</si>
  <si>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</si>
  <si>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</si>
  <si>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</si>
  <si>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</si>
  <si>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</si>
  <si>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</si>
  <si>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</si>
  <si>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</si>
  <si>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</si>
  <si>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</si>
  <si>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</si>
  <si>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</si>
  <si>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</si>
  <si>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</si>
  <si>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</si>
  <si>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</si>
  <si>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</si>
  <si>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</si>
  <si>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</si>
  <si>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</si>
  <si>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</si>
  <si>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</si>
  <si>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</si>
  <si>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</si>
  <si>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</si>
  <si>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</si>
  <si>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</si>
  <si>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</si>
  <si>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</si>
  <si>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</si>
  <si>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</si>
  <si>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</si>
  <si>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</si>
  <si>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</si>
  <si>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</si>
  <si>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</si>
  <si>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</si>
  <si>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</si>
  <si>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</si>
  <si>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</si>
  <si>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</si>
  <si>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</si>
  <si>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</si>
  <si>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</si>
  <si>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</si>
  <si>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</si>
  <si>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</si>
  <si>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</si>
  <si>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</si>
  <si>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</si>
  <si>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</si>
  <si>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</si>
  <si>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</si>
  <si>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</si>
  <si>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</si>
  <si>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</si>
  <si>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</si>
  <si>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</si>
  <si>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</si>
  <si>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</si>
  <si>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</si>
  <si>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</si>
  <si>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</si>
  <si>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</si>
  <si>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</si>
  <si>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</si>
  <si>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</si>
  <si>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</si>
  <si>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</si>
  <si>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</si>
  <si>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</si>
  <si>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</si>
  <si>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</si>
  <si>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</si>
  <si>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</si>
  <si>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</si>
  <si>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</si>
  <si>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</si>
  <si>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</si>
  <si>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</si>
  <si>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</si>
  <si>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</si>
  <si>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</si>
  <si>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</si>
  <si>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</si>
  <si>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</si>
  <si>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</si>
  <si>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</si>
  <si>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</si>
  <si>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</si>
  <si>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</si>
  <si>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</si>
  <si>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</si>
  <si>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</si>
  <si>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</si>
  <si>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</si>
  <si>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</si>
  <si>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</si>
  <si>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</si>
  <si>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</si>
  <si>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</si>
  <si>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</si>
  <si>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</si>
  <si>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</si>
  <si>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</si>
  <si>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</si>
  <si>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</si>
  <si>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</si>
  <si>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</si>
  <si>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</si>
  <si>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</si>
  <si>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</si>
  <si>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</si>
  <si>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</si>
  <si>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</si>
  <si>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</si>
  <si>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</si>
  <si>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</si>
  <si>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</si>
  <si>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</si>
  <si>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</si>
  <si>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</si>
  <si>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</si>
  <si>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</si>
  <si>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</si>
  <si>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</si>
  <si>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</si>
  <si>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</si>
  <si>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</si>
  <si>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</si>
  <si>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</si>
  <si>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</si>
  <si>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</si>
  <si>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</si>
  <si>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</si>
  <si>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</si>
  <si>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</si>
  <si>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</si>
  <si>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</si>
  <si>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</si>
  <si>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</si>
  <si>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</si>
  <si>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</si>
  <si>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</si>
  <si>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</si>
  <si>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</si>
  <si>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</si>
  <si>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</si>
  <si>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</si>
  <si>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</si>
  <si>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</si>
  <si>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</si>
  <si>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</si>
  <si>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</si>
  <si>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</si>
  <si>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</si>
  <si>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</si>
  <si>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</si>
  <si>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</si>
  <si>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</si>
  <si>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</si>
  <si>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</si>
  <si>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</si>
  <si>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</si>
  <si>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</si>
  <si>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</si>
  <si>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</si>
  <si>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</si>
  <si>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</si>
  <si>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</si>
  <si>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</si>
  <si>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</si>
  <si>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</si>
  <si>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</si>
  <si>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</si>
  <si>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</si>
  <si>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</si>
  <si>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</si>
  <si>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</si>
  <si>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</si>
  <si>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</si>
  <si>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</si>
  <si>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</si>
  <si>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</si>
  <si>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</si>
  <si>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</si>
  <si>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</si>
  <si>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</si>
  <si>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</si>
  <si>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</si>
  <si>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</si>
  <si>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</si>
  <si>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</si>
  <si>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</si>
  <si>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</si>
  <si>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</si>
  <si>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</si>
  <si>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</si>
  <si>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</si>
  <si>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</si>
  <si>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</si>
  <si>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</si>
  <si>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</si>
  <si>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</si>
  <si>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</si>
  <si>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</si>
  <si>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</si>
  <si>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</si>
  <si>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</si>
  <si>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</si>
  <si>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</si>
  <si>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</si>
  <si>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</si>
  <si>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</si>
  <si>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</si>
  <si>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</si>
  <si>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</si>
  <si>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</si>
  <si>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</si>
  <si>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</si>
  <si>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</si>
  <si>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</si>
  <si>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</si>
  <si>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</si>
  <si>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</si>
  <si>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</si>
  <si>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</si>
  <si>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</si>
  <si>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</si>
  <si>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</si>
  <si>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</si>
  <si>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</si>
  <si>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</si>
  <si>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</si>
  <si>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</si>
  <si>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</si>
  <si>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</si>
  <si>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</si>
  <si>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</si>
  <si>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</si>
  <si>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</si>
  <si>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</si>
  <si>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</si>
  <si>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</si>
  <si>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</si>
  <si>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</si>
  <si>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</si>
  <si>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</si>
  <si>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</si>
  <si>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</si>
  <si>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</si>
  <si>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</si>
  <si>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</si>
  <si>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</si>
  <si>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</si>
  <si>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</si>
  <si>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</si>
  <si>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</si>
  <si>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</si>
  <si>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</si>
  <si>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</si>
  <si>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</si>
  <si>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</si>
  <si>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</si>
  <si>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</si>
  <si>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</si>
  <si>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</si>
  <si>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</si>
  <si>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</si>
  <si>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</si>
  <si>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</si>
  <si>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</si>
  <si>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</si>
  <si>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</si>
  <si>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</si>
  <si>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</si>
  <si>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</si>
  <si>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</si>
  <si>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</si>
  <si>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</si>
  <si>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</si>
  <si>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</si>
  <si>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</si>
  <si>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</si>
  <si>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</si>
  <si>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</si>
  <si>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</si>
  <si>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</si>
  <si>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</si>
  <si>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</si>
  <si>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</si>
  <si>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</si>
  <si>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</si>
  <si>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</si>
  <si>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</si>
  <si>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</si>
  <si>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</si>
  <si>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</si>
  <si>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</si>
  <si>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</si>
  <si>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</si>
  <si>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</si>
  <si>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</si>
  <si>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</si>
  <si>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</si>
  <si>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</si>
  <si>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</si>
  <si>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</si>
  <si>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</si>
  <si>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</si>
  <si>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</si>
  <si>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</si>
  <si>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</si>
  <si>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</si>
  <si>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</si>
  <si>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</si>
  <si>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</si>
  <si>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</si>
  <si>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</si>
  <si>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</si>
  <si>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</si>
  <si>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</si>
  <si>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</si>
  <si>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</si>
  <si>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</si>
  <si>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</si>
  <si>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</si>
  <si>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</si>
  <si>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</si>
  <si>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</si>
  <si>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</si>
  <si>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</si>
  <si>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</si>
  <si>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</si>
  <si>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</si>
  <si>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</si>
  <si>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</si>
  <si>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</si>
  <si>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</si>
  <si>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</si>
  <si>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</si>
  <si>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</si>
  <si>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</si>
  <si>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</si>
  <si>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</si>
  <si>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</si>
  <si>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</si>
  <si>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</si>
  <si>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</si>
  <si>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</si>
  <si>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</si>
  <si>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</si>
  <si>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</si>
  <si>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</si>
  <si>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</si>
  <si>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</si>
  <si>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</si>
  <si>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</si>
  <si>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</si>
  <si>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</si>
  <si>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</si>
  <si>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</si>
  <si>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</si>
  <si>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</si>
  <si>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</si>
  <si>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</si>
  <si>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</si>
  <si>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</si>
  <si>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</si>
  <si>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</si>
  <si>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</si>
  <si>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</si>
  <si>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</si>
  <si>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</si>
  <si>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</si>
  <si>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</si>
  <si>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</si>
  <si>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</si>
  <si>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</si>
  <si>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</si>
  <si>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</si>
  <si>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</si>
  <si>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</si>
  <si>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</si>
  <si>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</si>
  <si>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</si>
  <si>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</si>
  <si>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</si>
  <si>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</si>
  <si>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</si>
  <si>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</si>
  <si>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</si>
  <si>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</si>
  <si>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</si>
  <si>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</si>
  <si>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</si>
  <si>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</si>
  <si>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</si>
  <si>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</si>
  <si>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</si>
  <si>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</si>
  <si>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</si>
  <si>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</si>
  <si>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</si>
  <si>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</si>
  <si>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</si>
  <si>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</si>
  <si>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</si>
  <si>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</si>
  <si>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</si>
  <si>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</si>
  <si>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</si>
  <si>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</si>
  <si>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</si>
  <si>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</si>
  <si>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</si>
  <si>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</si>
  <si>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</si>
  <si>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</si>
  <si>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</si>
  <si>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</si>
  <si>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</si>
  <si>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</si>
  <si>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</si>
  <si>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</si>
  <si>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</si>
  <si>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</si>
  <si>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</si>
  <si>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</si>
  <si>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</si>
  <si>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</si>
  <si>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</si>
  <si>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</si>
  <si>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</si>
  <si>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</si>
  <si>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</si>
  <si>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</si>
  <si>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</si>
  <si>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</si>
  <si>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</si>
  <si>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</si>
  <si>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</si>
  <si>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</si>
  <si>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</si>
  <si>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</si>
  <si>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</si>
  <si>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</si>
  <si>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</si>
  <si>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</si>
  <si>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</si>
  <si>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</si>
  <si>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</si>
  <si>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</si>
  <si>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</si>
  <si>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</si>
  <si>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</si>
  <si>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</si>
  <si>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</si>
  <si>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</si>
  <si>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</si>
  <si>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</si>
  <si>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</si>
  <si>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</si>
  <si>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</si>
  <si>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</si>
  <si>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</si>
  <si>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</si>
  <si>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</si>
  <si>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</si>
  <si>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</si>
  <si>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</si>
  <si>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</si>
  <si>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</si>
  <si>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</si>
  <si>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</si>
  <si>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</si>
  <si>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</si>
  <si>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</si>
  <si>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</si>
  <si>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</si>
  <si>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</si>
  <si>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</si>
  <si>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</si>
  <si>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</si>
  <si>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</si>
  <si>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</si>
  <si>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</si>
  <si>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</si>
  <si>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</si>
  <si>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</si>
  <si>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</si>
  <si>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</si>
  <si>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</si>
  <si>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</si>
  <si>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</si>
  <si>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</si>
  <si>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</si>
  <si>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</si>
  <si>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</si>
  <si>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</si>
  <si>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</si>
  <si>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</si>
  <si>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</si>
  <si>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</si>
  <si>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</si>
  <si>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</si>
  <si>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</si>
  <si>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</si>
  <si>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</si>
  <si>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</si>
  <si>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</si>
  <si>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</si>
  <si>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</si>
  <si>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</si>
  <si>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</si>
  <si>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</si>
  <si>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</si>
  <si>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</si>
  <si>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</si>
  <si>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</si>
  <si>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</si>
  <si>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</si>
  <si>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</si>
  <si>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</si>
  <si>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</si>
  <si>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</si>
  <si>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</si>
  <si>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</si>
  <si>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</si>
  <si>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</si>
  <si>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</si>
  <si>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</si>
  <si>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</si>
  <si>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</si>
  <si>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</si>
  <si>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</si>
  <si>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</si>
  <si>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</si>
  <si>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</si>
  <si>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</si>
  <si>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</si>
  <si>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</si>
  <si>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</si>
  <si>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</si>
  <si>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</si>
  <si>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</si>
  <si>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</si>
  <si>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</si>
  <si>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</si>
  <si>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</si>
  <si>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</si>
  <si>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</si>
  <si>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</si>
  <si>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</si>
  <si>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</si>
  <si>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</si>
  <si>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</si>
  <si>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</si>
  <si>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</si>
  <si>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</si>
  <si>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</si>
  <si>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</si>
  <si>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</si>
  <si>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</si>
  <si>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</si>
  <si>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</si>
  <si>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</si>
  <si>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</si>
  <si>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</si>
  <si>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</si>
  <si>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</si>
  <si>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</si>
  <si>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</si>
  <si>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</si>
  <si>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</si>
  <si>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</si>
  <si>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</si>
  <si>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</si>
  <si>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</si>
  <si>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</si>
  <si>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</si>
  <si>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</si>
  <si>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</si>
  <si>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</si>
  <si>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</si>
  <si>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</si>
  <si>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</si>
  <si>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</si>
  <si>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</si>
  <si>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</si>
  <si>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</si>
  <si>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</si>
  <si>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</si>
  <si>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</si>
  <si>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</si>
  <si>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</si>
  <si>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</si>
  <si>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</si>
  <si>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</si>
  <si>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</si>
  <si>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</si>
  <si>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</si>
  <si>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</si>
  <si>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</si>
  <si>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</si>
  <si>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</si>
  <si>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</si>
  <si>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</si>
  <si>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</si>
  <si>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</si>
  <si>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</si>
  <si>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</si>
  <si>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</si>
  <si>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</si>
  <si>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</si>
  <si>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</si>
  <si>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</si>
  <si>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</si>
  <si>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</si>
  <si>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</si>
  <si>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</si>
  <si>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</si>
  <si>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</si>
  <si>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</si>
  <si>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</si>
  <si>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</si>
  <si>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</si>
  <si>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</si>
  <si>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</si>
  <si>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</si>
  <si>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</si>
  <si>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</si>
  <si>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</si>
  <si>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</si>
  <si>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</si>
  <si>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</si>
  <si>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</si>
  <si>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</si>
  <si>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</si>
  <si>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</si>
  <si>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</si>
  <si>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</si>
  <si>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</si>
  <si>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</si>
  <si>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</si>
  <si>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</si>
  <si>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</si>
  <si>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</si>
  <si>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</si>
  <si>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</si>
  <si>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</si>
  <si>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</si>
  <si>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</si>
  <si>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</si>
  <si>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</si>
  <si>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</si>
  <si>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</si>
  <si>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</si>
  <si>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</si>
  <si>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</si>
  <si>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</si>
  <si>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</si>
  <si>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</si>
  <si>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</si>
  <si>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</si>
  <si>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</si>
  <si>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</si>
  <si>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</si>
  <si>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</si>
  <si>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</si>
  <si>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</si>
  <si>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</si>
  <si>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</si>
  <si>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</si>
  <si>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</si>
  <si>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</si>
  <si>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</si>
  <si>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</si>
  <si>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</si>
  <si>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</si>
  <si>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</si>
  <si>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</si>
  <si>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</si>
  <si>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</si>
  <si>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</si>
  <si>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</si>
  <si>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</si>
  <si>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</si>
  <si>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</si>
  <si>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</si>
  <si>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</si>
  <si>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</si>
  <si>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</si>
  <si>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</si>
  <si>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</si>
  <si>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</si>
  <si>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</si>
  <si>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</si>
  <si>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</si>
  <si>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</si>
  <si>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</si>
  <si>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</si>
  <si>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</si>
  <si>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</si>
  <si>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</si>
  <si>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</si>
  <si>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</si>
  <si>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</si>
  <si>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</si>
  <si>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</si>
  <si>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</si>
  <si>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</si>
  <si>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</si>
  <si>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</si>
  <si>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</si>
  <si>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</si>
  <si>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</si>
  <si>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</si>
  <si>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</si>
  <si>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</si>
  <si>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</si>
  <si>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</si>
  <si>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</si>
  <si>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</si>
  <si>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</si>
  <si>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</si>
  <si>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</si>
  <si>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</si>
  <si>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</si>
  <si>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</si>
  <si>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</si>
  <si>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</si>
  <si>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</si>
  <si>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</si>
  <si>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</si>
  <si>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</si>
  <si>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</si>
  <si>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</si>
  <si>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</si>
  <si>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</si>
  <si>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</si>
  <si>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</si>
  <si>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</si>
  <si>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</si>
  <si>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</si>
  <si>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</si>
  <si>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</si>
  <si>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</si>
  <si>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</si>
  <si>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</si>
  <si>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</si>
  <si>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</si>
  <si>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</si>
  <si>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</si>
  <si>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</si>
  <si>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</si>
  <si>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</si>
  <si>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</si>
  <si>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</si>
  <si>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</si>
  <si>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</si>
  <si>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</si>
  <si>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</si>
  <si>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</si>
  <si>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</si>
  <si>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</si>
  <si>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</si>
  <si>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</si>
  <si>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</si>
  <si>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</si>
  <si>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</si>
  <si>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</si>
  <si>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</si>
  <si>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</si>
  <si>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</si>
  <si>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</si>
  <si>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</si>
  <si>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</si>
  <si>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</si>
  <si>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</si>
  <si>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</si>
  <si>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</si>
  <si>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</si>
  <si>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</si>
  <si>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</si>
  <si>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</si>
  <si>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</si>
  <si>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</si>
  <si>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</si>
  <si>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</si>
  <si>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</si>
  <si>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</si>
  <si>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</si>
  <si>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</si>
  <si>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</si>
  <si>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</si>
  <si>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</si>
  <si>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</si>
  <si>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</si>
  <si>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</si>
  <si>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</si>
  <si>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</si>
  <si>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</si>
  <si>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</si>
  <si>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</si>
  <si>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</si>
  <si>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</si>
  <si>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</si>
  <si>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</si>
  <si>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</si>
  <si>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</si>
  <si>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</si>
  <si>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</si>
  <si>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</si>
  <si>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</si>
  <si>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</si>
  <si>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</si>
  <si>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</si>
  <si>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</si>
  <si>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</si>
  <si>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</si>
  <si>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</si>
  <si>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</si>
  <si>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</si>
  <si>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</si>
  <si>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</si>
  <si>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</si>
  <si>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</si>
  <si>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</si>
  <si>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</si>
  <si>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</si>
  <si>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</si>
  <si>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</si>
  <si>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</si>
  <si>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</si>
  <si>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</si>
  <si>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</si>
  <si>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</si>
  <si>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</si>
  <si>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</si>
  <si>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</si>
  <si>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</si>
  <si>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</si>
  <si>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</si>
  <si>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</si>
  <si>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</si>
  <si>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</si>
  <si>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</si>
  <si>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</si>
  <si>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</si>
  <si>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</si>
  <si>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</si>
  <si>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</si>
  <si>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</si>
  <si>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</si>
  <si>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</si>
  <si>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</si>
  <si>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</si>
  <si>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</si>
  <si>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</si>
  <si>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</si>
  <si>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</si>
  <si>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</si>
  <si>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</si>
  <si>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</si>
  <si>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</si>
  <si>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</si>
  <si>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</si>
  <si>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</si>
  <si>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</si>
  <si>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</si>
  <si>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</si>
  <si>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</si>
  <si>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</si>
  <si>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</si>
  <si>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</si>
  <si>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</si>
  <si>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</si>
  <si>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</si>
  <si>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</si>
  <si>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</si>
  <si>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</si>
  <si>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</si>
  <si>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</si>
  <si>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</si>
  <si>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</si>
  <si>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</si>
  <si>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</si>
  <si>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</si>
  <si>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</si>
  <si>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</si>
  <si>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</si>
  <si>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</si>
  <si>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</si>
  <si>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</si>
  <si>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</si>
  <si>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</si>
  <si>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</si>
  <si>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</si>
  <si>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</si>
  <si>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</si>
  <si>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</si>
  <si>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</si>
  <si>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</si>
  <si>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</si>
  <si>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</si>
  <si>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</si>
  <si>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</si>
  <si>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</si>
  <si>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</si>
  <si>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</si>
  <si>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</si>
  <si>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</si>
  <si>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</si>
  <si>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</si>
  <si>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</si>
  <si>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</si>
  <si>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</si>
  <si>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</si>
  <si>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</si>
  <si>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</si>
  <si>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</si>
  <si>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</si>
  <si>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</si>
  <si>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</si>
  <si>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</si>
  <si>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</si>
  <si>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</si>
  <si>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</si>
  <si>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</si>
  <si>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</si>
  <si>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</si>
  <si>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</si>
  <si>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</si>
  <si>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</si>
  <si>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</si>
  <si>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</si>
  <si>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</si>
  <si>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</si>
  <si>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</si>
  <si>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</si>
  <si>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</si>
  <si>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</si>
  <si>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</si>
  <si>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</si>
  <si>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</si>
  <si>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</si>
  <si>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</si>
  <si>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</si>
  <si>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</si>
  <si>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</si>
  <si>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</si>
  <si>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</si>
  <si>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</si>
  <si>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</si>
  <si>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</si>
  <si>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</si>
  <si>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</si>
  <si>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</si>
  <si>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</si>
  <si>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</si>
  <si>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</si>
  <si>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</si>
  <si>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</si>
  <si>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</si>
  <si>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</si>
  <si>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</si>
  <si>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</si>
  <si>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</si>
  <si>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</si>
  <si>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</si>
  <si>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</si>
  <si>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</si>
  <si>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</si>
  <si>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</si>
  <si>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</si>
  <si>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</si>
  <si>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</si>
  <si>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</si>
  <si>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</si>
  <si>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</si>
  <si>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</si>
  <si>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</si>
  <si>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</si>
  <si>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</si>
  <si>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</si>
  <si>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</si>
  <si>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</si>
  <si>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</si>
  <si>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</si>
  <si>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</si>
  <si>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</si>
  <si>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</si>
  <si>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</si>
  <si>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</si>
  <si>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</si>
  <si>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</si>
  <si>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</si>
  <si>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</si>
  <si>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</si>
  <si>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</si>
  <si>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</si>
  <si>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</si>
  <si>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</si>
  <si>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</si>
  <si>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</si>
  <si>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</si>
  <si>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</si>
  <si>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</si>
  <si>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</si>
  <si>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</si>
  <si>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</si>
  <si>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</si>
  <si>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</si>
  <si>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</si>
  <si>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</si>
  <si>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</si>
  <si>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</si>
  <si>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</si>
  <si>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</si>
  <si>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</si>
  <si>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</si>
  <si>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</si>
  <si>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</si>
  <si>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</si>
  <si>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</si>
  <si>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</si>
  <si>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</si>
  <si>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</si>
  <si>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</si>
  <si>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</si>
  <si>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</si>
  <si>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</si>
  <si>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</si>
  <si>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</si>
  <si>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</si>
  <si>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</si>
  <si>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</si>
  <si>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</si>
  <si>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</si>
  <si>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</si>
  <si>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</si>
  <si>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</si>
  <si>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</si>
  <si>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</si>
  <si>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</si>
  <si>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</si>
  <si>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</si>
  <si>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</si>
  <si>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</si>
  <si>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</si>
  <si>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</si>
  <si>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</si>
  <si>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</si>
  <si>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</si>
  <si>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</si>
  <si>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</si>
  <si>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</si>
  <si>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</si>
  <si>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</si>
  <si>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</si>
  <si>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</si>
  <si>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</si>
  <si>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</si>
  <si>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</si>
  <si>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</si>
  <si>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</si>
  <si>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</si>
  <si>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</si>
  <si>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</si>
  <si>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</si>
  <si>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</si>
  <si>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</si>
  <si>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</si>
  <si>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</si>
  <si>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</si>
  <si>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</si>
  <si>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</si>
  <si>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</si>
  <si>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</si>
  <si>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</si>
  <si>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</si>
  <si>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</si>
  <si>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</si>
  <si>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</si>
  <si>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</si>
  <si>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</si>
  <si>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</si>
  <si>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</si>
  <si>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</si>
  <si>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</si>
  <si>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</si>
  <si>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</si>
  <si>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</si>
  <si>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</si>
  <si>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</si>
  <si>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</si>
  <si>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</si>
  <si>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</si>
  <si>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</si>
  <si>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</si>
  <si>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</si>
  <si>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</si>
  <si>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</si>
  <si>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</si>
  <si>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</si>
  <si>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</si>
  <si>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</si>
  <si>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</si>
  <si>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</si>
  <si>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</si>
  <si>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</si>
  <si>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</si>
  <si>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</si>
  <si>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</si>
  <si>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</si>
  <si>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</si>
  <si>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</si>
  <si>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</si>
  <si>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</si>
  <si>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</si>
  <si>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</si>
  <si>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</si>
  <si>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</si>
  <si>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</si>
  <si>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</si>
  <si>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</si>
  <si>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</si>
  <si>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</si>
  <si>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</si>
  <si>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</si>
  <si>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</si>
  <si>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</si>
  <si>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</si>
  <si>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</si>
  <si>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</si>
  <si>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</si>
  <si>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</si>
  <si>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</si>
  <si>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</si>
  <si>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</si>
  <si>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</si>
  <si>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</si>
  <si>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</si>
  <si>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</si>
  <si>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</si>
  <si>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</si>
  <si>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</si>
  <si>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</si>
  <si>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</si>
  <si>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</si>
  <si>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</si>
  <si>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</si>
  <si>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</si>
  <si>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</si>
  <si>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</si>
  <si>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</si>
  <si>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</si>
  <si>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</si>
  <si>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</si>
  <si>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</si>
  <si>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</si>
  <si>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</si>
  <si>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</si>
  <si>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</si>
  <si>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</si>
  <si>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</si>
  <si>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</si>
  <si>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</si>
  <si>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</si>
  <si>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</si>
  <si>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</si>
  <si>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</si>
  <si>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</si>
  <si>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</si>
  <si>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</si>
  <si>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</si>
  <si>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</si>
  <si>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</si>
  <si>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</si>
  <si>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</si>
  <si>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</si>
  <si>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</si>
  <si>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</si>
  <si>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</si>
  <si>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</si>
  <si>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</si>
  <si>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</si>
  <si>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</si>
  <si>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</si>
  <si>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</si>
  <si>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</si>
  <si>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</si>
  <si>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</si>
  <si>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</si>
  <si>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</si>
  <si>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</si>
  <si>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</si>
  <si>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</si>
  <si>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</si>
  <si>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</si>
  <si>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</si>
  <si>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</si>
  <si>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</si>
  <si>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</si>
  <si>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</si>
  <si>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</si>
  <si>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</si>
  <si>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</si>
  <si>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</si>
  <si>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</si>
  <si>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</si>
  <si>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</si>
  <si>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</si>
  <si>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</si>
  <si>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</si>
  <si>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</si>
  <si>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</si>
  <si>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</si>
  <si>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</si>
  <si>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</si>
  <si>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</si>
  <si>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</si>
  <si>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</si>
  <si>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</si>
  <si>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</si>
  <si>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</si>
  <si>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</si>
  <si>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</si>
  <si>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</si>
  <si>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</si>
  <si>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</si>
  <si>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</si>
  <si>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</si>
  <si>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</si>
  <si>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</si>
  <si>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</si>
  <si>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</si>
  <si>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</si>
  <si>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</si>
  <si>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</si>
  <si>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</si>
  <si>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</si>
  <si>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</si>
  <si>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</si>
  <si>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</si>
  <si>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</si>
  <si>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</si>
  <si>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</si>
  <si>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</si>
  <si>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</si>
  <si>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</si>
  <si>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</si>
  <si>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</si>
  <si>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</si>
  <si>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</si>
  <si>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</si>
  <si>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</si>
  <si>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</si>
  <si>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</si>
  <si>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</si>
  <si>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</si>
  <si>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</si>
  <si>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</si>
  <si>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</si>
  <si>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</si>
  <si>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</si>
  <si>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</si>
  <si>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</si>
  <si>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</si>
  <si>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</si>
  <si>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</si>
  <si>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</si>
  <si>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</si>
  <si>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</si>
  <si>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</si>
  <si>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</si>
  <si>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</si>
  <si>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</si>
  <si>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</si>
  <si>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</si>
  <si>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</si>
  <si>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</si>
  <si>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</si>
  <si>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</si>
  <si>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</si>
  <si>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</si>
  <si>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</si>
  <si>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</si>
  <si>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</si>
  <si>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</si>
  <si>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</si>
  <si>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</si>
  <si>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</si>
  <si>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</si>
  <si>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</si>
  <si>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</si>
  <si>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</si>
  <si>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</si>
  <si>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</si>
  <si>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</si>
  <si>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</si>
  <si>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</si>
  <si>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</si>
  <si>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</si>
  <si>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</si>
  <si>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</si>
  <si>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</si>
  <si>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</si>
  <si>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</si>
  <si>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</si>
  <si>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</si>
  <si>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</si>
  <si>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</si>
  <si>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</si>
  <si>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</si>
  <si>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</si>
  <si>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</si>
  <si>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</si>
  <si>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</si>
  <si>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</si>
  <si>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</si>
  <si>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</si>
  <si>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</si>
  <si>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</si>
  <si>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</si>
  <si>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</si>
  <si>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</si>
  <si>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</si>
  <si>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</si>
  <si>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</si>
  <si>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</si>
  <si>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</si>
  <si>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</si>
  <si>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</si>
  <si>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</si>
  <si>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</si>
  <si>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</si>
  <si>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</si>
  <si>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</si>
  <si>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</si>
  <si>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</si>
  <si>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</si>
  <si>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</si>
  <si>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</si>
  <si>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</si>
  <si>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</si>
  <si>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</si>
  <si>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</si>
  <si>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</si>
  <si>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</si>
  <si>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</si>
  <si>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</si>
  <si>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</si>
  <si>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</si>
  <si>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</si>
  <si>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</si>
  <si>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</si>
  <si>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</si>
  <si>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</si>
  <si>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</si>
  <si>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</si>
  <si>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</si>
  <si>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</si>
  <si>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</si>
  <si>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</si>
  <si>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</si>
  <si>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</si>
  <si>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</si>
  <si>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</si>
  <si>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</si>
  <si>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</si>
  <si>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</si>
  <si>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</si>
  <si>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</si>
  <si>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</si>
  <si>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</si>
  <si>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</si>
  <si>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</si>
  <si>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</si>
  <si>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</si>
  <si>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</si>
  <si>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</si>
  <si>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</si>
  <si>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</si>
  <si>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</si>
  <si>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</si>
  <si>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</si>
  <si>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</si>
  <si>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</si>
  <si>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</si>
  <si>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</si>
  <si>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</si>
  <si>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</si>
  <si>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</si>
  <si>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</si>
  <si>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</si>
  <si>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</si>
  <si>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</si>
  <si>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</si>
  <si>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</si>
  <si>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</si>
  <si>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</si>
  <si>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</si>
  <si>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</si>
  <si>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</si>
  <si>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</si>
  <si>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</si>
  <si>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</si>
  <si>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</si>
  <si>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</si>
  <si>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</si>
  <si>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</si>
  <si>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</si>
  <si>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</si>
  <si>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</si>
  <si>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</si>
  <si>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</si>
  <si>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</si>
  <si>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</si>
  <si>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</si>
  <si>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</si>
  <si>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</si>
  <si>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</si>
  <si>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</si>
  <si>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</si>
  <si>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</si>
  <si>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</si>
  <si>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</si>
  <si>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</si>
  <si>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</si>
  <si>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</si>
  <si>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</si>
  <si>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</si>
  <si>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</si>
  <si>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</si>
  <si>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</si>
  <si>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</si>
  <si>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</si>
  <si>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</si>
  <si>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</si>
  <si>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</si>
  <si>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</si>
  <si>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</si>
  <si>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</si>
  <si>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</si>
  <si>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</si>
  <si>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</si>
  <si>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</si>
  <si>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</si>
  <si>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</si>
  <si>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</si>
  <si>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</si>
  <si>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</si>
  <si>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</si>
  <si>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</si>
  <si>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</si>
  <si>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</si>
  <si>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</si>
  <si>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</si>
  <si>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</si>
  <si>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</si>
  <si>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</si>
  <si>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</si>
  <si>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</si>
  <si>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</si>
  <si>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</si>
  <si>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</si>
  <si>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</si>
  <si>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</si>
  <si>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</si>
  <si>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</si>
  <si>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</si>
  <si>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</si>
  <si>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</si>
  <si>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</si>
  <si>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</si>
  <si>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</si>
  <si>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</si>
  <si>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</si>
  <si>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</si>
  <si>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</si>
  <si>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</si>
  <si>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</si>
  <si>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</si>
  <si>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</si>
  <si>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</si>
  <si>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</si>
  <si>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</si>
  <si>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</si>
  <si>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</si>
  <si>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</si>
  <si>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</si>
  <si>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</si>
  <si>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</si>
  <si>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</si>
  <si>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</si>
  <si>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</si>
  <si>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</si>
  <si>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</si>
  <si>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</si>
  <si>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</si>
  <si>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</si>
  <si>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</si>
  <si>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</si>
  <si>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</si>
  <si>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</si>
  <si>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</si>
  <si>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</si>
  <si>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</si>
  <si>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</si>
  <si>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</si>
  <si>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</si>
  <si>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</si>
  <si>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</si>
  <si>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</si>
  <si>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</si>
  <si>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</si>
  <si>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</si>
  <si>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</si>
  <si>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</si>
  <si>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</si>
  <si>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</si>
  <si>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</si>
  <si>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</si>
  <si>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</si>
  <si>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</si>
  <si>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</si>
  <si>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</si>
  <si>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</si>
  <si>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</si>
  <si>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</si>
  <si>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</si>
  <si>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</si>
  <si>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</si>
  <si>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</si>
  <si>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</si>
  <si>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</si>
  <si>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</si>
  <si>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</si>
  <si>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</si>
  <si>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</si>
  <si>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</si>
  <si>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</si>
  <si>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</si>
  <si>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</si>
  <si>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</si>
  <si>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</si>
  <si>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</si>
  <si>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</si>
  <si>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</si>
  <si>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</si>
  <si>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</si>
  <si>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</si>
  <si>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</si>
  <si>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</si>
  <si>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</si>
  <si>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</si>
  <si>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</si>
  <si>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</si>
  <si>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</si>
  <si>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</si>
  <si>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</si>
  <si>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</si>
  <si>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</si>
  <si>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</si>
  <si>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</si>
  <si>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</si>
  <si>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</si>
  <si>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</si>
  <si>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</si>
  <si>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</si>
  <si>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</si>
  <si>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</si>
  <si>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</si>
  <si>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</si>
  <si>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</si>
  <si>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</si>
  <si>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</si>
  <si>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</si>
  <si>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</si>
  <si>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</si>
  <si>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</si>
  <si>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</si>
  <si>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</si>
  <si>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</si>
  <si>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</si>
  <si>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</si>
  <si>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</si>
  <si>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</si>
  <si>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</si>
  <si>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</si>
  <si>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</si>
  <si>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</si>
  <si>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</si>
  <si>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</si>
  <si>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</si>
  <si>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</si>
  <si>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</si>
  <si>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</si>
  <si>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</si>
  <si>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</si>
  <si>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</si>
  <si>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</si>
  <si>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</si>
  <si>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</si>
  <si>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</si>
  <si>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</si>
  <si>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</si>
  <si>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</si>
  <si>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</si>
  <si>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</si>
  <si>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</si>
  <si>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</si>
  <si>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</si>
  <si>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</si>
  <si>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</si>
  <si>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</si>
  <si>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</si>
  <si>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</si>
  <si>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</si>
  <si>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</si>
  <si>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</si>
  <si>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</si>
  <si>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</si>
  <si>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</si>
  <si>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</si>
  <si>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</si>
  <si>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</si>
  <si>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</si>
  <si>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</si>
  <si>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</si>
  <si>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</si>
  <si>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</si>
  <si>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</si>
  <si>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</si>
  <si>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</si>
  <si>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</si>
  <si>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</si>
  <si>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</si>
  <si>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</si>
  <si>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</si>
  <si>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</si>
  <si>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</si>
  <si>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</si>
  <si>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</si>
  <si>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</si>
  <si>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</si>
  <si>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</si>
  <si>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</si>
  <si>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</si>
  <si>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</si>
  <si>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</si>
  <si>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</si>
  <si>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</si>
  <si>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</si>
  <si>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</si>
  <si>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</si>
  <si>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</si>
  <si>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</si>
  <si>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</si>
  <si>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</si>
  <si>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</si>
  <si>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</si>
  <si>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</si>
  <si>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</si>
  <si>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</si>
  <si>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</si>
  <si>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</si>
  <si>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</si>
  <si>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</si>
  <si>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</si>
  <si>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</si>
  <si>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</si>
  <si>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</si>
  <si>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</si>
  <si>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</si>
  <si>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</si>
  <si>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</si>
  <si>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</si>
  <si>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</si>
  <si>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</si>
  <si>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</si>
  <si>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</si>
  <si>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</si>
  <si>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</si>
  <si>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</si>
  <si>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</si>
  <si>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</si>
  <si>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</si>
  <si>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</si>
  <si>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</si>
  <si>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</si>
  <si>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</si>
  <si>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</si>
  <si>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</si>
  <si>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</si>
  <si>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</si>
  <si>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</si>
  <si>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</si>
  <si>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</si>
  <si>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</si>
  <si>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</si>
  <si>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</si>
  <si>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</si>
  <si>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</si>
  <si>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</si>
  <si>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</si>
  <si>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</si>
  <si>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</si>
  <si>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</si>
  <si>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</si>
  <si>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</si>
  <si>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</si>
  <si>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</si>
  <si>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</si>
  <si>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</si>
  <si>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</si>
  <si>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</si>
  <si>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</si>
  <si>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</si>
  <si>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</si>
  <si>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</si>
  <si>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</si>
  <si>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</si>
  <si>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</si>
  <si>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</si>
  <si>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</si>
  <si>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</si>
  <si>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</si>
  <si>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</si>
  <si>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</si>
  <si>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</si>
  <si>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</si>
  <si>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</si>
  <si>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</si>
  <si>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</si>
  <si>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</si>
  <si>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</si>
  <si>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</si>
  <si>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</si>
  <si>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</si>
  <si>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</si>
  <si>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</si>
  <si>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</si>
  <si>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</si>
  <si>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</si>
  <si>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</si>
  <si>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</si>
  <si>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</si>
  <si>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</si>
  <si>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</si>
  <si>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</si>
  <si>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</si>
  <si>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</si>
  <si>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</si>
  <si>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</si>
  <si>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</si>
  <si>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</si>
  <si>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</si>
  <si>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</si>
  <si>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</si>
  <si>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</si>
  <si>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</si>
  <si>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</si>
  <si>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</si>
  <si>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</si>
  <si>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</si>
  <si>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</si>
  <si>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</si>
  <si>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</si>
  <si>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</si>
  <si>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</si>
  <si>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</si>
  <si>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</si>
  <si>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</si>
  <si>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</si>
  <si>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</si>
  <si>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</si>
  <si>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</si>
  <si>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</si>
  <si>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</si>
  <si>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</si>
  <si>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</si>
  <si>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</si>
  <si>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</si>
  <si>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</si>
  <si>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</si>
  <si>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</si>
  <si>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</si>
  <si>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</si>
  <si>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</si>
  <si>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</si>
  <si>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</si>
  <si>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</si>
  <si>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</si>
  <si>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</si>
  <si>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</si>
  <si>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</si>
  <si>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</si>
  <si>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</si>
  <si>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</si>
  <si>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</si>
  <si>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</si>
  <si>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</si>
  <si>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</si>
  <si>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</si>
  <si>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</si>
  <si>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</si>
  <si>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</si>
  <si>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</si>
  <si>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</si>
  <si>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</si>
  <si>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</si>
  <si>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</si>
  <si>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</si>
  <si>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</si>
  <si>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</si>
  <si>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</si>
  <si>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</si>
  <si>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</si>
  <si>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</si>
  <si>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</si>
  <si>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</si>
  <si>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</si>
  <si>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</si>
  <si>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</si>
  <si>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</si>
  <si>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</si>
  <si>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</si>
  <si>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</si>
  <si>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</si>
  <si>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</si>
  <si>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</si>
  <si>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</si>
  <si>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</si>
  <si>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</si>
  <si>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</si>
  <si>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</si>
  <si>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</si>
  <si>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</si>
  <si>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</si>
  <si>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</si>
  <si>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</si>
  <si>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</si>
  <si>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</si>
  <si>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</si>
  <si>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</si>
  <si>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</si>
  <si>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</si>
  <si>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</si>
  <si>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</si>
  <si>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</si>
  <si>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</si>
  <si>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</si>
  <si>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</si>
  <si>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</si>
  <si>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</si>
  <si>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</si>
  <si>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</si>
  <si>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</si>
  <si>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</si>
  <si>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</si>
  <si>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</si>
  <si>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</si>
  <si>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</si>
  <si>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</si>
  <si>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</si>
  <si>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</si>
  <si>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</si>
  <si>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</si>
  <si>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</si>
  <si>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</si>
  <si>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</si>
  <si>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</si>
  <si>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</si>
  <si>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</si>
  <si>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</si>
  <si>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</si>
  <si>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</si>
  <si>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</si>
  <si>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</si>
  <si>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</si>
  <si>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</si>
  <si>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</si>
  <si>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</si>
  <si>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</si>
  <si>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</si>
  <si>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</si>
  <si>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</si>
  <si>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</si>
  <si>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</si>
  <si>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</si>
  <si>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</si>
  <si>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</si>
  <si>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</si>
  <si>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</si>
  <si>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</si>
  <si>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</si>
  <si>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</si>
  <si>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</si>
  <si>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</si>
  <si>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</si>
  <si>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</si>
  <si>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</si>
  <si>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</si>
  <si>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</si>
  <si>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</si>
  <si>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</si>
  <si>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</si>
  <si>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</si>
  <si>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</si>
  <si>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</si>
  <si>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</si>
  <si>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</si>
  <si>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</si>
  <si>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</si>
  <si>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</si>
  <si>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</si>
  <si>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</si>
  <si>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</si>
  <si>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</si>
  <si>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</si>
  <si>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</si>
  <si>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</si>
  <si>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</si>
  <si>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</si>
  <si>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</si>
  <si>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</si>
  <si>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</si>
  <si>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</si>
  <si>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</si>
  <si>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</si>
  <si>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</si>
  <si>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</si>
  <si>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</si>
  <si>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</si>
  <si>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</si>
  <si>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</si>
  <si>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</si>
  <si>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</si>
  <si>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</si>
  <si>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</si>
  <si>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</si>
  <si>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</si>
  <si>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</si>
  <si>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</si>
  <si>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</si>
  <si>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</si>
  <si>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</si>
  <si>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</si>
  <si>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</si>
  <si>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</si>
  <si>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</si>
  <si>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</si>
  <si>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</si>
  <si>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</si>
  <si>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</si>
  <si>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</si>
  <si>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</si>
  <si>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</si>
  <si>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</si>
  <si>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</si>
  <si>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outcomes</t>
  </si>
  <si>
    <t>Row Labels</t>
  </si>
  <si>
    <t>Parent Category</t>
  </si>
  <si>
    <t>Subcategories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</si>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</sst>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[Kicktarting_Challange.xlsx]Outcomes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1-9C40-8649-B0ACA263024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1-9C40-8649-B0ACA263024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1-9C40-8649-B0ACA263024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1-9C40-8649-B0ACA2630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455215"/>
        <c:axId val="1757456847"/>
      </c:lineChart>
      <c:catAx>
        <c:axId val="175745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456847"/>
        <c:crosses val="autoZero"/>
        <c:auto val="1"/>
        <c:lblAlgn val="ctr"/>
        <c:lblOffset val="100"/>
        <c:noMultiLvlLbl val="0"/>
      </c:catAx>
      <c:valAx>
        <c:axId val="175745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45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6-9445-B6BA-0518BF9606B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06-9445-B6BA-0518BF9606B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6-9445-B6BA-0518BF960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3912592"/>
        <c:axId val="379471920"/>
      </c:lineChart>
      <c:catAx>
        <c:axId val="38391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71920"/>
        <c:crosses val="autoZero"/>
        <c:auto val="1"/>
        <c:lblAlgn val="ctr"/>
        <c:lblOffset val="100"/>
        <c:noMultiLvlLbl val="0"/>
      </c:catAx>
      <c:valAx>
        <c:axId val="37947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1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10</xdr:row>
      <xdr:rowOff>177800</xdr:rowOff>
    </xdr:from>
    <xdr:to>
      <xdr:col>12</xdr:col>
      <xdr:colOff>247650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E0B6B-7E8C-3C40-A813-51307DB3A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2260600</xdr:colOff>
      <xdr:row>14</xdr:row>
      <xdr:rowOff>152400</xdr:rowOff>
    </xdr:from>
    <xdr:to>
      <xdr:col>5</xdr:col>
      <xdr:colOff>182880</xdr:colOff>
      <xdr:row>29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B38308-11E2-C348-BC44-606A83A22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 Dhindsa" refreshedDate="44010.854060879632" createdVersion="6" refreshedVersion="6" minRefreshableVersion="3" recordCount="4114" xr:uid="{9D4F82FF-DE41-6743-A0AE-F958032CC25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DF134-FCBC-3849-A338-15537425A0E8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31" zoomScaleNormal="100" zoomScalePageLayoutView="95" workbookViewId="0">
      <pane ySplit="1" topLeftCell="A27" activePane="bottomLeft" state="frozen"/>
      <selection pane="bottomLeft" activeCell="F156" sqref="F15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0.1640625" customWidth="1"/>
    <col min="17" max="17" width="41.1640625" customWidth="1"/>
    <col min="18" max="18" width="15.5" customWidth="1"/>
    <col min="19" max="19" width="27.5" style="14" customWidth="1"/>
    <col min="20" max="20" width="21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3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 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9" t="s">
        <v>8308</v>
      </c>
      <c r="R3" t="s">
        <v>8309</v>
      </c>
      <c r="S3" s="14">
        <f t="shared" ref="S3:S66" si="1">(((J3/60)/60)/24) +DATE(1970,1,1)</f>
        <v>42766.600497685184</v>
      </c>
      <c r="T3" s="14">
        <f t="shared" ref="T3:T66" si="2">(((I3/60)/60)/24)+DATE(1970,1,1)</f>
        <v>42796.600497685184</v>
      </c>
      <c r="U3">
        <f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6" si="3">ROUND(E4/D4*100,0)</f>
        <v>105</v>
      </c>
      <c r="P4">
        <f t="shared" si="0"/>
        <v>15</v>
      </c>
      <c r="Q4" s="9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  <c r="U4">
        <f t="shared" ref="U4:U67" si="4">YEAR(S4)</f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>
        <f t="shared" si="0"/>
        <v>69.27</v>
      </c>
      <c r="Q5" s="9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>
        <f t="shared" si="0"/>
        <v>190.55</v>
      </c>
      <c r="Q6" s="9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>
        <f t="shared" si="0"/>
        <v>93.4</v>
      </c>
      <c r="Q7" s="9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>
        <f t="shared" si="0"/>
        <v>146.88</v>
      </c>
      <c r="Q8" s="9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>
        <f t="shared" si="0"/>
        <v>159.82</v>
      </c>
      <c r="Q9" s="9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>
        <f t="shared" si="0"/>
        <v>291.79000000000002</v>
      </c>
      <c r="Q10" s="9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>
        <f t="shared" si="0"/>
        <v>31.5</v>
      </c>
      <c r="Q11" s="9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>
        <f t="shared" si="0"/>
        <v>158.68</v>
      </c>
      <c r="Q12" s="9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>
        <f t="shared" si="0"/>
        <v>80.33</v>
      </c>
      <c r="Q13" s="9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>
        <f t="shared" si="0"/>
        <v>59.96</v>
      </c>
      <c r="Q14" s="9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>
        <f t="shared" si="0"/>
        <v>109.78</v>
      </c>
      <c r="Q15" s="9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>
        <f t="shared" si="0"/>
        <v>147.71</v>
      </c>
      <c r="Q16" s="9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>
        <f t="shared" si="0"/>
        <v>21.76</v>
      </c>
      <c r="Q17" s="9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>
        <f t="shared" si="0"/>
        <v>171.84</v>
      </c>
      <c r="Q18" s="9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>
        <f t="shared" si="0"/>
        <v>41.94</v>
      </c>
      <c r="Q19" s="9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>
        <f t="shared" si="0"/>
        <v>93.26</v>
      </c>
      <c r="Q20" s="9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>
        <f t="shared" si="0"/>
        <v>56.14</v>
      </c>
      <c r="Q21" s="9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>
        <f t="shared" si="0"/>
        <v>80.16</v>
      </c>
      <c r="Q22" s="9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>
        <f t="shared" si="0"/>
        <v>199.9</v>
      </c>
      <c r="Q23" s="9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>
        <f t="shared" si="0"/>
        <v>51.25</v>
      </c>
      <c r="Q24" s="9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>
        <f t="shared" si="0"/>
        <v>103.04</v>
      </c>
      <c r="Q25" s="9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>
        <f t="shared" si="0"/>
        <v>66.349999999999994</v>
      </c>
      <c r="Q26" s="9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>
        <f t="shared" si="0"/>
        <v>57.14</v>
      </c>
      <c r="Q27" s="9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>
        <f t="shared" si="0"/>
        <v>102.11</v>
      </c>
      <c r="Q28" s="9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>
        <f t="shared" si="0"/>
        <v>148.97</v>
      </c>
      <c r="Q29" s="9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>
        <f t="shared" si="0"/>
        <v>169.61</v>
      </c>
      <c r="Q30" s="9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>
        <f t="shared" si="0"/>
        <v>31.62</v>
      </c>
      <c r="Q31" s="9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>
        <f t="shared" si="0"/>
        <v>76.45</v>
      </c>
      <c r="Q32" s="9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>
        <f t="shared" si="0"/>
        <v>13</v>
      </c>
      <c r="Q33" s="9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>
        <f t="shared" si="0"/>
        <v>320.45</v>
      </c>
      <c r="Q34" s="9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0"/>
        <v>83.75</v>
      </c>
      <c r="Q35" s="9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0"/>
        <v>49.88</v>
      </c>
      <c r="Q36" s="9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0"/>
        <v>59.46</v>
      </c>
      <c r="Q37" s="9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0"/>
        <v>193.84</v>
      </c>
      <c r="Q38" s="9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0"/>
        <v>159.51</v>
      </c>
      <c r="Q39" s="9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0"/>
        <v>41.68</v>
      </c>
      <c r="Q40" s="9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0"/>
        <v>150.9</v>
      </c>
      <c r="Q41" s="9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0"/>
        <v>126.69</v>
      </c>
      <c r="Q42" s="9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0"/>
        <v>105.26</v>
      </c>
      <c r="Q43" s="9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0"/>
        <v>117.51</v>
      </c>
      <c r="Q44" s="9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0"/>
        <v>117.36</v>
      </c>
      <c r="Q45" s="9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0"/>
        <v>133.33000000000001</v>
      </c>
      <c r="Q46" s="9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0"/>
        <v>98.36</v>
      </c>
      <c r="Q47" s="9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0"/>
        <v>194.44</v>
      </c>
      <c r="Q48" s="9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0"/>
        <v>76.87</v>
      </c>
      <c r="Q49" s="9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0"/>
        <v>56.82</v>
      </c>
      <c r="Q50" s="9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0"/>
        <v>137.93</v>
      </c>
      <c r="Q51" s="9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0"/>
        <v>27.27</v>
      </c>
      <c r="Q52" s="9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0"/>
        <v>118.34</v>
      </c>
      <c r="Q53" s="9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0"/>
        <v>223.48</v>
      </c>
      <c r="Q54" s="9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0"/>
        <v>28.11</v>
      </c>
      <c r="Q55" s="9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0"/>
        <v>194.23</v>
      </c>
      <c r="Q56" s="9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0"/>
        <v>128.94999999999999</v>
      </c>
      <c r="Q57" s="9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0"/>
        <v>49.32</v>
      </c>
      <c r="Q58" s="9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0"/>
        <v>221.52</v>
      </c>
      <c r="Q59" s="9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0"/>
        <v>137.21</v>
      </c>
      <c r="Q60" s="9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0"/>
        <v>606.82000000000005</v>
      </c>
      <c r="Q61" s="9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0"/>
        <v>43.04</v>
      </c>
      <c r="Q62" s="9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0"/>
        <v>322.39</v>
      </c>
      <c r="Q63" s="9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0"/>
        <v>96.71</v>
      </c>
      <c r="Q64" s="9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0"/>
        <v>35.47</v>
      </c>
      <c r="Q65" s="9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>
        <f t="shared" si="0"/>
        <v>86.67</v>
      </c>
      <c r="Q66" s="9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4">
        <f t="shared" ref="S67:S130" si="7">(((J67/60)/60)/24) +DATE(1970,1,1)</f>
        <v>41835.821226851855</v>
      </c>
      <c r="T67" s="14">
        <f t="shared" ref="T67:T130" si="8">(((I67/60)/60)/24)+DATE(1970,1,1)</f>
        <v>41862.249305555553</v>
      </c>
      <c r="U67">
        <f t="shared" si="4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ref="U68:U131" si="9">YEAR(S68)</f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4">
        <f t="shared" ref="S131:S194" si="12">(((J131/60)/60)/24) +DATE(1970,1,1)</f>
        <v>41882.937303240738</v>
      </c>
      <c r="T131" s="14">
        <f t="shared" ref="T131:T194" si="13">(((I131/60)/60)/24)+DATE(1970,1,1)</f>
        <v>41942.937303240738</v>
      </c>
      <c r="U131">
        <f t="shared" si="9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ref="U132:U195" si="14">YEAR(S132)</f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4">
        <f t="shared" ref="S195:S258" si="17">(((J195/60)/60)/24) +DATE(1970,1,1)</f>
        <v>41911.934791666667</v>
      </c>
      <c r="T195" s="14">
        <f t="shared" ref="T195:T258" si="18">(((I195/60)/60)/24)+DATE(1970,1,1)</f>
        <v>41971.976458333331</v>
      </c>
      <c r="U195">
        <f t="shared" si="14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ref="U196:U259" si="19">YEAR(S196)</f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4">
        <f t="shared" ref="S259:S322" si="22">(((J259/60)/60)/24) +DATE(1970,1,1)</f>
        <v>42479.626875000002</v>
      </c>
      <c r="T259" s="14">
        <f t="shared" ref="T259:T322" si="23">(((I259/60)/60)/24)+DATE(1970,1,1)</f>
        <v>42509.626875000002</v>
      </c>
      <c r="U259">
        <f t="shared" si="19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ref="U260:U323" si="24">YEAR(S260)</f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4">
        <f t="shared" ref="S323:S386" si="27">(((J323/60)/60)/24) +DATE(1970,1,1)</f>
        <v>42647.446597222224</v>
      </c>
      <c r="T323" s="14">
        <f t="shared" ref="T323:T386" si="28">(((I323/60)/60)/24)+DATE(1970,1,1)</f>
        <v>42682.488263888896</v>
      </c>
      <c r="U323">
        <f t="shared" si="24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ref="U324:U387" si="29">YEAR(S324)</f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4">
        <f t="shared" ref="S387:S450" si="32">(((J387/60)/60)/24) +DATE(1970,1,1)</f>
        <v>41934.584502314814</v>
      </c>
      <c r="T387" s="14">
        <f t="shared" ref="T387:T450" si="33">(((I387/60)/60)/24)+DATE(1970,1,1)</f>
        <v>41964.626168981486</v>
      </c>
      <c r="U387">
        <f t="shared" si="29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ref="U388:U451" si="34">YEAR(S388)</f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4">
        <f t="shared" ref="S451:S514" si="37">(((J451/60)/60)/24) +DATE(1970,1,1)</f>
        <v>41534.568113425928</v>
      </c>
      <c r="T451" s="14">
        <f t="shared" ref="T451:T514" si="38">(((I451/60)/60)/24)+DATE(1970,1,1)</f>
        <v>41564.568113425928</v>
      </c>
      <c r="U451">
        <f t="shared" si="34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ref="U452:U515" si="39">YEAR(S452)</f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80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4">
        <f t="shared" ref="S515:S578" si="42">(((J515/60)/60)/24) +DATE(1970,1,1)</f>
        <v>42552.653993055559</v>
      </c>
      <c r="T515" s="14">
        <f t="shared" ref="T515:T578" si="43">(((I515/60)/60)/24)+DATE(1970,1,1)</f>
        <v>42597.291666666672</v>
      </c>
      <c r="U515">
        <f t="shared" si="39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ref="U516:U579" si="44">YEAR(S516)</f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4">
        <f t="shared" ref="S579:S642" si="47">(((J579/60)/60)/24) +DATE(1970,1,1)</f>
        <v>42450.589143518519</v>
      </c>
      <c r="T579" s="14">
        <f t="shared" ref="T579:T642" si="48">(((I579/60)/60)/24)+DATE(1970,1,1)</f>
        <v>42510.589143518519</v>
      </c>
      <c r="U579">
        <f t="shared" si="44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ref="U580:U643" si="49">YEAR(S580)</f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4">
        <f t="shared" ref="S643:S706" si="52">(((J643/60)/60)/24) +DATE(1970,1,1)</f>
        <v>42199.57</v>
      </c>
      <c r="T643" s="14">
        <f t="shared" ref="T643:T706" si="53">(((I643/60)/60)/24)+DATE(1970,1,1)</f>
        <v>42229.57</v>
      </c>
      <c r="U643">
        <f t="shared" si="49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ref="U644:U707" si="54">YEAR(S644)</f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4">
        <f t="shared" ref="S707:S770" si="57">(((J707/60)/60)/24) +DATE(1970,1,1)</f>
        <v>42726.491643518515</v>
      </c>
      <c r="T707" s="14">
        <f t="shared" ref="T707:T770" si="58">(((I707/60)/60)/24)+DATE(1970,1,1)</f>
        <v>42756.491643518515</v>
      </c>
      <c r="U707">
        <f t="shared" si="54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ref="U708:U771" si="59">YEAR(S708)</f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4">
        <f t="shared" ref="S771:S834" si="62">(((J771/60)/60)/24) +DATE(1970,1,1)</f>
        <v>41604.996458333335</v>
      </c>
      <c r="T771" s="14">
        <f t="shared" ref="T771:T834" si="63">(((I771/60)/60)/24)+DATE(1970,1,1)</f>
        <v>41634.996458333335</v>
      </c>
      <c r="U771">
        <f t="shared" si="59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ref="U772:U835" si="64">YEAR(S772)</f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4">
        <f t="shared" ref="S835:S898" si="67">(((J835/60)/60)/24) +DATE(1970,1,1)</f>
        <v>41718.878182870372</v>
      </c>
      <c r="T835" s="14">
        <f t="shared" ref="T835:T898" si="68">(((I835/60)/60)/24)+DATE(1970,1,1)</f>
        <v>41748.878182870372</v>
      </c>
      <c r="U835">
        <f t="shared" si="64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ref="U836:U899" si="69">YEAR(S836)</f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4">
        <f t="shared" ref="S899:S962" si="72">(((J899/60)/60)/24) +DATE(1970,1,1)</f>
        <v>41211.688750000001</v>
      </c>
      <c r="T899" s="14">
        <f t="shared" ref="T899:T962" si="73">(((I899/60)/60)/24)+DATE(1970,1,1)</f>
        <v>41241.730416666665</v>
      </c>
      <c r="U899">
        <f t="shared" si="69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ref="U900:U963" si="74">YEAR(S900)</f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4">
        <f t="shared" ref="S963:S1026" si="77">(((J963/60)/60)/24) +DATE(1970,1,1)</f>
        <v>42740.693692129629</v>
      </c>
      <c r="T963" s="14">
        <f t="shared" ref="T963:T1026" si="78">(((I963/60)/60)/24)+DATE(1970,1,1)</f>
        <v>42786.791666666672</v>
      </c>
      <c r="U963">
        <f t="shared" si="74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ref="U964:U1027" si="79">YEAR(S964)</f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4">
        <f t="shared" ref="S1027:S1090" si="82">(((J1027/60)/60)/24) +DATE(1970,1,1)</f>
        <v>42049.833761574075</v>
      </c>
      <c r="T1027" s="14">
        <f t="shared" ref="T1027:T1090" si="83">(((I1027/60)/60)/24)+DATE(1970,1,1)</f>
        <v>42079.792094907403</v>
      </c>
      <c r="U1027">
        <f t="shared" si="79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ref="U1028:U1091" si="84">YEAR(S1028)</f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4">
        <f t="shared" ref="S1091:S1154" si="87">(((J1091/60)/60)/24) +DATE(1970,1,1)</f>
        <v>42151.189525462964</v>
      </c>
      <c r="T1091" s="14">
        <f t="shared" ref="T1091:T1154" si="88">(((I1091/60)/60)/24)+DATE(1970,1,1)</f>
        <v>42181.189525462964</v>
      </c>
      <c r="U1091">
        <f t="shared" si="84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ref="U1092:U1155" si="89">YEAR(S1092)</f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4">
        <f t="shared" ref="S1155:S1218" si="92">(((J1155/60)/60)/24) +DATE(1970,1,1)</f>
        <v>42143.714178240742</v>
      </c>
      <c r="T1155" s="14">
        <f t="shared" ref="T1155:T1218" si="93">(((I1155/60)/60)/24)+DATE(1970,1,1)</f>
        <v>42173.714178240742</v>
      </c>
      <c r="U1155">
        <f t="shared" si="89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ref="U1156:U1219" si="94">YEAR(S1156)</f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4">
        <f t="shared" ref="S1219:S1282" si="97">(((J1219/60)/60)/24) +DATE(1970,1,1)</f>
        <v>42535.809490740736</v>
      </c>
      <c r="T1219" s="14">
        <f t="shared" ref="T1219:T1282" si="98">(((I1219/60)/60)/24)+DATE(1970,1,1)</f>
        <v>42565.809490740736</v>
      </c>
      <c r="U1219">
        <f t="shared" si="94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ref="U1220:U1283" si="99">YEAR(S1220)</f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4">
        <f t="shared" ref="S1283:S1346" si="102">(((J1283/60)/60)/24) +DATE(1970,1,1)</f>
        <v>41463.743472222224</v>
      </c>
      <c r="T1283" s="14">
        <f t="shared" ref="T1283:T1346" si="103">(((I1283/60)/60)/24)+DATE(1970,1,1)</f>
        <v>41483.743472222224</v>
      </c>
      <c r="U1283">
        <f t="shared" si="99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ref="U1284:U1347" si="104">YEAR(S1284)</f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4">
        <f t="shared" ref="S1347:S1410" si="107">(((J1347/60)/60)/24) +DATE(1970,1,1)</f>
        <v>41799.814340277779</v>
      </c>
      <c r="T1347" s="14">
        <f t="shared" ref="T1347:T1410" si="108">(((I1347/60)/60)/24)+DATE(1970,1,1)</f>
        <v>41834.814340277779</v>
      </c>
      <c r="U1347">
        <f t="shared" si="104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ref="U1348:U1411" si="109">YEAR(S1348)</f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4">
        <f t="shared" ref="S1411:S1474" si="112">(((J1411/60)/60)/24) +DATE(1970,1,1)</f>
        <v>41945.133506944447</v>
      </c>
      <c r="T1411" s="14">
        <f t="shared" ref="T1411:T1474" si="113">(((I1411/60)/60)/24)+DATE(1970,1,1)</f>
        <v>42005.175173611111</v>
      </c>
      <c r="U1411">
        <f t="shared" si="109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ref="U1412:U1475" si="114">YEAR(S1412)</f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4">
        <f t="shared" ref="S1475:S1538" si="117">(((J1475/60)/60)/24) +DATE(1970,1,1)</f>
        <v>40939.979618055557</v>
      </c>
      <c r="T1475" s="14">
        <f t="shared" ref="T1475:T1538" si="118">(((I1475/60)/60)/24)+DATE(1970,1,1)</f>
        <v>40969.979618055557</v>
      </c>
      <c r="U1475">
        <f t="shared" si="114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ref="U1476:U1539" si="119">YEAR(S1476)</f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4">
        <f t="shared" ref="S1539:S1602" si="122">(((J1539/60)/60)/24) +DATE(1970,1,1)</f>
        <v>42552.315127314811</v>
      </c>
      <c r="T1539" s="14">
        <f t="shared" ref="T1539:T1602" si="123">(((I1539/60)/60)/24)+DATE(1970,1,1)</f>
        <v>42588.75</v>
      </c>
      <c r="U1539">
        <f t="shared" si="119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ref="U1540:U1603" si="124">YEAR(S1540)</f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4">
        <f t="shared" ref="S1603:S1666" si="127">(((J1603/60)/60)/24) +DATE(1970,1,1)</f>
        <v>40638.092974537038</v>
      </c>
      <c r="T1603" s="14">
        <f t="shared" ref="T1603:T1666" si="128">(((I1603/60)/60)/24)+DATE(1970,1,1)</f>
        <v>40668.092974537038</v>
      </c>
      <c r="U1603">
        <f t="shared" si="124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ref="U1604:U1667" si="129">YEAR(S1604)</f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4">
        <f t="shared" ref="S1667:S1730" si="132">(((J1667/60)/60)/24) +DATE(1970,1,1)</f>
        <v>40564.649456018517</v>
      </c>
      <c r="T1667" s="14">
        <f t="shared" ref="T1667:T1730" si="133">(((I1667/60)/60)/24)+DATE(1970,1,1)</f>
        <v>40596.125</v>
      </c>
      <c r="U1667">
        <f t="shared" si="129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ref="U1668:U1731" si="134">YEAR(S1668)</f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4">
        <f t="shared" ref="S1731:S1794" si="137">(((J1731/60)/60)/24) +DATE(1970,1,1)</f>
        <v>42471.052152777775</v>
      </c>
      <c r="T1731" s="14">
        <f t="shared" ref="T1731:T1794" si="138">(((I1731/60)/60)/24)+DATE(1970,1,1)</f>
        <v>42531.052152777775</v>
      </c>
      <c r="U1731">
        <f t="shared" si="134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ref="U1732:U1795" si="139">YEAR(S1732)</f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4">
        <f t="shared" ref="S1795:S1858" si="142">(((J1795/60)/60)/24) +DATE(1970,1,1)</f>
        <v>41940.89166666667</v>
      </c>
      <c r="T1795" s="14">
        <f t="shared" ref="T1795:T1858" si="143">(((I1795/60)/60)/24)+DATE(1970,1,1)</f>
        <v>41970.933333333334</v>
      </c>
      <c r="U1795">
        <f t="shared" si="139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ref="U1796:U1859" si="144">YEAR(S1796)</f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4">
        <f t="shared" ref="S1859:S1922" si="147">(((J1859/60)/60)/24) +DATE(1970,1,1)</f>
        <v>41864.76866898148</v>
      </c>
      <c r="T1859" s="14">
        <f t="shared" ref="T1859:T1922" si="148">(((I1859/60)/60)/24)+DATE(1970,1,1)</f>
        <v>41894.76866898148</v>
      </c>
      <c r="U1859">
        <f t="shared" si="144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ref="U1860:U1923" si="149">YEAR(S1860)</f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4">
        <f t="shared" ref="S1923:S1986" si="152">(((J1923/60)/60)/24) +DATE(1970,1,1)</f>
        <v>41074.221562500003</v>
      </c>
      <c r="T1923" s="14">
        <f t="shared" ref="T1923:T1986" si="153">(((I1923/60)/60)/24)+DATE(1970,1,1)</f>
        <v>41104.221562500003</v>
      </c>
      <c r="U1923">
        <f t="shared" si="149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ref="U1924:U1987" si="154">YEAR(S1924)</f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4">
        <f t="shared" ref="S1987:S2050" si="157">(((J1987/60)/60)/24) +DATE(1970,1,1)</f>
        <v>42555.698738425926</v>
      </c>
      <c r="T1987" s="14">
        <f t="shared" ref="T1987:T2050" si="158">(((I1987/60)/60)/24)+DATE(1970,1,1)</f>
        <v>42584.958333333328</v>
      </c>
      <c r="U1987">
        <f t="shared" si="154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ref="U1988:U2051" si="159">YEAR(S1988)</f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4">
        <f t="shared" ref="S2051:S2114" si="162">(((J2051/60)/60)/24) +DATE(1970,1,1)</f>
        <v>41575.527349537035</v>
      </c>
      <c r="T2051" s="14">
        <f t="shared" ref="T2051:T2114" si="163">(((I2051/60)/60)/24)+DATE(1970,1,1)</f>
        <v>41610.957638888889</v>
      </c>
      <c r="U2051">
        <f t="shared" si="159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ref="U2052:U2115" si="164">YEAR(S2052)</f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4">
        <f t="shared" ref="S2115:S2178" si="167">(((J2115/60)/60)/24) +DATE(1970,1,1)</f>
        <v>41870.86546296296</v>
      </c>
      <c r="T2115" s="14">
        <f t="shared" ref="T2115:T2178" si="168">(((I2115/60)/60)/24)+DATE(1970,1,1)</f>
        <v>41905.86546296296</v>
      </c>
      <c r="U2115">
        <f t="shared" si="164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ref="U2116:U2179" si="169">YEAR(S2116)</f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4">
        <f t="shared" ref="S2179:S2242" si="172">(((J2179/60)/60)/24) +DATE(1970,1,1)</f>
        <v>42502.250775462962</v>
      </c>
      <c r="T2179" s="14">
        <f t="shared" ref="T2179:T2242" si="173">(((I2179/60)/60)/24)+DATE(1970,1,1)</f>
        <v>42527.250775462962</v>
      </c>
      <c r="U2179">
        <f t="shared" si="169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ref="U2180:U2243" si="174">YEAR(S2180)</f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4">
        <f t="shared" ref="S2243:S2306" si="177">(((J2243/60)/60)/24) +DATE(1970,1,1)</f>
        <v>42766.827546296292</v>
      </c>
      <c r="T2243" s="14">
        <f t="shared" ref="T2243:T2306" si="178">(((I2243/60)/60)/24)+DATE(1970,1,1)</f>
        <v>42796.827546296292</v>
      </c>
      <c r="U2243">
        <f t="shared" si="174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ref="U2244:U2307" si="179">YEAR(S2244)</f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4">
        <f t="shared" ref="S2307:S2370" si="182">(((J2307/60)/60)/24) +DATE(1970,1,1)</f>
        <v>41834.695277777777</v>
      </c>
      <c r="T2307" s="14">
        <f t="shared" ref="T2307:T2370" si="183">(((I2307/60)/60)/24)+DATE(1970,1,1)</f>
        <v>41859.75</v>
      </c>
      <c r="U2307">
        <f t="shared" si="179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ref="U2308:U2371" si="184">YEAR(S2308)</f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4">
        <f t="shared" ref="S2371:S2434" si="187">(((J2371/60)/60)/24) +DATE(1970,1,1)</f>
        <v>42380.812627314815</v>
      </c>
      <c r="T2371" s="14">
        <f t="shared" ref="T2371:T2434" si="188">(((I2371/60)/60)/24)+DATE(1970,1,1)</f>
        <v>42410.812627314815</v>
      </c>
      <c r="U2371">
        <f t="shared" si="184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ref="U2372:U2435" si="189">YEAR(S2372)</f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4">
        <f t="shared" ref="S2435:S2498" si="192">(((J2435/60)/60)/24) +DATE(1970,1,1)</f>
        <v>42397.89980324074</v>
      </c>
      <c r="T2435" s="14">
        <f t="shared" ref="T2435:T2498" si="193">(((I2435/60)/60)/24)+DATE(1970,1,1)</f>
        <v>42427.89980324074</v>
      </c>
      <c r="U2435">
        <f t="shared" si="189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ref="U2436:U2499" si="194">YEAR(S2436)</f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4">
        <f t="shared" ref="S2499:S2562" si="197">(((J2499/60)/60)/24) +DATE(1970,1,1)</f>
        <v>40730.878912037035</v>
      </c>
      <c r="T2499" s="14">
        <f t="shared" ref="T2499:T2562" si="198">(((I2499/60)/60)/24)+DATE(1970,1,1)</f>
        <v>40760.878912037035</v>
      </c>
      <c r="U2499">
        <f t="shared" si="194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ref="U2500:U2563" si="199">YEAR(S2500)</f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4">
        <f t="shared" ref="S2563:S2626" si="202">(((J2563/60)/60)/24) +DATE(1970,1,1)</f>
        <v>42260.528807870374</v>
      </c>
      <c r="T2563" s="14">
        <f t="shared" ref="T2563:T2626" si="203">(((I2563/60)/60)/24)+DATE(1970,1,1)</f>
        <v>42290.528807870374</v>
      </c>
      <c r="U2563">
        <f t="shared" si="199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ref="U2564:U2627" si="204">YEAR(S2564)</f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4">
        <f t="shared" ref="S2627:S2690" si="207">(((J2627/60)/60)/24) +DATE(1970,1,1)</f>
        <v>42658.810277777782</v>
      </c>
      <c r="T2627" s="14">
        <f t="shared" ref="T2627:T2690" si="208">(((I2627/60)/60)/24)+DATE(1970,1,1)</f>
        <v>42683.851944444439</v>
      </c>
      <c r="U2627">
        <f t="shared" si="204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ref="U2628:U2691" si="209">YEAR(S2628)</f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4">
        <f t="shared" ref="S2691:S2754" si="212">(((J2691/60)/60)/24) +DATE(1970,1,1)</f>
        <v>42551.961689814809</v>
      </c>
      <c r="T2691" s="14">
        <f t="shared" ref="T2691:T2754" si="213">(((I2691/60)/60)/24)+DATE(1970,1,1)</f>
        <v>42581.961689814809</v>
      </c>
      <c r="U2691">
        <f t="shared" si="209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ref="U2692:U2755" si="214">YEAR(S2692)</f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4">
        <f t="shared" ref="S2755:S2818" si="217">(((J2755/60)/60)/24) +DATE(1970,1,1)</f>
        <v>41117.900729166664</v>
      </c>
      <c r="T2755" s="14">
        <f t="shared" ref="T2755:T2818" si="218">(((I2755/60)/60)/24)+DATE(1970,1,1)</f>
        <v>41147.900729166664</v>
      </c>
      <c r="U2755">
        <f t="shared" si="214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ref="U2756:U2819" si="219">YEAR(S2756)</f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4">
        <f t="shared" ref="S2819:S2882" si="222">(((J2819/60)/60)/24) +DATE(1970,1,1)</f>
        <v>42023.634976851856</v>
      </c>
      <c r="T2819" s="14">
        <f t="shared" ref="T2819:T2882" si="223">(((I2819/60)/60)/24)+DATE(1970,1,1)</f>
        <v>42063.634976851856</v>
      </c>
      <c r="U2819">
        <f t="shared" si="219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ref="U2820:U2883" si="224">YEAR(S2820)</f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4">
        <f t="shared" ref="S2883:S2946" si="227">(((J2883/60)/60)/24) +DATE(1970,1,1)</f>
        <v>41916.597638888888</v>
      </c>
      <c r="T2883" s="14">
        <f t="shared" ref="T2883:T2946" si="228">(((I2883/60)/60)/24)+DATE(1970,1,1)</f>
        <v>41976.639305555553</v>
      </c>
      <c r="U2883">
        <f t="shared" si="224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ref="U2884:U2947" si="229">YEAR(S2884)</f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4">
        <f t="shared" ref="S2947:S3010" si="232">(((J2947/60)/60)/24) +DATE(1970,1,1)</f>
        <v>42118.139583333337</v>
      </c>
      <c r="T2947" s="14">
        <f t="shared" ref="T2947:T3010" si="233">(((I2947/60)/60)/24)+DATE(1970,1,1)</f>
        <v>42148.139583333337</v>
      </c>
      <c r="U2947">
        <f t="shared" si="229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ref="U2948:U3011" si="234">YEAR(S2948)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4">
        <f t="shared" ref="S3011:S3074" si="237">(((J3011/60)/60)/24) +DATE(1970,1,1)</f>
        <v>41939.569907407407</v>
      </c>
      <c r="T3011" s="14">
        <f t="shared" ref="T3011:T3074" si="238">(((I3011/60)/60)/24)+DATE(1970,1,1)</f>
        <v>41969.611574074079</v>
      </c>
      <c r="U3011">
        <f t="shared" si="234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ref="U3012:U3075" si="239">YEAR(S3012)</f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9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4">
        <f t="shared" ref="S3075:S3138" si="242">(((J3075/60)/60)/24) +DATE(1970,1,1)</f>
        <v>42111.684027777781</v>
      </c>
      <c r="T3075" s="14">
        <f t="shared" ref="T3075:T3138" si="243">(((I3075/60)/60)/24)+DATE(1970,1,1)</f>
        <v>42169.804861111115</v>
      </c>
      <c r="U3075">
        <f t="shared" si="239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ref="U3076:U3139" si="244">YEAR(S3076)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9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4">
        <f t="shared" ref="S3139:S3202" si="247">(((J3139/60)/60)/24) +DATE(1970,1,1)</f>
        <v>42807.885057870371</v>
      </c>
      <c r="T3139" s="14">
        <f t="shared" ref="T3139:T3202" si="248">(((I3139/60)/60)/24)+DATE(1970,1,1)</f>
        <v>42858.8</v>
      </c>
      <c r="U3139">
        <f t="shared" si="244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ref="U3140:U3203" si="249">YEAR(S3140)</f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9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4">
        <f t="shared" ref="S3203:S3266" si="252">(((J3203/60)/60)/24) +DATE(1970,1,1)</f>
        <v>41861.767094907409</v>
      </c>
      <c r="T3203" s="14">
        <f t="shared" ref="T3203:T3266" si="253">(((I3203/60)/60)/24)+DATE(1970,1,1)</f>
        <v>41882.767094907409</v>
      </c>
      <c r="U3203">
        <f t="shared" si="249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ref="U3204:U3267" si="254">YEAR(S3204)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9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4">
        <f t="shared" ref="S3267:S3330" si="257">(((J3267/60)/60)/24) +DATE(1970,1,1)</f>
        <v>42311.711979166663</v>
      </c>
      <c r="T3267" s="14">
        <f t="shared" ref="T3267:T3330" si="258">(((I3267/60)/60)/24)+DATE(1970,1,1)</f>
        <v>42341.708333333328</v>
      </c>
      <c r="U3267">
        <f t="shared" si="254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ref="U3268:U3331" si="259">YEAR(S3268)</f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9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4">
        <f t="shared" ref="S3331:S3394" si="262">(((J3331/60)/60)/24) +DATE(1970,1,1)</f>
        <v>41837.323009259257</v>
      </c>
      <c r="T3331" s="14">
        <f t="shared" ref="T3331:T3394" si="263">(((I3331/60)/60)/24)+DATE(1970,1,1)</f>
        <v>41847.958333333336</v>
      </c>
      <c r="U3331">
        <f t="shared" si="259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ref="U3332:U3395" si="264">YEAR(S3332)</f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9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4">
        <f t="shared" ref="S3395:S3458" si="267">(((J3395/60)/60)/24) +DATE(1970,1,1)</f>
        <v>41923.921643518523</v>
      </c>
      <c r="T3395" s="14">
        <f t="shared" ref="T3395:T3458" si="268">(((I3395/60)/60)/24)+DATE(1970,1,1)</f>
        <v>41949.031944444447</v>
      </c>
      <c r="U3395">
        <f t="shared" si="264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ref="U3396:U3459" si="269">YEAR(S3396)</f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9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4">
        <f t="shared" ref="S3459:S3522" si="272">(((J3459/60)/60)/24) +DATE(1970,1,1)</f>
        <v>42016.706678240742</v>
      </c>
      <c r="T3459" s="14">
        <f t="shared" ref="T3459:T3522" si="273">(((I3459/60)/60)/24)+DATE(1970,1,1)</f>
        <v>42047.249305555553</v>
      </c>
      <c r="U3459">
        <f t="shared" si="269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ref="U3460:U3523" si="274">YEAR(S3460)</f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9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4">
        <f t="shared" ref="S3523:S3586" si="277">(((J3523/60)/60)/24) +DATE(1970,1,1)</f>
        <v>41881.361342592594</v>
      </c>
      <c r="T3523" s="14">
        <f t="shared" ref="T3523:T3586" si="278">(((I3523/60)/60)/24)+DATE(1970,1,1)</f>
        <v>41911.361342592594</v>
      </c>
      <c r="U3523">
        <f t="shared" si="274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ref="U3524:U3587" si="279">YEAR(S3524)</f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9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4">
        <f t="shared" ref="S3587:S3650" si="282">(((J3587/60)/60)/24) +DATE(1970,1,1)</f>
        <v>41964.716319444444</v>
      </c>
      <c r="T3587" s="14">
        <f t="shared" ref="T3587:T3650" si="283">(((I3587/60)/60)/24)+DATE(1970,1,1)</f>
        <v>41994.716319444444</v>
      </c>
      <c r="U3587">
        <f t="shared" si="279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ref="U3588:U3651" si="284">YEAR(S3588)</f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9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14">
        <f t="shared" ref="S3651:S3714" si="287">(((J3651/60)/60)/24) +DATE(1970,1,1)</f>
        <v>41780.712893518517</v>
      </c>
      <c r="T3651" s="14">
        <f t="shared" ref="T3651:T3714" si="288">(((I3651/60)/60)/24)+DATE(1970,1,1)</f>
        <v>41806.712893518517</v>
      </c>
      <c r="U3651">
        <f t="shared" si="284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ref="U3652:U3715" si="289">YEAR(S3652)</f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9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14">
        <f t="shared" ref="S3715:S3778" si="292">(((J3715/60)/60)/24) +DATE(1970,1,1)</f>
        <v>42505.738032407404</v>
      </c>
      <c r="T3715" s="14">
        <f t="shared" ref="T3715:T3778" si="293">(((I3715/60)/60)/24)+DATE(1970,1,1)</f>
        <v>42525.738032407404</v>
      </c>
      <c r="U3715">
        <f t="shared" si="289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ref="U3716:U3779" si="294">YEAR(S3716)</f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9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4">
        <f t="shared" ref="S3779:S3842" si="297">(((J3779/60)/60)/24) +DATE(1970,1,1)</f>
        <v>41887.111354166671</v>
      </c>
      <c r="T3779" s="14">
        <f t="shared" ref="T3779:T3842" si="298">(((I3779/60)/60)/24)+DATE(1970,1,1)</f>
        <v>41909.166666666664</v>
      </c>
      <c r="U3779">
        <f t="shared" si="294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ref="U3780:U3843" si="299">YEAR(S3780)</f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9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14">
        <f t="shared" ref="S3843:S3906" si="302">(((J3843/60)/60)/24) +DATE(1970,1,1)</f>
        <v>41780.785729166666</v>
      </c>
      <c r="T3843" s="14">
        <f t="shared" ref="T3843:T3906" si="303">(((I3843/60)/60)/24)+DATE(1970,1,1)</f>
        <v>41840.785729166666</v>
      </c>
      <c r="U3843">
        <f t="shared" si="299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ref="U3844:U3907" si="304">YEAR(S3844)</f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9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14">
        <f t="shared" ref="S3907:S3970" si="307">(((J3907/60)/60)/24) +DATE(1970,1,1)</f>
        <v>42124.623877314814</v>
      </c>
      <c r="T3907" s="14">
        <f t="shared" ref="T3907:T3970" si="308">(((I3907/60)/60)/24)+DATE(1970,1,1)</f>
        <v>42166.958333333328</v>
      </c>
      <c r="U3907">
        <f t="shared" si="304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ref="U3908:U3971" si="309">YEAR(S3908)</f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9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4">
        <f t="shared" ref="S3971:S4034" si="312">(((J3971/60)/60)/24) +DATE(1970,1,1)</f>
        <v>42601.854699074072</v>
      </c>
      <c r="T3971" s="14">
        <f t="shared" ref="T3971:T4034" si="313">(((I3971/60)/60)/24)+DATE(1970,1,1)</f>
        <v>42611.163194444445</v>
      </c>
      <c r="U3971">
        <f t="shared" si="309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ref="U3972:U4035" si="314">YEAR(S3972)</f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9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14">
        <f t="shared" ref="S4035:S4098" si="317">(((J4035/60)/60)/24) +DATE(1970,1,1)</f>
        <v>42614.268796296295</v>
      </c>
      <c r="T4035" s="14">
        <f t="shared" ref="T4035:T4098" si="318">(((I4035/60)/60)/24)+DATE(1970,1,1)</f>
        <v>42645.375</v>
      </c>
      <c r="U4035">
        <f t="shared" si="314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ref="U4036:U4099" si="319">YEAR(S4036)</f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9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14">
        <f t="shared" ref="S4099:S4115" si="322">(((J4099/60)/60)/24) +DATE(1970,1,1)</f>
        <v>42344.824502314819</v>
      </c>
      <c r="T4099" s="14">
        <f t="shared" ref="T4099:T4115" si="323">(((I4099/60)/60)/24)+DATE(1970,1,1)</f>
        <v>42400.996527777781</v>
      </c>
      <c r="U4099">
        <f t="shared" si="319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ref="U4100:U4115" si="324">YEAR(S4100)</f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8CE44-70F0-234F-9982-86505A5A053B}">
  <dimension ref="A1:F18"/>
  <sheetViews>
    <sheetView tabSelected="1" workbookViewId="0">
      <selection activeCell="B17" sqref="B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1" t="s">
        <v>8363</v>
      </c>
      <c r="B1" t="s">
        <v>8315</v>
      </c>
    </row>
    <row r="2" spans="1:6" x14ac:dyDescent="0.2">
      <c r="A2" s="11" t="s">
        <v>8379</v>
      </c>
      <c r="B2" t="s">
        <v>8358</v>
      </c>
    </row>
    <row r="4" spans="1:6" x14ac:dyDescent="0.2">
      <c r="A4" s="11" t="s">
        <v>8361</v>
      </c>
      <c r="B4" s="11" t="s">
        <v>8359</v>
      </c>
    </row>
    <row r="5" spans="1:6" x14ac:dyDescent="0.2">
      <c r="A5" s="11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2">
      <c r="A6" s="15" t="s">
        <v>8373</v>
      </c>
      <c r="B6" s="12">
        <v>56</v>
      </c>
      <c r="C6" s="12">
        <v>2</v>
      </c>
      <c r="D6" s="12">
        <v>33</v>
      </c>
      <c r="E6" s="12">
        <v>7</v>
      </c>
      <c r="F6" s="12">
        <v>98</v>
      </c>
    </row>
    <row r="7" spans="1:6" x14ac:dyDescent="0.2">
      <c r="A7" s="15" t="s">
        <v>8374</v>
      </c>
      <c r="B7" s="12">
        <v>71</v>
      </c>
      <c r="C7" s="12">
        <v>8</v>
      </c>
      <c r="D7" s="12">
        <v>39</v>
      </c>
      <c r="E7" s="12">
        <v>3</v>
      </c>
      <c r="F7" s="12">
        <v>121</v>
      </c>
    </row>
    <row r="8" spans="1:6" x14ac:dyDescent="0.2">
      <c r="A8" s="15" t="s">
        <v>8375</v>
      </c>
      <c r="B8" s="12">
        <v>56</v>
      </c>
      <c r="C8" s="12">
        <v>14</v>
      </c>
      <c r="D8" s="12">
        <v>33</v>
      </c>
      <c r="E8" s="12">
        <v>3</v>
      </c>
      <c r="F8" s="12">
        <v>106</v>
      </c>
    </row>
    <row r="9" spans="1:6" x14ac:dyDescent="0.2">
      <c r="A9" s="15" t="s">
        <v>8376</v>
      </c>
      <c r="B9" s="12">
        <v>71</v>
      </c>
      <c r="C9" s="12"/>
      <c r="D9" s="12">
        <v>40</v>
      </c>
      <c r="E9" s="12">
        <v>2</v>
      </c>
      <c r="F9" s="12">
        <v>113</v>
      </c>
    </row>
    <row r="10" spans="1:6" x14ac:dyDescent="0.2">
      <c r="A10" s="15" t="s">
        <v>8367</v>
      </c>
      <c r="B10" s="12">
        <v>111</v>
      </c>
      <c r="C10" s="12"/>
      <c r="D10" s="12">
        <v>52</v>
      </c>
      <c r="E10" s="12">
        <v>3</v>
      </c>
      <c r="F10" s="12">
        <v>166</v>
      </c>
    </row>
    <row r="11" spans="1:6" x14ac:dyDescent="0.2">
      <c r="A11" s="15" t="s">
        <v>8377</v>
      </c>
      <c r="B11" s="12">
        <v>100</v>
      </c>
      <c r="C11" s="12"/>
      <c r="D11" s="12">
        <v>49</v>
      </c>
      <c r="E11" s="12">
        <v>4</v>
      </c>
      <c r="F11" s="12">
        <v>153</v>
      </c>
    </row>
    <row r="12" spans="1:6" x14ac:dyDescent="0.2">
      <c r="A12" s="15" t="s">
        <v>8368</v>
      </c>
      <c r="B12" s="12">
        <v>87</v>
      </c>
      <c r="C12" s="12"/>
      <c r="D12" s="12">
        <v>50</v>
      </c>
      <c r="E12" s="12">
        <v>1</v>
      </c>
      <c r="F12" s="12">
        <v>138</v>
      </c>
    </row>
    <row r="13" spans="1:6" x14ac:dyDescent="0.2">
      <c r="A13" s="15" t="s">
        <v>8369</v>
      </c>
      <c r="B13" s="12">
        <v>72</v>
      </c>
      <c r="C13" s="12"/>
      <c r="D13" s="12">
        <v>47</v>
      </c>
      <c r="E13" s="12">
        <v>4</v>
      </c>
      <c r="F13" s="12">
        <v>123</v>
      </c>
    </row>
    <row r="14" spans="1:6" x14ac:dyDescent="0.2">
      <c r="A14" s="15" t="s">
        <v>8370</v>
      </c>
      <c r="B14" s="12">
        <v>59</v>
      </c>
      <c r="C14" s="12"/>
      <c r="D14" s="12">
        <v>34</v>
      </c>
      <c r="E14" s="12">
        <v>4</v>
      </c>
      <c r="F14" s="12">
        <v>97</v>
      </c>
    </row>
    <row r="15" spans="1:6" x14ac:dyDescent="0.2">
      <c r="A15" s="15" t="s">
        <v>8371</v>
      </c>
      <c r="B15" s="12">
        <v>65</v>
      </c>
      <c r="C15" s="12"/>
      <c r="D15" s="12">
        <v>50</v>
      </c>
      <c r="E15" s="12"/>
      <c r="F15" s="12">
        <v>115</v>
      </c>
    </row>
    <row r="16" spans="1:6" x14ac:dyDescent="0.2">
      <c r="A16" s="15" t="s">
        <v>8372</v>
      </c>
      <c r="B16" s="12">
        <v>54</v>
      </c>
      <c r="C16" s="12"/>
      <c r="D16" s="12">
        <v>31</v>
      </c>
      <c r="E16" s="12">
        <v>3</v>
      </c>
      <c r="F16" s="12">
        <v>88</v>
      </c>
    </row>
    <row r="17" spans="1:6" x14ac:dyDescent="0.2">
      <c r="A17" s="15" t="s">
        <v>8378</v>
      </c>
      <c r="B17" s="12">
        <v>37</v>
      </c>
      <c r="C17" s="12"/>
      <c r="D17" s="12">
        <v>35</v>
      </c>
      <c r="E17" s="12">
        <v>3</v>
      </c>
      <c r="F17" s="12">
        <v>75</v>
      </c>
    </row>
    <row r="18" spans="1:6" x14ac:dyDescent="0.2">
      <c r="A18" s="15" t="s">
        <v>8360</v>
      </c>
      <c r="B18" s="12">
        <v>839</v>
      </c>
      <c r="C18" s="12">
        <v>24</v>
      </c>
      <c r="D18" s="12">
        <v>493</v>
      </c>
      <c r="E18" s="12">
        <v>37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4F501-503D-A94D-8446-3D45A2396B96}">
  <dimension ref="A1:H13"/>
  <sheetViews>
    <sheetView zoomScale="125" workbookViewId="0">
      <selection activeCell="C2" sqref="C2"/>
    </sheetView>
  </sheetViews>
  <sheetFormatPr baseColWidth="10" defaultRowHeight="15" x14ac:dyDescent="0.2"/>
  <cols>
    <col min="1" max="1" width="34.1640625" customWidth="1"/>
    <col min="2" max="2" width="18.33203125" customWidth="1"/>
    <col min="3" max="3" width="21.6640625" customWidth="1"/>
    <col min="4" max="4" width="18.83203125" customWidth="1"/>
    <col min="5" max="5" width="20.6640625" customWidth="1"/>
    <col min="6" max="6" width="19" customWidth="1"/>
    <col min="7" max="7" width="17.1640625" style="17" customWidth="1"/>
    <col min="8" max="8" width="17.6640625" customWidth="1"/>
  </cols>
  <sheetData>
    <row r="1" spans="1:8" s="16" customFormat="1" x14ac:dyDescent="0.2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8" t="s">
        <v>8386</v>
      </c>
      <c r="H1" s="16" t="s">
        <v>8387</v>
      </c>
    </row>
    <row r="2" spans="1:8" x14ac:dyDescent="0.2">
      <c r="A2" t="s">
        <v>8388</v>
      </c>
      <c r="B2">
        <f>COUNTIFS(Kickstarter!$F:$F,"successful",Kickstarter!$D:$D,"&lt;1000",Kickstarter!R:R,"plays")</f>
        <v>141</v>
      </c>
      <c r="C2">
        <f>COUNTIFS(Kickstarter!$F:$F,"failed",Kickstarter!$D:$D,"&lt;1000",Kickstarter!R:R,"plays")</f>
        <v>45</v>
      </c>
      <c r="D2">
        <f>COUNTIFS(Kickstarter!$F:F,"canceled",Kickstarter!$D:$D,"&lt;1000",Kickstarter!R:R,"plays")</f>
        <v>0</v>
      </c>
      <c r="E2">
        <f>SUM(B2:D2)</f>
        <v>186</v>
      </c>
      <c r="F2" s="17">
        <f>B2/E2</f>
        <v>0.75806451612903225</v>
      </c>
      <c r="G2" s="17">
        <f t="shared" ref="G2:G13" si="0">C2/E2</f>
        <v>0.24193548387096775</v>
      </c>
      <c r="H2" s="17">
        <f>D2/E2</f>
        <v>0</v>
      </c>
    </row>
    <row r="3" spans="1:8" x14ac:dyDescent="0.2">
      <c r="A3" t="s">
        <v>8389</v>
      </c>
      <c r="B3">
        <f>COUNTIFS(Kickstarter!$F:$F,"successful",Kickstarter!$D:$D,"&gt;=1000",Kickstarter!R:R,"plays",Kickstarter!$D:$D,"&lt;=4999")</f>
        <v>388</v>
      </c>
      <c r="C3">
        <f>COUNTIFS(Kickstarter!$F:$F,"failed",Kickstarter!$D:$D,"&gt;=1000",Kickstarter!R:R,"plays",Kickstarter!$D:$D,"&lt;=4999")</f>
        <v>146</v>
      </c>
      <c r="D3">
        <f>COUNTIFS(Kickstarter!$F:$F,"canceled",Kickstarter!$D:$D,"&gt;=1000",Kickstarter!R:R,"plays",Kickstarter!$D:$D,"&lt;=4999")</f>
        <v>0</v>
      </c>
      <c r="E3">
        <f t="shared" ref="E3:E13" si="1">SUM(B3:D3)</f>
        <v>534</v>
      </c>
      <c r="F3" s="17">
        <f t="shared" ref="F3:F13" si="2">B3/E3</f>
        <v>0.72659176029962547</v>
      </c>
      <c r="G3" s="17">
        <f t="shared" si="0"/>
        <v>0.27340823970037453</v>
      </c>
      <c r="H3" s="17">
        <f t="shared" ref="H3:H13" si="3">D3/E3</f>
        <v>0</v>
      </c>
    </row>
    <row r="4" spans="1:8" x14ac:dyDescent="0.2">
      <c r="A4" t="s">
        <v>8390</v>
      </c>
      <c r="B4">
        <f>COUNTIFS(Kickstarter!$F:$F,"successful",Kickstarter!$D:$D,"&gt;=5000",Kickstarter!R:R,"plays",Kickstarter!$D:$D,"&lt;=9999")</f>
        <v>93</v>
      </c>
      <c r="C4">
        <f>COUNTIFS(Kickstarter!$F:$F,"failed",Kickstarter!$D:$D,"&gt;=5000",Kickstarter!R:R,"plays",Kickstarter!$D:$D,"&lt;=9999")</f>
        <v>76</v>
      </c>
      <c r="D4">
        <f>COUNTIFS(Kickstarter!$F:$F,"canceled",Kickstarter!$D:$D,"&gt;=5000",Kickstarter!R:R,"plays",Kickstarter!$D:$D,"&lt;=9999")</f>
        <v>0</v>
      </c>
      <c r="E4">
        <f t="shared" si="1"/>
        <v>169</v>
      </c>
      <c r="F4" s="17">
        <f t="shared" si="2"/>
        <v>0.55029585798816572</v>
      </c>
      <c r="G4" s="17">
        <f t="shared" si="0"/>
        <v>0.44970414201183434</v>
      </c>
      <c r="H4" s="17">
        <f t="shared" si="3"/>
        <v>0</v>
      </c>
    </row>
    <row r="5" spans="1:8" x14ac:dyDescent="0.2">
      <c r="A5" t="s">
        <v>8391</v>
      </c>
      <c r="B5">
        <f>COUNTIFS(Kickstarter!$F:$F,"successful",Kickstarter!$D:$D,"&gt;=10000",Kickstarter!R:R,"plays",Kickstarter!$D:$D,"&lt;=14999")</f>
        <v>39</v>
      </c>
      <c r="C5">
        <f>COUNTIFS(Kickstarter!$F:$F,"failed",Kickstarter!$D:$D,"&gt;=10000",Kickstarter!R:R,"plays",Kickstarter!$D:$D,"&lt;=14999")</f>
        <v>33</v>
      </c>
      <c r="D5">
        <f>COUNTIFS(Kickstarter!$F:$F,"canceled",Kickstarter!$D:$D,"&gt;=10000",Kickstarter!R:R,"plays",Kickstarter!$D:$D,"&lt;=14999")</f>
        <v>0</v>
      </c>
      <c r="E5">
        <f t="shared" si="1"/>
        <v>72</v>
      </c>
      <c r="F5" s="17">
        <f t="shared" si="2"/>
        <v>0.54166666666666663</v>
      </c>
      <c r="G5" s="17">
        <f t="shared" si="0"/>
        <v>0.45833333333333331</v>
      </c>
      <c r="H5" s="17">
        <f t="shared" si="3"/>
        <v>0</v>
      </c>
    </row>
    <row r="6" spans="1:8" x14ac:dyDescent="0.2">
      <c r="A6" t="s">
        <v>8392</v>
      </c>
      <c r="B6">
        <f>COUNTIFS(Kickstarter!$F:$F,"successful",Kickstarter!$D:$D,"&gt;=15000",Kickstarter!R:R,"plays",Kickstarter!$D:$D,"&lt;=19999")</f>
        <v>12</v>
      </c>
      <c r="C6">
        <f>COUNTIFS(Kickstarter!$F:$F,"failed",Kickstarter!$D:$D,"&gt;=15000",Kickstarter!R:R,"plays",Kickstarter!$D:$D,"&lt;=19999")</f>
        <v>12</v>
      </c>
      <c r="D6">
        <f>COUNTIFS(Kickstarter!$F:$F,"canceled",Kickstarter!$D:$D,"&gt;=15000",Kickstarter!R:R,"plays",Kickstarter!$D:$D,"&lt;=19999")</f>
        <v>0</v>
      </c>
      <c r="E6">
        <f t="shared" si="1"/>
        <v>24</v>
      </c>
      <c r="F6" s="17">
        <f t="shared" si="2"/>
        <v>0.5</v>
      </c>
      <c r="G6" s="17">
        <f t="shared" si="0"/>
        <v>0.5</v>
      </c>
      <c r="H6" s="17">
        <f t="shared" si="3"/>
        <v>0</v>
      </c>
    </row>
    <row r="7" spans="1:8" x14ac:dyDescent="0.2">
      <c r="A7" t="s">
        <v>8393</v>
      </c>
      <c r="B7">
        <f>COUNTIFS(Kickstarter!$F:$F,"successful",Kickstarter!$D:$D,"&gt;=20000",Kickstarter!R:R,"plays",Kickstarter!$D:$D,"&lt;=24999")</f>
        <v>9</v>
      </c>
      <c r="C7">
        <f>COUNTIFS(Kickstarter!$F:$F,"failed",Kickstarter!$D:$D,"&gt;=20000",Kickstarter!R:R,"plays",Kickstarter!$D:$D,"&lt;=24999")</f>
        <v>11</v>
      </c>
      <c r="D7">
        <f>COUNTIFS(Kickstarter!$F:$F,"canceled",Kickstarter!$D:$D,"&gt;=20000",Kickstarter!R:R,"plays",Kickstarter!$D:$D,"&lt;=24999")</f>
        <v>0</v>
      </c>
      <c r="E7">
        <f t="shared" si="1"/>
        <v>20</v>
      </c>
      <c r="F7" s="17">
        <f t="shared" si="2"/>
        <v>0.45</v>
      </c>
      <c r="G7" s="17">
        <f t="shared" si="0"/>
        <v>0.55000000000000004</v>
      </c>
      <c r="H7" s="17">
        <f t="shared" si="3"/>
        <v>0</v>
      </c>
    </row>
    <row r="8" spans="1:8" x14ac:dyDescent="0.2">
      <c r="A8" t="s">
        <v>8394</v>
      </c>
      <c r="B8">
        <f>COUNTIFS(Kickstarter!$F:$F,"successful",Kickstarter!$D:$D,"&gt;=25000",Kickstarter!R:R,"plays",Kickstarter!$D:$D,"&lt;=29999")</f>
        <v>1</v>
      </c>
      <c r="C8">
        <f>COUNTIFS(Kickstarter!$F:$F,"failed",Kickstarter!$D:$D,"&gt;=25000",Kickstarter!R:R,"plays",Kickstarter!$D:$D,"&lt;=29999")</f>
        <v>4</v>
      </c>
      <c r="D8">
        <f>COUNTIFS(Kickstarter!$F:$F,"canceled",Kickstarter!$D:$D,"&gt;=25000",Kickstarter!R:R,"plays",Kickstarter!$D:$D,"&lt;=29999")</f>
        <v>0</v>
      </c>
      <c r="E8">
        <f t="shared" si="1"/>
        <v>5</v>
      </c>
      <c r="F8" s="17">
        <f t="shared" si="2"/>
        <v>0.2</v>
      </c>
      <c r="G8" s="17">
        <f t="shared" si="0"/>
        <v>0.8</v>
      </c>
      <c r="H8" s="17">
        <f t="shared" si="3"/>
        <v>0</v>
      </c>
    </row>
    <row r="9" spans="1:8" x14ac:dyDescent="0.2">
      <c r="A9" t="s">
        <v>8395</v>
      </c>
      <c r="B9">
        <f>COUNTIFS(Kickstarter!$F:$F,"successful",Kickstarter!$D:$D,"&gt;=30000",Kickstarter!R:R,"plays",Kickstarter!$D:$D,"&lt;=34999")</f>
        <v>3</v>
      </c>
      <c r="C9">
        <f>COUNTIFS(Kickstarter!$F:$F,"failed",Kickstarter!$D:$D,"&gt;=30000",Kickstarter!R:R,"plays",Kickstarter!$D:$D,"&lt;=34999")</f>
        <v>8</v>
      </c>
      <c r="D9">
        <f>COUNTIFS(Kickstarter!$F:$F,"canceled",Kickstarter!$D:$D,"&gt;=30000",Kickstarter!R:R,"plays",Kickstarter!$D:$D,"&lt;=34999")</f>
        <v>0</v>
      </c>
      <c r="E9">
        <f t="shared" si="1"/>
        <v>11</v>
      </c>
      <c r="F9" s="17">
        <f t="shared" si="2"/>
        <v>0.27272727272727271</v>
      </c>
      <c r="G9" s="17">
        <f t="shared" si="0"/>
        <v>0.72727272727272729</v>
      </c>
      <c r="H9" s="17">
        <f t="shared" si="3"/>
        <v>0</v>
      </c>
    </row>
    <row r="10" spans="1:8" x14ac:dyDescent="0.2">
      <c r="A10" t="s">
        <v>8396</v>
      </c>
      <c r="B10">
        <f>COUNTIFS(Kickstarter!$F:$F,"successful",Kickstarter!$D:$D,"&gt;=35000",Kickstarter!R:R,"plays",Kickstarter!$D:$D,"&lt;=39999")</f>
        <v>4</v>
      </c>
      <c r="C10">
        <f>COUNTIFS(Kickstarter!$F:$F,"failed",Kickstarter!$D:$D,"&gt;=35000",Kickstarter!R:R,"plays",Kickstarter!$D:$D,"&lt;=39999")</f>
        <v>2</v>
      </c>
      <c r="D10">
        <f>COUNTIFS(Kickstarter!$F:$F,"canceled",Kickstarter!$D:$D,"&gt;=35000",Kickstarter!R:R,"plays",Kickstarter!$D:$D,"&lt;=39999")</f>
        <v>0</v>
      </c>
      <c r="E10">
        <f t="shared" si="1"/>
        <v>6</v>
      </c>
      <c r="F10" s="17">
        <f t="shared" si="2"/>
        <v>0.66666666666666663</v>
      </c>
      <c r="G10" s="17">
        <f t="shared" si="0"/>
        <v>0.33333333333333331</v>
      </c>
      <c r="H10" s="17">
        <f t="shared" si="3"/>
        <v>0</v>
      </c>
    </row>
    <row r="11" spans="1:8" x14ac:dyDescent="0.2">
      <c r="A11" t="s">
        <v>8397</v>
      </c>
      <c r="B11">
        <f>COUNTIFS(Kickstarter!$F:$F,"successful",Kickstarter!$D:$D,"&gt;=40000",Kickstarter!R:R,"plays",Kickstarter!$D:$D,"&lt;=44999")</f>
        <v>2</v>
      </c>
      <c r="C11">
        <f>COUNTIFS(Kickstarter!$F:$F,"failed",Kickstarter!$D:$D,"&gt;=40000",Kickstarter!R:R,"plays",Kickstarter!$D:$D,"&lt;=44999")</f>
        <v>1</v>
      </c>
      <c r="D11">
        <f>COUNTIFS(Kickstarter!$F:$F,"canceled",Kickstarter!$D:$D,"&gt;=40000",Kickstarter!R:R,"plays",Kickstarter!$D:$D,"&lt;=44999")</f>
        <v>0</v>
      </c>
      <c r="E11">
        <f t="shared" si="1"/>
        <v>3</v>
      </c>
      <c r="F11" s="17">
        <f t="shared" si="2"/>
        <v>0.66666666666666663</v>
      </c>
      <c r="G11" s="17">
        <f t="shared" si="0"/>
        <v>0.33333333333333331</v>
      </c>
      <c r="H11" s="17">
        <f t="shared" si="3"/>
        <v>0</v>
      </c>
    </row>
    <row r="12" spans="1:8" x14ac:dyDescent="0.2">
      <c r="A12" t="s">
        <v>8398</v>
      </c>
      <c r="B12">
        <f>COUNTIFS(Kickstarter!$F:$F,"successful",Kickstarter!$D:$D,"&gt;=45000",Kickstarter!R:R,"plays",Kickstarter!$D:$D,"&lt;=49999")</f>
        <v>0</v>
      </c>
      <c r="C12">
        <f>COUNTIFS(Kickstarter!$F:$F,"failed",Kickstarter!$D:$D,"&gt;=45000",Kickstarter!R:R,"plays",Kickstarter!$D:$D,"&lt;=49999")</f>
        <v>1</v>
      </c>
      <c r="D12">
        <f>COUNTIFS(Kickstarter!$F:$F,"canceled",Kickstarter!$D:$D,"&gt;=45000",Kickstarter!R:R,"plays",Kickstarter!$D:$D,"&lt;=49999")</f>
        <v>0</v>
      </c>
      <c r="E12">
        <f t="shared" si="1"/>
        <v>1</v>
      </c>
      <c r="F12" s="17">
        <f t="shared" si="2"/>
        <v>0</v>
      </c>
      <c r="G12" s="17">
        <f t="shared" si="0"/>
        <v>1</v>
      </c>
      <c r="H12" s="17">
        <f t="shared" si="3"/>
        <v>0</v>
      </c>
    </row>
    <row r="13" spans="1:8" x14ac:dyDescent="0.2">
      <c r="A13" t="s">
        <v>8399</v>
      </c>
      <c r="B13">
        <f>COUNTIFS(Kickstarter!$F:$F,"successful",Kickstarter!$D:$D,"&gt;50000",Kickstarter!R:R,"plays")</f>
        <v>2</v>
      </c>
      <c r="C13">
        <f>COUNTIFS(Kickstarter!$F:$F,"failed",Kickstarter!$D:$D,"&gt;50000",Kickstarter!R:R,"plays")</f>
        <v>10</v>
      </c>
      <c r="D13">
        <f>COUNTIFS(Kickstarter!$F:$F,"canceled",Kickstarter!$D:$D,"&gt;50000",Kickstarter!R:R,"plays")</f>
        <v>0</v>
      </c>
      <c r="E13">
        <f t="shared" si="1"/>
        <v>12</v>
      </c>
      <c r="F13" s="17">
        <f t="shared" si="2"/>
        <v>0.16666666666666666</v>
      </c>
      <c r="G13" s="17">
        <f t="shared" si="0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Deep Dhindsa</cp:lastModifiedBy>
  <dcterms:created xsi:type="dcterms:W3CDTF">2017-04-20T15:17:24Z</dcterms:created>
  <dcterms:modified xsi:type="dcterms:W3CDTF">2020-06-29T03:08:02Z</dcterms:modified>
</cp:coreProperties>
</file>