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E:\StudyDocs_2024\GITHUB_Portfolio\"/>
    </mc:Choice>
  </mc:AlternateContent>
  <xr:revisionPtr revIDLastSave="0" documentId="13_ncr:1_{35B6FF36-76D4-4787-B444-15CD4A10F2F9}" xr6:coauthVersionLast="47" xr6:coauthVersionMax="47" xr10:uidLastSave="{00000000-0000-0000-0000-000000000000}"/>
  <bookViews>
    <workbookView xWindow="-120" yWindow="-120" windowWidth="25440" windowHeight="15270" activeTab="2" xr2:uid="{00000000-000D-0000-FFFF-FFFF00000000}"/>
  </bookViews>
  <sheets>
    <sheet name="Customer_Sales" sheetId="1" r:id="rId1"/>
    <sheet name="Customer_Details" sheetId="2" r:id="rId2"/>
    <sheet name="Trend Analysis" sheetId="3" r:id="rId3"/>
  </sheets>
  <definedNames>
    <definedName name="Slicer_Purchase_Amount">#N/A</definedName>
  </definedNames>
  <calcPr calcId="191029"/>
  <pivotCaches>
    <pivotCache cacheId="12" r:id="rId4"/>
    <pivotCache cacheId="5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8" i="1" l="1"/>
  <c r="F2" i="1" l="1" a="1"/>
  <c r="F2" i="1" s="1"/>
  <c r="J32" i="1"/>
  <c r="J31" i="1"/>
  <c r="J30" i="1"/>
  <c r="L27" i="1"/>
  <c r="K35" i="1" l="1"/>
  <c r="L24" i="1"/>
  <c r="L23" i="1"/>
  <c r="L19" i="1"/>
  <c r="L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<sst xmlns="http://schemas.openxmlformats.org/spreadsheetml/2006/main" count="274" uniqueCount="105">
  <si>
    <t>Customer_ID</t>
  </si>
  <si>
    <t>Customer_Name</t>
  </si>
  <si>
    <t>Region</t>
  </si>
  <si>
    <t>Purchase_Amount</t>
  </si>
  <si>
    <t>Purchase_Date</t>
  </si>
  <si>
    <t>Customer_Type</t>
  </si>
  <si>
    <t>Alice</t>
  </si>
  <si>
    <t>Bob</t>
  </si>
  <si>
    <t>Charlie</t>
  </si>
  <si>
    <t>David</t>
  </si>
  <si>
    <t>Eva</t>
  </si>
  <si>
    <t>Frank</t>
  </si>
  <si>
    <t>Grace</t>
  </si>
  <si>
    <t>Hannah</t>
  </si>
  <si>
    <t>Ian</t>
  </si>
  <si>
    <t>Jack</t>
  </si>
  <si>
    <t>North</t>
  </si>
  <si>
    <t>South</t>
  </si>
  <si>
    <t>East</t>
  </si>
  <si>
    <t>West</t>
  </si>
  <si>
    <t>Regular</t>
  </si>
  <si>
    <t>VIP</t>
  </si>
  <si>
    <t>Evie</t>
  </si>
  <si>
    <t>Kim</t>
  </si>
  <si>
    <t>Dart</t>
  </si>
  <si>
    <t>Evan</t>
  </si>
  <si>
    <t>Alison</t>
  </si>
  <si>
    <t>Bret</t>
  </si>
  <si>
    <t>Betty</t>
  </si>
  <si>
    <t>John</t>
  </si>
  <si>
    <t>Joe</t>
  </si>
  <si>
    <t>Koel</t>
  </si>
  <si>
    <t>Jamed</t>
  </si>
  <si>
    <t>Jonathan</t>
  </si>
  <si>
    <t>Jared</t>
  </si>
  <si>
    <t>James</t>
  </si>
  <si>
    <t>Jerry</t>
  </si>
  <si>
    <t>Tom</t>
  </si>
  <si>
    <t>Donald</t>
  </si>
  <si>
    <t>Fred</t>
  </si>
  <si>
    <t>Greg</t>
  </si>
  <si>
    <t>Brittany</t>
  </si>
  <si>
    <t>Larry</t>
  </si>
  <si>
    <t>Berry</t>
  </si>
  <si>
    <t>Benjamin</t>
  </si>
  <si>
    <t>Xavier</t>
  </si>
  <si>
    <t>Formula:</t>
  </si>
  <si>
    <t>Sum total sales by a specific condition (e.g., by customer type)</t>
  </si>
  <si>
    <t>Total sales for VIP</t>
  </si>
  <si>
    <t>Total sales for Regular</t>
  </si>
  <si>
    <t>Count customers based on conditions</t>
  </si>
  <si>
    <t>Total VIP Customers</t>
  </si>
  <si>
    <t>Total Regular Customers</t>
  </si>
  <si>
    <t>Use of SUMIFS</t>
  </si>
  <si>
    <t>Use of COUNTIFS</t>
  </si>
  <si>
    <t>Fetch customer details from another sheet</t>
  </si>
  <si>
    <t>use VLookUP</t>
  </si>
  <si>
    <t>Customer_Gender</t>
  </si>
  <si>
    <t>F</t>
  </si>
  <si>
    <t>M</t>
  </si>
  <si>
    <t>Age</t>
  </si>
  <si>
    <t>Find the age for Bob</t>
  </si>
  <si>
    <t>It only takes the ID value column to begin with</t>
  </si>
  <si>
    <t>Apply conditional logic (e.g., classify high spenders)</t>
  </si>
  <si>
    <t>Extract part of a customer name</t>
  </si>
  <si>
    <t>LEFT Part</t>
  </si>
  <si>
    <t>RIGHT Part</t>
  </si>
  <si>
    <t>MID Part</t>
  </si>
  <si>
    <t>Concatentate or Text Join</t>
  </si>
  <si>
    <t>Customer who payes highest</t>
  </si>
  <si>
    <t>Row Labels</t>
  </si>
  <si>
    <t>Grand Total</t>
  </si>
  <si>
    <t>Column Labels</t>
  </si>
  <si>
    <t>Jan</t>
  </si>
  <si>
    <t>Apr</t>
  </si>
  <si>
    <t>Jun</t>
  </si>
  <si>
    <t>Jul</t>
  </si>
  <si>
    <t>Aug</t>
  </si>
  <si>
    <t>Sep</t>
  </si>
  <si>
    <t>Oct</t>
  </si>
  <si>
    <t>Nov</t>
  </si>
  <si>
    <t>Dec</t>
  </si>
  <si>
    <t>Sum of Purchase_Amount</t>
  </si>
  <si>
    <t>Sales Trends by Month &amp; Year 2024</t>
  </si>
  <si>
    <t>a. Choose month as Rows</t>
  </si>
  <si>
    <t>b. Make sum of purchase as columns</t>
  </si>
  <si>
    <t>Customer Segmentation Analysis</t>
  </si>
  <si>
    <t>1. First create the PIVOT table based on Customer_Sales sheet columns of Purchase Data and Purchase Amount</t>
  </si>
  <si>
    <t>1. Use the IF function to figure out who amongst the customers are "High Spenders" vs. "Regular"</t>
  </si>
  <si>
    <t>2. Insert a bar chart to classify the two types of customers</t>
  </si>
  <si>
    <t>Type of Customer</t>
  </si>
  <si>
    <t>2. Construct a pivot table to calaculate the SUM of amounts spent by each category per month.</t>
  </si>
  <si>
    <t>Top 10 Customers by Sales</t>
  </si>
  <si>
    <t>2. Construct the line chart with Data from this Pivot table</t>
  </si>
  <si>
    <t>1. First create the PIVOT table to find out the whole list of customers and how much they paid</t>
  </si>
  <si>
    <t>2. Select on the filter icon and select TOP 10</t>
  </si>
  <si>
    <t>Use IF to classify whether a customer is Regular or High Spender</t>
  </si>
  <si>
    <t>Customer Retention &amp; Churn Analysis</t>
  </si>
  <si>
    <t>Count of Customer_Name</t>
  </si>
  <si>
    <t>1. Construct the Pivot Table to find out returning customers.</t>
  </si>
  <si>
    <t>2. The returning customers will have their name appear on the Customer_Sales sheet more than once.</t>
  </si>
  <si>
    <t>3. Insert a PIE Chart to determine the churn for the customer</t>
  </si>
  <si>
    <t>PurchasedAmount_Category</t>
  </si>
  <si>
    <t>3. A slicer is also present to pull out exact data pertaining to all the pruchase amounts present in data</t>
  </si>
  <si>
    <t>SumPerMonthOfSale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</si>
</sst>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1" fillId="2" borderId="0" xfId="0" applyFont="1" applyFill="1"/>
    <xf numFmtId="0" fontId="0" fillId="3" borderId="0" xfId="0" applyFill="1"/>
    <xf numFmtId="165" fontId="1" fillId="0" borderId="1" xfId="0" applyNumberFormat="1" applyFont="1" applyBorder="1" applyAlignment="1">
      <alignment horizontal="center" vertical="top"/>
    </xf>
    <xf numFmtId="165" fontId="0" fillId="0" borderId="0" xfId="0" applyNumberFormat="1"/>
    <xf numFmtId="0" fontId="0" fillId="0" borderId="0" xfId="0" pivotButton="1"/>
    <xf numFmtId="166" fontId="1" fillId="0" borderId="1" xfId="0" applyNumberFormat="1" applyFont="1" applyBorder="1" applyAlignment="1">
      <alignment horizontal="center" vertical="top"/>
    </xf>
    <xf numFmtId="166" fontId="0" fillId="0" borderId="0" xfId="0" applyNumberFormat="1"/>
    <xf numFmtId="0" fontId="0" fillId="0" borderId="0" xfId="0" applyAlignment="1">
      <alignment horizontal="left"/>
    </xf>
    <xf numFmtId="0" fontId="1" fillId="3" borderId="0" xfId="0" applyFont="1" applyFill="1"/>
    <xf numFmtId="0" fontId="0" fillId="0" borderId="0" xfId="0" applyNumberFormat="1"/>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[customer_analysis.xlsx]Trend Analysis!PivotTable4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a:t>
            </a:r>
            <a:r>
              <a:rPr lang="en-US" baseline="0"/>
              <a:t> of times customer returned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'Trend Analysis'!$C$65</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'Trend Analysis'!$B$66:$B$68</c:f>
              <c:strCache>
                <c:ptCount val="2"/>
                <c:pt idx="0">
                  <c:v>Joe</c:v>
                </c:pt>
                <c:pt idx="1">
                  <c:v>Koel</c:v>
                </c:pt>
              </c:strCache>
            </c:strRef>
          </c:cat>
          <c:val>
            <c:numRef>
              <c:f>'Trend Analysis'!$C$66:$C$68</c:f>
              <c:numCache>
                <c:formatCode>General</c:formatCode>
                <c:ptCount val="2"/>
                <c:pt idx="0">
                  <c:v>3</c:v>
                </c:pt>
                <c:pt idx="1">
                  <c:v>2</c:v>
                </c:pt>
              </c:numCache>
            </c:numRef>
          </c:val>
          <c:extLst>
            <c:ext xmlns:c16="http://schemas.microsoft.com/office/drawing/2014/chart" uri="{C3380CC4-5D6E-409C-BE32-E72D297353CC}">
              <c16:uniqueId val="{00000000-C964-45B2-B8E4-C392F5FDA8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[customer_analysis.xlsx]Trend Analysis!PivotTable8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Analysis'!$D$8</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'Trend Analysis'!$C$9:$C$18</c:f>
              <c:strCache>
                <c:ptCount val="9"/>
                <c:pt idx="0">
                  <c:v>Jan</c:v>
                </c:pt>
                <c:pt idx="1">
                  <c:v>Apr</c:v>
                </c:pt>
                <c:pt idx="2">
                  <c:v>Jun</c:v>
                </c:pt>
                <c:pt idx="3">
                  <c:v>Jul</c:v>
                </c:pt>
                <c:pt idx="4">
                  <c:v>Aug</c:v>
                </c:pt>
                <c:pt idx="5">
                  <c:v>Sep</c:v>
                </c:pt>
                <c:pt idx="6">
                  <c:v>Oct</c:v>
                </c:pt>
                <c:pt idx="7">
                  <c:v>Nov</c:v>
                </c:pt>
                <c:pt idx="8">
                  <c:v>Dec</c:v>
                </c:pt>
              </c:strCache>
            </c:strRef>
          </c:cat>
          <c:val>
            <c:numRef>
              <c:f>'Trend Analysis'!$D$9:$D$18</c:f>
              <c:numCache>
                <c:formatCode>"$"#,##0</c:formatCode>
                <c:ptCount val="9"/>
                <c:pt idx="0">
                  <c:v>2500</c:v>
                </c:pt>
                <c:pt idx="1">
                  <c:v>3150</c:v>
                </c:pt>
                <c:pt idx="2">
                  <c:v>1850</c:v>
                </c:pt>
                <c:pt idx="3">
                  <c:v>3703.636363636364</c:v>
                </c:pt>
                <c:pt idx="4">
                  <c:v>2614.545454545454</c:v>
                </c:pt>
                <c:pt idx="5">
                  <c:v>4381.8181818181811</c:v>
                </c:pt>
                <c:pt idx="6">
                  <c:v>7073.9393939393922</c:v>
                </c:pt>
                <c:pt idx="7">
                  <c:v>2672.7272727272712</c:v>
                </c:pt>
                <c:pt idx="8">
                  <c:v>6687.8787878787871</c:v>
                </c:pt>
              </c:numCache>
            </c:numRef>
          </c:val>
          <c:smooth val="0"/>
          <c:extLst>
            <c:ext xmlns:c16="http://schemas.microsoft.com/office/drawing/2014/chart" uri="{C3380CC4-5D6E-409C-BE32-E72D297353CC}">
              <c16:uniqueId val="{00000000-1725-4417-8814-A1FF483E5720}"/>
            </c:ext>
          </c:extLst>
        </c:ser>
        <c:dLbls>
          <c:showLegendKey val="0"/>
          <c:showVal val="0"/>
          <c:showCatName val="0"/>
          <c:showSerName val="0"/>
          <c:showPercent val="0"/>
          <c:showBubbleSize val="0"/>
        </c:dLbls>
        <c:smooth val="0"/>
        <c:axId val="1212476336"/>
        <c:axId val="1212473456"/>
      </c:lineChart>
      <c:catAx>
        <c:axId val="121247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473456"/>
        <c:crosses val="autoZero"/>
        <c:auto val="1"/>
        <c:lblAlgn val="ctr"/>
        <c:lblOffset val="100"/>
        <c:noMultiLvlLbl val="0"/>
      </c:catAx>
      <c:valAx>
        <c:axId val="12124734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47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[customer_analysis.xlsx]Trend 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by</a:t>
            </a:r>
            <a:r>
              <a:rPr lang="en-US" baseline="0"/>
              <a:t> purchase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'Trend Analysis'!$D$28:$D$29</c:f>
              <c:strCache>
                <c:ptCount val="1"/>
                <c:pt idx="0">
                  <c:v>Regular</c:v>
                </c:pt>
              </c:strCache>
            </c:strRef>
          </c:tx>
          <c:spPr>
            <a:solidFill>
              <a:schemeClr val="accent1"/>
            </a:solidFill>
            <a:ln>
              <a:noFill/>
            </a:ln>
            <a:effectLst/>
          </c:spPr>
          <c:invertIfNegative val="0"/>
          <c:cat>
            <c:strRef>
              <c:f>'Trend Analysis'!$C$30:$C$39</c:f>
              <c:strCache>
                <c:ptCount val="9"/>
                <c:pt idx="0">
                  <c:v>Jan</c:v>
                </c:pt>
                <c:pt idx="1">
                  <c:v>Apr</c:v>
                </c:pt>
                <c:pt idx="2">
                  <c:v>Jun</c:v>
                </c:pt>
                <c:pt idx="3">
                  <c:v>Jul</c:v>
                </c:pt>
                <c:pt idx="4">
                  <c:v>Aug</c:v>
                </c:pt>
                <c:pt idx="5">
                  <c:v>Sep</c:v>
                </c:pt>
                <c:pt idx="6">
                  <c:v>Oct</c:v>
                </c:pt>
                <c:pt idx="7">
                  <c:v>Nov</c:v>
                </c:pt>
                <c:pt idx="8">
                  <c:v>Dec</c:v>
                </c:pt>
              </c:strCache>
            </c:strRef>
          </c:cat>
          <c:val>
            <c:numRef>
              <c:f>'Trend Analysis'!$D$30:$D$39</c:f>
              <c:numCache>
                <c:formatCode>"$"#,##0</c:formatCode>
                <c:ptCount val="9"/>
                <c:pt idx="0">
                  <c:v>1300</c:v>
                </c:pt>
                <c:pt idx="1">
                  <c:v>1150</c:v>
                </c:pt>
                <c:pt idx="2">
                  <c:v>900</c:v>
                </c:pt>
                <c:pt idx="3">
                  <c:v>1735.757575757576</c:v>
                </c:pt>
                <c:pt idx="4">
                  <c:v>1743.030303030303</c:v>
                </c:pt>
                <c:pt idx="5">
                  <c:v>2629.090909090909</c:v>
                </c:pt>
                <c:pt idx="6">
                  <c:v>4423.0303030303021</c:v>
                </c:pt>
                <c:pt idx="7">
                  <c:v>890.90909090908997</c:v>
                </c:pt>
                <c:pt idx="8">
                  <c:v>2987.8787878787871</c:v>
                </c:pt>
              </c:numCache>
            </c:numRef>
          </c:val>
          <c:extLst>
            <c:ext xmlns:c16="http://schemas.microsoft.com/office/drawing/2014/chart" uri="{C3380CC4-5D6E-409C-BE32-E72D297353CC}">
              <c16:uniqueId val="{00000000-E4A7-4B2E-8657-654452500D3C}"/>
            </c:ext>
          </c:extLst>
        </c:ser>
        <c:ser>
          <c:idx val="1"/>
          <c:order val="1"/>
          <c:tx>
            <c:strRef>
              <c:f>'Trend Analysis'!$E$28:$E$29</c:f>
              <c:strCache>
                <c:ptCount val="1"/>
                <c:pt idx="0">
                  <c:v>VIP</c:v>
                </c:pt>
              </c:strCache>
            </c:strRef>
          </c:tx>
          <c:spPr>
            <a:solidFill>
              <a:schemeClr val="accent2"/>
            </a:solidFill>
            <a:ln>
              <a:noFill/>
            </a:ln>
            <a:effectLst/>
          </c:spPr>
          <c:invertIfNegative val="0"/>
          <c:cat>
            <c:strRef>
              <c:f>'Trend Analysis'!$C$30:$C$39</c:f>
              <c:strCache>
                <c:ptCount val="9"/>
                <c:pt idx="0">
                  <c:v>Jan</c:v>
                </c:pt>
                <c:pt idx="1">
                  <c:v>Apr</c:v>
                </c:pt>
                <c:pt idx="2">
                  <c:v>Jun</c:v>
                </c:pt>
                <c:pt idx="3">
                  <c:v>Jul</c:v>
                </c:pt>
                <c:pt idx="4">
                  <c:v>Aug</c:v>
                </c:pt>
                <c:pt idx="5">
                  <c:v>Sep</c:v>
                </c:pt>
                <c:pt idx="6">
                  <c:v>Oct</c:v>
                </c:pt>
                <c:pt idx="7">
                  <c:v>Nov</c:v>
                </c:pt>
                <c:pt idx="8">
                  <c:v>Dec</c:v>
                </c:pt>
              </c:strCache>
            </c:strRef>
          </c:cat>
          <c:val>
            <c:numRef>
              <c:f>'Trend Analysis'!$E$30:$E$39</c:f>
              <c:numCache>
                <c:formatCode>"$"#,##0</c:formatCode>
                <c:ptCount val="9"/>
                <c:pt idx="0">
                  <c:v>1200</c:v>
                </c:pt>
                <c:pt idx="1">
                  <c:v>2000</c:v>
                </c:pt>
                <c:pt idx="2">
                  <c:v>950</c:v>
                </c:pt>
                <c:pt idx="3">
                  <c:v>1967.878787878788</c:v>
                </c:pt>
                <c:pt idx="4">
                  <c:v>871.51515151515105</c:v>
                </c:pt>
                <c:pt idx="5">
                  <c:v>1752.7272727272721</c:v>
                </c:pt>
                <c:pt idx="6">
                  <c:v>2650.9090909090901</c:v>
                </c:pt>
                <c:pt idx="7">
                  <c:v>1781.8181818181811</c:v>
                </c:pt>
                <c:pt idx="8">
                  <c:v>3700</c:v>
                </c:pt>
              </c:numCache>
            </c:numRef>
          </c:val>
          <c:extLst>
            <c:ext xmlns:c16="http://schemas.microsoft.com/office/drawing/2014/chart" uri="{C3380CC4-5D6E-409C-BE32-E72D297353CC}">
              <c16:uniqueId val="{00000001-E4A7-4B2E-8657-654452500D3C}"/>
            </c:ext>
          </c:extLst>
        </c:ser>
        <c:dLbls>
          <c:showLegendKey val="0"/>
          <c:showVal val="0"/>
          <c:showCatName val="0"/>
          <c:showSerName val="0"/>
          <c:showPercent val="0"/>
          <c:showBubbleSize val="0"/>
        </c:dLbls>
        <c:gapWidth val="219"/>
        <c:overlap val="-27"/>
        <c:axId val="1251776624"/>
        <c:axId val="1498759760"/>
      </c:barChart>
      <c:catAx>
        <c:axId val="125177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59760"/>
        <c:crosses val="autoZero"/>
        <c:auto val="1"/>
        <c:lblAlgn val="ctr"/>
        <c:lblOffset val="100"/>
        <c:noMultiLvlLbl val="0"/>
      </c:catAx>
      <c:valAx>
        <c:axId val="14987597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77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590549</xdr:colOff>
      <xdr:row>0</xdr:row>
      <xdr:rowOff>37294</xdr:rowOff>
    </xdr:from>
    <xdr:to>
      <xdr:col>13</xdr:col>
      <xdr:colOff>323849</xdr:colOff>
      <xdr:row>13</xdr:row>
      <xdr:rowOff>169659</xdr:rowOff>
    </xdr:to>
    <xdr:pic>
      <xdr:nvPicPr>
        <xdr:cNvPr id="2" name="Picture 1">
          <a:extLst>
            <a:ext uri="{FF2B5EF4-FFF2-40B4-BE49-F238E27FC236}">
              <a16:creationId xmlns:a16="http://schemas.microsoft.com/office/drawing/2014/main" id="{33F1DA79-4CDC-B75F-863B-05BC2DC0DC37}"/>
            </a:ext>
          </a:extLst>
        </xdr:cNvPr>
        <xdr:cNvPicPr>
          <a:picLocks noChangeAspect="1"/>
        </xdr:cNvPicPr>
      </xdr:nvPicPr>
      <xdr:blipFill>
        <a:blip xmlns:r="http://schemas.openxmlformats.org/officeDocument/2006/relationships" r:embed="rId1"/>
        <a:stretch>
          <a:fillRect/>
        </a:stretch>
      </xdr:blipFill>
      <xdr:spPr>
        <a:xfrm>
          <a:off x="7905749" y="37294"/>
          <a:ext cx="4638675" cy="26088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63</xdr:row>
      <xdr:rowOff>176212</xdr:rowOff>
    </xdr:from>
    <xdr:to>
      <xdr:col>13</xdr:col>
      <xdr:colOff>104775</xdr:colOff>
      <xdr:row>78</xdr:row>
      <xdr:rowOff>61912</xdr:rowOff>
    </xdr:to>
    <xdr:graphicFrame macro="">
      <xdr:nvGraphicFramePr>
        <xdr:cNvPr id="7" name="Chart 6">
          <a:extLst>
            <a:ext uri="{FF2B5EF4-FFF2-40B4-BE49-F238E27FC236}">
              <a16:creationId xmlns:a16="http://schemas.microsoft.com/office/drawing/2014/main" id="{CCA85BD7-A30D-3696-CD43-C4436BF23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xdr:row>
      <xdr:rowOff>176212</xdr:rowOff>
    </xdr:from>
    <xdr:to>
      <xdr:col>14</xdr:col>
      <xdr:colOff>666750</xdr:colOff>
      <xdr:row>19</xdr:row>
      <xdr:rowOff>61912</xdr:rowOff>
    </xdr:to>
    <xdr:graphicFrame macro="">
      <xdr:nvGraphicFramePr>
        <xdr:cNvPr id="9" name="Chart 8">
          <a:extLst>
            <a:ext uri="{FF2B5EF4-FFF2-40B4-BE49-F238E27FC236}">
              <a16:creationId xmlns:a16="http://schemas.microsoft.com/office/drawing/2014/main" id="{CF103F08-7DB0-625E-C694-F0EDE3AA9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438149</xdr:colOff>
      <xdr:row>26</xdr:row>
      <xdr:rowOff>176212</xdr:rowOff>
    </xdr:from>
    <xdr:to>
      <xdr:col>16</xdr:col>
      <xdr:colOff>676274</xdr:colOff>
      <xdr:row>41</xdr:row>
      <xdr:rowOff>61912</xdr:rowOff>
    </xdr:to>
    <xdr:graphicFrame macro="">
      <xdr:nvGraphicFramePr>
        <xdr:cNvPr id="10" name="Chart 9">
          <a:extLst>
            <a:ext uri="{FF2B5EF4-FFF2-40B4-BE49-F238E27FC236}">
              <a16:creationId xmlns:a16="http://schemas.microsoft.com/office/drawing/2014/main" id="{85CABCE1-5F83-F209-BC5E-3B4C84D44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0</xdr:colOff>
      <xdr:row>46</xdr:row>
      <xdr:rowOff>0</xdr:rowOff>
    </xdr:from>
    <xdr:to>
      <xdr:col>12</xdr:col>
      <xdr:colOff>514350</xdr:colOff>
      <xdr:row>59</xdr:row>
      <xdr:rowOff>47625</xdr:rowOff>
    </xdr:to>
    <mc:AlternateContent xmlns:mc="http://schemas.openxmlformats.org/markup-compatibility/2006">
      <mc:Choice xmlns:a14="http://schemas.microsoft.com/office/drawing/2010/main" Requires="a14">
        <xdr:graphicFrame macro="">
          <xdr:nvGraphicFramePr>
            <xdr:cNvPr id="11" name="Purchase_Amount">
              <a:extLst>
                <a:ext uri="{FF2B5EF4-FFF2-40B4-BE49-F238E27FC236}">
                  <a16:creationId xmlns:a16="http://schemas.microsoft.com/office/drawing/2014/main" id="{FE37BEB9-701C-A3C8-503B-E6CC567DE733}"/>
                </a:ext>
              </a:extLst>
            </xdr:cNvPr>
            <xdr:cNvGraphicFramePr/>
          </xdr:nvGraphicFramePr>
          <xdr:xfrm>
            <a:off x="0" y="0"/>
            <a:ext cx="0" cy="0"/>
          </xdr:xfrm>
          <a:graphic>
            <a:graphicData uri="http://schemas.microsoft.com/office/drawing/2010/slicer">
              <sle:slicer xmlns:sle="http://schemas.microsoft.com/office/drawing/2010/slicer" name="Purchase_Amount"/>
            </a:graphicData>
          </a:graphic>
        </xdr:graphicFrame>
      </mc:Choice>
      <mc:Fallback>
        <xdr:sp macro="" textlink="">
          <xdr:nvSpPr>
            <xdr:cNvPr id="0" name=""/>
            <xdr:cNvSpPr>
              <a:spLocks noTextEdit="1"/>
            </xdr:cNvSpPr>
          </xdr:nvSpPr>
          <xdr:spPr>
            <a:xfrm>
              <a:off x="6267450" y="8763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ra Datta Choudhury" refreshedDate="45720.506149074077" createdVersion="8" refreshedVersion="8" minRefreshableVersion="3" recordCount="36" xr:uid="{D0ACED3C-0B9C-4CBA-B313-F2E7354785D9}">
  <cacheSource type="worksheet">
    <worksheetSource ref="B1:C37" sheet="Customer_Sales"/>
  </cacheSource>
  <cacheFields count="2">
    <cacheField name="Customer_Name" numFmtId="0">
      <sharedItems count="34">
        <s v="Alice"/>
        <s v="Bob"/>
        <s v="Charlie"/>
        <s v="David"/>
        <s v="Eva"/>
        <s v="Frank"/>
        <s v="Grace"/>
        <s v="Hannah"/>
        <s v="Ian"/>
        <s v="Jack"/>
        <s v="Evie"/>
        <s v="Kim"/>
        <s v="Dart"/>
        <s v="Evan"/>
        <s v="Alison"/>
        <s v="Bret"/>
        <s v="Betty"/>
        <s v="John"/>
        <s v="Joe"/>
        <s v="Koel"/>
        <s v="Jamed"/>
        <s v="Jonathan"/>
        <s v="Jared"/>
        <s v="James"/>
        <s v="Jerry"/>
        <s v="Tom"/>
        <s v="Donald"/>
        <s v="Fred"/>
        <s v="Greg"/>
        <s v="Brittany"/>
        <s v="Larry"/>
        <s v="Berry"/>
        <s v="Benjamin"/>
        <s v="Xavier"/>
      </sharedItems>
    </cacheField>
    <cacheField name="Purchase_Amount" numFmtId="165">
      <sharedItems containsSemiMixedTypes="0" containsString="0" containsNumber="1" minValue="300" maxValue="2300" count="35">
        <n v="500"/>
        <n v="1200"/>
        <n v="800"/>
        <n v="450"/>
        <n v="2000"/>
        <n v="700"/>
        <n v="300"/>
        <n v="950"/>
        <n v="600"/>
        <n v="1100"/>
        <n v="866.66666666666697"/>
        <n v="867.87878787878799"/>
        <n v="869.09090909090901"/>
        <n v="870.30303030303003"/>
        <n v="871.51515151515105"/>
        <n v="872.72727272727298"/>
        <n v="873.93939393939399"/>
        <n v="875.15151515151501"/>
        <n v="876.36363636363603"/>
        <n v="877.57575757575705"/>
        <n v="878.78787878787898"/>
        <n v="880"/>
        <n v="881.21212121212102"/>
        <n v="882.42424242424204"/>
        <n v="883.63636363636294"/>
        <n v="884.84848484848499"/>
        <n v="886.06060606060601"/>
        <n v="887.27272727272702"/>
        <n v="888.48484848484804"/>
        <n v="889.69696969696895"/>
        <n v="890.90909090908997"/>
        <n v="892.12121212121201"/>
        <n v="893.33333333333303"/>
        <n v="894.54545454545405"/>
        <n v="2300"/>
      </sharedItems>
    </cacheField>
  </cacheFields>
  <extLst>
    <ext xmlns:x14="http://schemas.microsoft.com/office/spreadsheetml/2009/9/main" uri="{725AE2AE-9491-48be-B2B4-4EB974FC3084}">
      <x14:pivotCacheDefinition pivotCacheId="12406598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ra Datta Choudhury" refreshedDate="45720.517609953706" createdVersion="8" refreshedVersion="8" minRefreshableVersion="3" recordCount="37" xr:uid="{1E1694B0-DD2F-48D1-BA3F-FF873FC0A19E}">
  <cacheSource type="worksheet">
    <worksheetSource ref="A1:G38" sheet="Customer_Sales"/>
  </cacheSource>
  <cacheFields count="9">
    <cacheField name="Customer_ID" numFmtId="0">
      <sharedItems containsSemiMixedTypes="0" containsString="0" containsNumber="1" containsInteger="1" minValue="101" maxValue="137"/>
    </cacheField>
    <cacheField name="Customer_Name" numFmtId="0">
      <sharedItems count="34">
        <s v="Alice"/>
        <s v="Bob"/>
        <s v="Charlie"/>
        <s v="David"/>
        <s v="Eva"/>
        <s v="Frank"/>
        <s v="Grace"/>
        <s v="Hannah"/>
        <s v="Ian"/>
        <s v="Jack"/>
        <s v="Evie"/>
        <s v="Kim"/>
        <s v="Dart"/>
        <s v="Evan"/>
        <s v="Alison"/>
        <s v="Bret"/>
        <s v="Betty"/>
        <s v="John"/>
        <s v="Joe"/>
        <s v="Koel"/>
        <s v="Jamed"/>
        <s v="Jonathan"/>
        <s v="Jared"/>
        <s v="James"/>
        <s v="Jerry"/>
        <s v="Tom"/>
        <s v="Donald"/>
        <s v="Fred"/>
        <s v="Greg"/>
        <s v="Brittany"/>
        <s v="Larry"/>
        <s v="Berry"/>
        <s v="Benjamin"/>
        <s v="Xavier"/>
      </sharedItems>
    </cacheField>
    <cacheField name="Purchase_Amount" numFmtId="165">
      <sharedItems containsSemiMixedTypes="0" containsString="0" containsNumber="1" minValue="300" maxValue="2300" count="36">
        <n v="500"/>
        <n v="1200"/>
        <n v="800"/>
        <n v="450"/>
        <n v="2000"/>
        <n v="700"/>
        <n v="300"/>
        <n v="950"/>
        <n v="600"/>
        <n v="1100"/>
        <n v="866.66666666666697"/>
        <n v="867.87878787878799"/>
        <n v="869.09090909090901"/>
        <n v="870.30303030303003"/>
        <n v="871.51515151515105"/>
        <n v="872.72727272727298"/>
        <n v="873.93939393939399"/>
        <n v="875.15151515151501"/>
        <n v="876.36363636363603"/>
        <n v="877.57575757575705"/>
        <n v="878.78787878787898"/>
        <n v="880"/>
        <n v="881.21212121212102"/>
        <n v="882.42424242424204"/>
        <n v="883.63636363636294"/>
        <n v="884.84848484848499"/>
        <n v="886.06060606060601"/>
        <n v="887.27272727272702"/>
        <n v="888.48484848484804"/>
        <n v="889.69696969696895"/>
        <n v="890.90909090908997"/>
        <n v="892.12121212121201"/>
        <n v="893.33333333333303"/>
        <n v="894.54545454545405"/>
        <n v="2300"/>
        <n v="1400"/>
      </sharedItems>
    </cacheField>
    <cacheField name="Purchase_Date" numFmtId="166">
      <sharedItems containsSemiMixedTypes="0" containsNonDate="0" containsDate="1" containsString="0" minDate="2024-01-13T00:00:00" maxDate="2024-12-25T00:00:00" count="34">
        <d v="2024-01-13T00:00:00"/>
        <d v="2024-01-29T00:00:00"/>
        <d v="2024-01-31T00:00:00"/>
        <d v="2024-04-28T00:00:00"/>
        <d v="2024-04-30T00:00:00"/>
        <d v="2024-06-15T00:00:00"/>
        <d v="2024-06-30T00:00:00"/>
        <d v="2024-07-01T00:00:00"/>
        <d v="2024-07-10T00:00:00"/>
        <d v="2024-07-15T00:00:00"/>
        <d v="2024-07-20T00:00:00"/>
        <d v="2024-08-28T00:00:00"/>
        <d v="2024-08-30T00:00:00"/>
        <d v="2024-08-31T00:00:00"/>
        <d v="2024-09-02T00:00:00"/>
        <d v="2024-09-03T00:00:00"/>
        <d v="2024-09-13T00:00:00"/>
        <d v="2024-09-15T00:00:00"/>
        <d v="2024-09-30T00:00:00"/>
        <d v="2024-10-01T00:00:00"/>
        <d v="2024-10-20T00:00:00"/>
        <d v="2024-10-15T00:00:00"/>
        <d v="2024-10-22T00:00:00"/>
        <d v="2024-10-25T00:00:00"/>
        <d v="2024-10-28T00:00:00"/>
        <d v="2024-10-30T00:00:00"/>
        <d v="2024-11-05T00:00:00"/>
        <d v="2024-11-09T00:00:00"/>
        <d v="2024-11-15T00:00:00"/>
        <d v="2024-12-06T00:00:00"/>
        <d v="2024-12-24T00:00:00"/>
        <d v="2024-12-15T00:00:00"/>
        <d v="2024-12-16T00:00:00"/>
        <d v="2024-12-18T00:00:00"/>
      </sharedItems>
      <fieldGroup par="8"/>
    </cacheField>
    <cacheField name="Customer_Type" numFmtId="0">
      <sharedItems count="2">
        <s v="Regular"/>
        <s v="VIP"/>
      </sharedItems>
    </cacheField>
    <cacheField name="Type of Customer" numFmtId="0">
      <sharedItems/>
    </cacheField>
    <cacheField name="Region" numFmtId="0">
      <sharedItems/>
    </cacheField>
    <cacheField name="Days (Purchase_Date)" numFmtId="0" databaseField="0">
      <fieldGroup base="3">
        <rangePr groupBy="days" startDate="2024-01-13T00:00:00" endDate="2024-12-25T00:00:00"/>
        <groupItems count="368">
          <s v="&lt;1/13/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5/2024"/>
        </groupItems>
      </fieldGroup>
    </cacheField>
    <cacheField name="Months (Purchase_Date)" numFmtId="0" databaseField="0">
      <fieldGroup base="3">
        <rangePr groupBy="months" startDate="2024-01-13T00:00:00" endDate="2024-12-25T00:00:00"/>
        <groupItems count="14">
          <s v="&lt;1/13/2024"/>
          <s v="Jan"/>
          <s v="Feb"/>
          <s v="Mar"/>
          <s v="Apr"/>
          <s v="May"/>
          <s v="Jun"/>
          <s v="Jul"/>
          <s v="Aug"/>
          <s v="Sep"/>
          <s v="Oct"/>
          <s v="Nov"/>
          <s v="Dec"/>
          <s v="&gt;12/25/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r>
    <x v="27"/>
    <x v="27"/>
  </r>
  <r>
    <x v="28"/>
    <x v="28"/>
  </r>
  <r>
    <x v="29"/>
    <x v="29"/>
  </r>
  <r>
    <x v="30"/>
    <x v="30"/>
  </r>
  <r>
    <x v="31"/>
    <x v="31"/>
  </r>
  <r>
    <x v="32"/>
    <x v="32"/>
  </r>
  <r>
    <x v="33"/>
    <x v="33"/>
  </r>
  <r>
    <x v="18"/>
    <x v="1"/>
  </r>
  <r>
    <x v="19"/>
    <x v="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n v="101"/>
    <x v="0"/>
    <x v="0"/>
    <x v="0"/>
    <x v="0"/>
    <s v="Regular"/>
    <s v="North"/>
  </r>
  <r>
    <n v="102"/>
    <x v="1"/>
    <x v="1"/>
    <x v="1"/>
    <x v="1"/>
    <s v="High Spender"/>
    <s v="South"/>
  </r>
  <r>
    <n v="103"/>
    <x v="2"/>
    <x v="2"/>
    <x v="2"/>
    <x v="0"/>
    <s v="Regular"/>
    <s v="East"/>
  </r>
  <r>
    <n v="104"/>
    <x v="3"/>
    <x v="3"/>
    <x v="3"/>
    <x v="0"/>
    <s v="Regular"/>
    <s v="West"/>
  </r>
  <r>
    <n v="105"/>
    <x v="4"/>
    <x v="4"/>
    <x v="4"/>
    <x v="1"/>
    <s v="High Spender"/>
    <s v="North"/>
  </r>
  <r>
    <n v="106"/>
    <x v="5"/>
    <x v="5"/>
    <x v="4"/>
    <x v="0"/>
    <s v="Regular"/>
    <s v="South"/>
  </r>
  <r>
    <n v="107"/>
    <x v="6"/>
    <x v="6"/>
    <x v="5"/>
    <x v="0"/>
    <s v="Regular"/>
    <s v="East"/>
  </r>
  <r>
    <n v="108"/>
    <x v="7"/>
    <x v="7"/>
    <x v="6"/>
    <x v="1"/>
    <s v="Regular"/>
    <s v="West"/>
  </r>
  <r>
    <n v="109"/>
    <x v="8"/>
    <x v="8"/>
    <x v="6"/>
    <x v="0"/>
    <s v="Regular"/>
    <s v="North"/>
  </r>
  <r>
    <n v="110"/>
    <x v="9"/>
    <x v="9"/>
    <x v="7"/>
    <x v="1"/>
    <s v="High Spender"/>
    <s v="South"/>
  </r>
  <r>
    <n v="111"/>
    <x v="10"/>
    <x v="10"/>
    <x v="8"/>
    <x v="0"/>
    <s v="Regular"/>
    <s v="North"/>
  </r>
  <r>
    <n v="112"/>
    <x v="11"/>
    <x v="11"/>
    <x v="9"/>
    <x v="1"/>
    <s v="Regular"/>
    <s v="South"/>
  </r>
  <r>
    <n v="113"/>
    <x v="12"/>
    <x v="12"/>
    <x v="10"/>
    <x v="0"/>
    <s v="Regular"/>
    <s v="East"/>
  </r>
  <r>
    <n v="114"/>
    <x v="13"/>
    <x v="13"/>
    <x v="11"/>
    <x v="0"/>
    <s v="Regular"/>
    <s v="West"/>
  </r>
  <r>
    <n v="115"/>
    <x v="14"/>
    <x v="14"/>
    <x v="12"/>
    <x v="1"/>
    <s v="Regular"/>
    <s v="North"/>
  </r>
  <r>
    <n v="116"/>
    <x v="15"/>
    <x v="15"/>
    <x v="13"/>
    <x v="0"/>
    <s v="Regular"/>
    <s v="South"/>
  </r>
  <r>
    <n v="117"/>
    <x v="16"/>
    <x v="16"/>
    <x v="14"/>
    <x v="0"/>
    <s v="Regular"/>
    <s v="East"/>
  </r>
  <r>
    <n v="118"/>
    <x v="17"/>
    <x v="17"/>
    <x v="15"/>
    <x v="1"/>
    <s v="Regular"/>
    <s v="West"/>
  </r>
  <r>
    <n v="119"/>
    <x v="18"/>
    <x v="18"/>
    <x v="16"/>
    <x v="0"/>
    <s v="Regular"/>
    <s v="North"/>
  </r>
  <r>
    <n v="120"/>
    <x v="19"/>
    <x v="19"/>
    <x v="17"/>
    <x v="1"/>
    <s v="Regular"/>
    <s v="South"/>
  </r>
  <r>
    <n v="121"/>
    <x v="20"/>
    <x v="20"/>
    <x v="18"/>
    <x v="0"/>
    <s v="Regular"/>
    <s v="North"/>
  </r>
  <r>
    <n v="122"/>
    <x v="21"/>
    <x v="21"/>
    <x v="19"/>
    <x v="1"/>
    <s v="Regular"/>
    <s v="South"/>
  </r>
  <r>
    <n v="123"/>
    <x v="22"/>
    <x v="22"/>
    <x v="20"/>
    <x v="0"/>
    <s v="Regular"/>
    <s v="East"/>
  </r>
  <r>
    <n v="124"/>
    <x v="23"/>
    <x v="23"/>
    <x v="21"/>
    <x v="0"/>
    <s v="Regular"/>
    <s v="West"/>
  </r>
  <r>
    <n v="125"/>
    <x v="24"/>
    <x v="24"/>
    <x v="20"/>
    <x v="1"/>
    <s v="Regular"/>
    <s v="North"/>
  </r>
  <r>
    <n v="126"/>
    <x v="25"/>
    <x v="25"/>
    <x v="22"/>
    <x v="0"/>
    <s v="Regular"/>
    <s v="South"/>
  </r>
  <r>
    <n v="127"/>
    <x v="26"/>
    <x v="26"/>
    <x v="23"/>
    <x v="0"/>
    <s v="Regular"/>
    <s v="East"/>
  </r>
  <r>
    <n v="128"/>
    <x v="27"/>
    <x v="27"/>
    <x v="24"/>
    <x v="1"/>
    <s v="Regular"/>
    <s v="West"/>
  </r>
  <r>
    <n v="129"/>
    <x v="28"/>
    <x v="28"/>
    <x v="25"/>
    <x v="0"/>
    <s v="Regular"/>
    <s v="North"/>
  </r>
  <r>
    <n v="130"/>
    <x v="29"/>
    <x v="29"/>
    <x v="26"/>
    <x v="1"/>
    <s v="Regular"/>
    <s v="South"/>
  </r>
  <r>
    <n v="131"/>
    <x v="30"/>
    <x v="30"/>
    <x v="27"/>
    <x v="0"/>
    <s v="Regular"/>
    <s v="North"/>
  </r>
  <r>
    <n v="132"/>
    <x v="31"/>
    <x v="31"/>
    <x v="28"/>
    <x v="1"/>
    <s v="Regular"/>
    <s v="South"/>
  </r>
  <r>
    <n v="133"/>
    <x v="32"/>
    <x v="32"/>
    <x v="29"/>
    <x v="0"/>
    <s v="Regular"/>
    <s v="East"/>
  </r>
  <r>
    <n v="134"/>
    <x v="33"/>
    <x v="33"/>
    <x v="30"/>
    <x v="0"/>
    <s v="Regular"/>
    <s v="West"/>
  </r>
  <r>
    <n v="135"/>
    <x v="18"/>
    <x v="1"/>
    <x v="31"/>
    <x v="0"/>
    <s v="High Spender"/>
    <s v="North"/>
  </r>
  <r>
    <n v="136"/>
    <x v="19"/>
    <x v="34"/>
    <x v="32"/>
    <x v="1"/>
    <s v="High Spender"/>
    <s v="South"/>
  </r>
  <r>
    <n v="137"/>
    <x v="18"/>
    <x v="35"/>
    <x v="33"/>
    <x v="1"/>
    <s v="High Spender"/>
    <s v="Nor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E37168-E0BB-4128-BC1E-EC59EB4ACDB5}" name="PivotTable9"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8:F39" firstHeaderRow="1" firstDataRow="2" firstDataCol="1"/>
  <pivotFields count="9">
    <pivotField showAll="0"/>
    <pivotField showAll="0"/>
    <pivotField dataField="1" numFmtId="165" showAll="0">
      <items count="37">
        <item x="6"/>
        <item x="3"/>
        <item x="0"/>
        <item x="8"/>
        <item x="5"/>
        <item x="2"/>
        <item x="10"/>
        <item x="11"/>
        <item x="12"/>
        <item x="13"/>
        <item x="14"/>
        <item x="15"/>
        <item x="16"/>
        <item x="17"/>
        <item x="18"/>
        <item x="19"/>
        <item x="20"/>
        <item x="21"/>
        <item x="22"/>
        <item x="23"/>
        <item x="24"/>
        <item x="25"/>
        <item x="26"/>
        <item x="27"/>
        <item x="28"/>
        <item x="29"/>
        <item x="30"/>
        <item x="31"/>
        <item x="32"/>
        <item x="33"/>
        <item x="7"/>
        <item x="9"/>
        <item x="1"/>
        <item x="35"/>
        <item x="4"/>
        <item x="34"/>
        <item t="default"/>
      </items>
    </pivotField>
    <pivotField numFmtId="166" showAll="0">
      <items count="35">
        <item x="0"/>
        <item x="1"/>
        <item x="2"/>
        <item x="3"/>
        <item x="4"/>
        <item x="5"/>
        <item x="6"/>
        <item x="7"/>
        <item x="8"/>
        <item x="9"/>
        <item x="10"/>
        <item x="11"/>
        <item x="12"/>
        <item x="13"/>
        <item x="14"/>
        <item x="15"/>
        <item x="16"/>
        <item x="17"/>
        <item x="18"/>
        <item x="19"/>
        <item x="21"/>
        <item x="20"/>
        <item x="22"/>
        <item x="23"/>
        <item x="24"/>
        <item x="25"/>
        <item x="26"/>
        <item x="27"/>
        <item x="28"/>
        <item x="29"/>
        <item x="31"/>
        <item x="32"/>
        <item x="33"/>
        <item x="30"/>
        <item t="default"/>
      </items>
    </pivotField>
    <pivotField axis="axisCol" showAll="0">
      <items count="3">
        <item x="0"/>
        <item x="1"/>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10">
    <i>
      <x v="1"/>
    </i>
    <i>
      <x v="4"/>
    </i>
    <i>
      <x v="6"/>
    </i>
    <i>
      <x v="7"/>
    </i>
    <i>
      <x v="8"/>
    </i>
    <i>
      <x v="9"/>
    </i>
    <i>
      <x v="10"/>
    </i>
    <i>
      <x v="11"/>
    </i>
    <i>
      <x v="12"/>
    </i>
    <i t="grand">
      <x/>
    </i>
  </rowItems>
  <colFields count="1">
    <field x="4"/>
  </colFields>
  <colItems count="3">
    <i>
      <x/>
    </i>
    <i>
      <x v="1"/>
    </i>
    <i t="grand">
      <x/>
    </i>
  </colItems>
  <dataFields count="1">
    <dataField name="PurchasedAmount_Category" fld="2" baseField="0" baseItem="0" numFmtId="165"/>
  </dataField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A85BA1-4753-43D4-B736-7AE2CACB2141}" name="PivotTable8"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8:D18" firstHeaderRow="1" firstDataRow="1" firstDataCol="1"/>
  <pivotFields count="9">
    <pivotField showAll="0"/>
    <pivotField showAll="0"/>
    <pivotField dataField="1" numFmtId="165" showAll="0"/>
    <pivotField numFmtId="166" showAll="0">
      <items count="35">
        <item x="0"/>
        <item x="1"/>
        <item x="2"/>
        <item x="3"/>
        <item x="4"/>
        <item x="5"/>
        <item x="6"/>
        <item x="7"/>
        <item x="8"/>
        <item x="9"/>
        <item x="10"/>
        <item x="11"/>
        <item x="12"/>
        <item x="13"/>
        <item x="14"/>
        <item x="15"/>
        <item x="16"/>
        <item x="17"/>
        <item x="18"/>
        <item x="19"/>
        <item x="21"/>
        <item x="20"/>
        <item x="22"/>
        <item x="23"/>
        <item x="24"/>
        <item x="25"/>
        <item x="26"/>
        <item x="27"/>
        <item x="28"/>
        <item x="29"/>
        <item x="31"/>
        <item x="32"/>
        <item x="33"/>
        <item x="3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0">
    <i>
      <x v="1"/>
    </i>
    <i>
      <x v="4"/>
    </i>
    <i>
      <x v="6"/>
    </i>
    <i>
      <x v="7"/>
    </i>
    <i>
      <x v="8"/>
    </i>
    <i>
      <x v="9"/>
    </i>
    <i>
      <x v="10"/>
    </i>
    <i>
      <x v="11"/>
    </i>
    <i>
      <x v="12"/>
    </i>
    <i t="grand">
      <x/>
    </i>
  </rowItems>
  <colItems count="1">
    <i/>
  </colItems>
  <dataFields count="1">
    <dataField name="SumPerMonthOfSale" fld="2" baseField="8" baseItem="1"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0CF5E3-9AE6-487F-8268-4C4BF6CAC1FB}" name="PivotTable4"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65:C68" firstHeaderRow="1" firstDataRow="1" firstDataCol="1"/>
  <pivotFields count="9">
    <pivotField showAll="0"/>
    <pivotField axis="axisRow" dataField="1" showAll="0" measureFilter="1">
      <items count="35">
        <item sd="0" x="0"/>
        <item sd="0" x="14"/>
        <item sd="0" x="32"/>
        <item sd="0" x="31"/>
        <item sd="0" x="16"/>
        <item sd="0" x="1"/>
        <item sd="0" x="15"/>
        <item sd="0" x="29"/>
        <item sd="0" x="2"/>
        <item sd="0" x="12"/>
        <item sd="0" x="3"/>
        <item sd="0" x="26"/>
        <item sd="0" x="4"/>
        <item sd="0" x="13"/>
        <item sd="0" x="10"/>
        <item sd="0" x="5"/>
        <item sd="0" x="27"/>
        <item sd="0" x="6"/>
        <item sd="0" x="28"/>
        <item sd="0" x="7"/>
        <item sd="0" x="8"/>
        <item sd="0" x="9"/>
        <item sd="0" x="20"/>
        <item sd="0" x="23"/>
        <item sd="0" x="22"/>
        <item sd="0" x="24"/>
        <item sd="0" x="18"/>
        <item sd="0" x="17"/>
        <item sd="0" x="21"/>
        <item sd="0" x="11"/>
        <item sd="0" x="19"/>
        <item sd="0" x="30"/>
        <item sd="0" x="25"/>
        <item sd="0" x="33"/>
        <item t="default" sd="0"/>
      </items>
    </pivotField>
    <pivotField axis="axisRow" numFmtId="165" showAll="0">
      <items count="37">
        <item x="6"/>
        <item x="3"/>
        <item x="0"/>
        <item x="8"/>
        <item x="5"/>
        <item x="2"/>
        <item x="10"/>
        <item x="11"/>
        <item x="12"/>
        <item x="13"/>
        <item x="14"/>
        <item x="15"/>
        <item x="16"/>
        <item x="17"/>
        <item x="18"/>
        <item x="19"/>
        <item x="20"/>
        <item x="21"/>
        <item x="22"/>
        <item x="23"/>
        <item x="24"/>
        <item x="25"/>
        <item x="26"/>
        <item x="27"/>
        <item x="28"/>
        <item x="29"/>
        <item x="30"/>
        <item x="31"/>
        <item x="32"/>
        <item x="33"/>
        <item x="7"/>
        <item x="9"/>
        <item x="1"/>
        <item x="35"/>
        <item x="4"/>
        <item x="34"/>
        <item t="default"/>
      </items>
    </pivotField>
    <pivotField numFmtId="166" showAll="0">
      <items count="35">
        <item x="0"/>
        <item x="1"/>
        <item x="2"/>
        <item x="3"/>
        <item x="4"/>
        <item x="5"/>
        <item x="6"/>
        <item x="7"/>
        <item x="8"/>
        <item x="9"/>
        <item x="10"/>
        <item x="11"/>
        <item x="12"/>
        <item x="13"/>
        <item x="14"/>
        <item x="15"/>
        <item x="16"/>
        <item x="17"/>
        <item x="18"/>
        <item x="19"/>
        <item x="21"/>
        <item x="20"/>
        <item x="22"/>
        <item x="23"/>
        <item x="24"/>
        <item x="25"/>
        <item x="26"/>
        <item x="27"/>
        <item x="28"/>
        <item x="29"/>
        <item x="31"/>
        <item x="32"/>
        <item x="33"/>
        <item x="30"/>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
    <field x="2"/>
  </rowFields>
  <rowItems count="3">
    <i>
      <x v="26"/>
    </i>
    <i>
      <x v="30"/>
    </i>
    <i t="grand">
      <x/>
    </i>
  </rowItems>
  <colItems count="1">
    <i/>
  </colItems>
  <dataFields count="1">
    <dataField name="Count of Customer_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2914C6-DBC4-4955-9701-1A516B8D1EDA}"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8:C59" firstHeaderRow="1" firstDataRow="1" firstDataCol="1"/>
  <pivotFields count="2">
    <pivotField axis="axisRow" showAll="0" measureFilter="1">
      <items count="35">
        <item x="0"/>
        <item x="14"/>
        <item x="32"/>
        <item x="31"/>
        <item x="16"/>
        <item x="1"/>
        <item x="15"/>
        <item x="29"/>
        <item x="2"/>
        <item x="12"/>
        <item x="3"/>
        <item x="26"/>
        <item x="4"/>
        <item x="13"/>
        <item x="10"/>
        <item x="5"/>
        <item x="27"/>
        <item x="6"/>
        <item x="28"/>
        <item x="7"/>
        <item x="8"/>
        <item x="9"/>
        <item x="20"/>
        <item x="23"/>
        <item x="22"/>
        <item x="24"/>
        <item x="18"/>
        <item x="17"/>
        <item x="21"/>
        <item x="11"/>
        <item x="19"/>
        <item x="30"/>
        <item x="25"/>
        <item x="33"/>
        <item t="default"/>
      </items>
    </pivotField>
    <pivotField dataField="1" numFmtId="165" showAll="0">
      <items count="36">
        <item x="6"/>
        <item x="3"/>
        <item x="0"/>
        <item x="8"/>
        <item x="5"/>
        <item x="2"/>
        <item x="10"/>
        <item x="11"/>
        <item x="12"/>
        <item x="13"/>
        <item x="14"/>
        <item x="15"/>
        <item x="16"/>
        <item x="17"/>
        <item x="18"/>
        <item x="19"/>
        <item x="20"/>
        <item x="21"/>
        <item x="22"/>
        <item x="23"/>
        <item x="24"/>
        <item x="25"/>
        <item x="26"/>
        <item x="27"/>
        <item x="28"/>
        <item x="29"/>
        <item x="30"/>
        <item x="31"/>
        <item x="32"/>
        <item x="33"/>
        <item x="7"/>
        <item x="9"/>
        <item x="1"/>
        <item x="4"/>
        <item x="34"/>
        <item t="default"/>
      </items>
    </pivotField>
  </pivotFields>
  <rowFields count="1">
    <field x="0"/>
  </rowFields>
  <rowItems count="11">
    <i>
      <x v="2"/>
    </i>
    <i>
      <x v="3"/>
    </i>
    <i>
      <x v="5"/>
    </i>
    <i>
      <x v="12"/>
    </i>
    <i>
      <x v="19"/>
    </i>
    <i>
      <x v="21"/>
    </i>
    <i>
      <x v="26"/>
    </i>
    <i>
      <x v="30"/>
    </i>
    <i>
      <x v="31"/>
    </i>
    <i>
      <x v="33"/>
    </i>
    <i t="grand">
      <x/>
    </i>
  </rowItems>
  <colItems count="1">
    <i/>
  </colItems>
  <dataFields count="1">
    <dataField name="Sum of Purchase_Amount" fld="1" baseField="0" baseItem="0" numFmtId="165"/>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Amount" xr10:uid="{26280BEF-5D04-4C1E-86FA-C188ACAA4CB9}" sourceName="Purchase_Amount">
  <pivotTables>
    <pivotTable tabId="3" name="PivotTable1"/>
  </pivotTables>
  <data>
    <tabular pivotCacheId="1240659892">
      <items count="35">
        <i x="6" s="1"/>
        <i x="3" s="1"/>
        <i x="0" s="1"/>
        <i x="8" s="1"/>
        <i x="5" s="1"/>
        <i x="2" s="1"/>
        <i x="10" s="1"/>
        <i x="11" s="1"/>
        <i x="12" s="1"/>
        <i x="13" s="1"/>
        <i x="14" s="1"/>
        <i x="15" s="1"/>
        <i x="16" s="1"/>
        <i x="17" s="1"/>
        <i x="18" s="1"/>
        <i x="19" s="1"/>
        <i x="20" s="1"/>
        <i x="21" s="1"/>
        <i x="22" s="1"/>
        <i x="23" s="1"/>
        <i x="24" s="1"/>
        <i x="25" s="1"/>
        <i x="26" s="1"/>
        <i x="27" s="1"/>
        <i x="28" s="1"/>
        <i x="29" s="1"/>
        <i x="30" s="1"/>
        <i x="31" s="1"/>
        <i x="32" s="1"/>
        <i x="33" s="1"/>
        <i x="7" s="1"/>
        <i x="9" s="1"/>
        <i x="1" s="1"/>
        <i x="4" s="1"/>
        <i x="3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_Amount" xr10:uid="{18330B7F-B87F-4F1A-9E09-9F0036ADD6AD}" cache="Slicer_Purchase_Amount" caption="Purchase_Amou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
  <sheetViews>
    <sheetView topLeftCell="A5" workbookViewId="0">
      <selection activeCell="F38" sqref="F38"/>
    </sheetView>
  </sheetViews>
  <sheetFormatPr defaultRowHeight="15" x14ac:dyDescent="0.25"/>
  <cols>
    <col min="1" max="1" width="12.42578125" bestFit="1" customWidth="1"/>
    <col min="2" max="2" width="16" bestFit="1" customWidth="1"/>
    <col min="3" max="3" width="17.42578125" style="7" bestFit="1" customWidth="1"/>
    <col min="4" max="4" width="18.28515625" style="10" bestFit="1" customWidth="1"/>
    <col min="5" max="5" width="15" bestFit="1" customWidth="1"/>
    <col min="6" max="6" width="18.140625" customWidth="1"/>
    <col min="7" max="7" width="7.140625" bestFit="1" customWidth="1"/>
    <col min="9" max="9" width="11.140625" customWidth="1"/>
    <col min="10" max="10" width="16" customWidth="1"/>
    <col min="12" max="12" width="10.140625" bestFit="1" customWidth="1"/>
  </cols>
  <sheetData>
    <row r="1" spans="1:16" x14ac:dyDescent="0.25">
      <c r="A1" s="1" t="s">
        <v>0</v>
      </c>
      <c r="B1" s="1" t="s">
        <v>1</v>
      </c>
      <c r="C1" s="6" t="s">
        <v>3</v>
      </c>
      <c r="D1" s="9" t="s">
        <v>4</v>
      </c>
      <c r="E1" s="1" t="s">
        <v>5</v>
      </c>
      <c r="F1" s="3" t="s">
        <v>90</v>
      </c>
      <c r="G1" s="1" t="s">
        <v>2</v>
      </c>
    </row>
    <row r="2" spans="1:16" x14ac:dyDescent="0.25">
      <c r="A2">
        <v>101</v>
      </c>
      <c r="B2" t="s">
        <v>6</v>
      </c>
      <c r="C2" s="7">
        <v>500</v>
      </c>
      <c r="D2" s="10">
        <v>45304</v>
      </c>
      <c r="E2" t="s">
        <v>20</v>
      </c>
      <c r="F2" s="5" t="str" cm="1">
        <f t="array" ref="F2:F37">IF(C2:C37&gt;1000, "High Spender", "Regular")</f>
        <v>Regular</v>
      </c>
      <c r="G2" t="s">
        <v>16</v>
      </c>
    </row>
    <row r="3" spans="1:16" x14ac:dyDescent="0.25">
      <c r="A3">
        <v>102</v>
      </c>
      <c r="B3" t="s">
        <v>7</v>
      </c>
      <c r="C3" s="7">
        <v>1200</v>
      </c>
      <c r="D3" s="10">
        <v>45320</v>
      </c>
      <c r="E3" t="s">
        <v>21</v>
      </c>
      <c r="F3" s="5" t="str">
        <v>High Spender</v>
      </c>
      <c r="G3" t="s">
        <v>17</v>
      </c>
    </row>
    <row r="4" spans="1:16" x14ac:dyDescent="0.25">
      <c r="A4">
        <v>103</v>
      </c>
      <c r="B4" t="s">
        <v>8</v>
      </c>
      <c r="C4" s="7">
        <v>800</v>
      </c>
      <c r="D4" s="10">
        <v>45322</v>
      </c>
      <c r="E4" t="s">
        <v>20</v>
      </c>
      <c r="F4" s="5" t="str">
        <v>Regular</v>
      </c>
      <c r="G4" t="s">
        <v>18</v>
      </c>
    </row>
    <row r="5" spans="1:16" x14ac:dyDescent="0.25">
      <c r="A5">
        <v>104</v>
      </c>
      <c r="B5" t="s">
        <v>9</v>
      </c>
      <c r="C5" s="7">
        <v>450</v>
      </c>
      <c r="D5" s="10">
        <v>45410</v>
      </c>
      <c r="E5" t="s">
        <v>20</v>
      </c>
      <c r="F5" s="5" t="str">
        <v>Regular</v>
      </c>
      <c r="G5" t="s">
        <v>19</v>
      </c>
    </row>
    <row r="6" spans="1:16" x14ac:dyDescent="0.25">
      <c r="A6">
        <v>105</v>
      </c>
      <c r="B6" t="s">
        <v>10</v>
      </c>
      <c r="C6" s="7">
        <v>2000</v>
      </c>
      <c r="D6" s="10">
        <v>45412</v>
      </c>
      <c r="E6" t="s">
        <v>21</v>
      </c>
      <c r="F6" s="5" t="str">
        <v>High Spender</v>
      </c>
      <c r="G6" t="s">
        <v>16</v>
      </c>
    </row>
    <row r="7" spans="1:16" x14ac:dyDescent="0.25">
      <c r="A7">
        <v>106</v>
      </c>
      <c r="B7" t="s">
        <v>11</v>
      </c>
      <c r="C7" s="7">
        <v>700</v>
      </c>
      <c r="D7" s="10">
        <v>45412</v>
      </c>
      <c r="E7" t="s">
        <v>20</v>
      </c>
      <c r="F7" s="5" t="str">
        <v>Regular</v>
      </c>
      <c r="G7" t="s">
        <v>17</v>
      </c>
    </row>
    <row r="8" spans="1:16" x14ac:dyDescent="0.25">
      <c r="A8">
        <v>107</v>
      </c>
      <c r="B8" t="s">
        <v>12</v>
      </c>
      <c r="C8" s="7">
        <v>300</v>
      </c>
      <c r="D8" s="10">
        <v>45458</v>
      </c>
      <c r="E8" t="s">
        <v>20</v>
      </c>
      <c r="F8" s="5" t="str">
        <v>Regular</v>
      </c>
      <c r="G8" t="s">
        <v>18</v>
      </c>
    </row>
    <row r="9" spans="1:16" x14ac:dyDescent="0.25">
      <c r="A9">
        <v>108</v>
      </c>
      <c r="B9" t="s">
        <v>13</v>
      </c>
      <c r="C9" s="7">
        <v>950</v>
      </c>
      <c r="D9" s="10">
        <v>45473</v>
      </c>
      <c r="E9" t="s">
        <v>21</v>
      </c>
      <c r="F9" s="5" t="str">
        <v>Regular</v>
      </c>
      <c r="G9" t="s">
        <v>19</v>
      </c>
    </row>
    <row r="10" spans="1:16" x14ac:dyDescent="0.25">
      <c r="A10">
        <v>109</v>
      </c>
      <c r="B10" t="s">
        <v>14</v>
      </c>
      <c r="C10" s="7">
        <v>600</v>
      </c>
      <c r="D10" s="10">
        <v>45473</v>
      </c>
      <c r="E10" t="s">
        <v>20</v>
      </c>
      <c r="F10" s="5" t="str">
        <v>Regular</v>
      </c>
      <c r="G10" t="s">
        <v>16</v>
      </c>
    </row>
    <row r="11" spans="1:16" x14ac:dyDescent="0.25">
      <c r="A11">
        <v>110</v>
      </c>
      <c r="B11" t="s">
        <v>15</v>
      </c>
      <c r="C11" s="7">
        <v>1100</v>
      </c>
      <c r="D11" s="10">
        <v>45474</v>
      </c>
      <c r="E11" t="s">
        <v>21</v>
      </c>
      <c r="F11" s="5" t="str">
        <v>High Spender</v>
      </c>
      <c r="G11" t="s">
        <v>17</v>
      </c>
    </row>
    <row r="12" spans="1:16" x14ac:dyDescent="0.25">
      <c r="A12">
        <v>111</v>
      </c>
      <c r="B12" t="s">
        <v>22</v>
      </c>
      <c r="C12" s="7">
        <v>866.66666666666697</v>
      </c>
      <c r="D12" s="10">
        <v>45483</v>
      </c>
      <c r="E12" t="s">
        <v>20</v>
      </c>
      <c r="F12" s="5" t="str">
        <v>Regular</v>
      </c>
      <c r="G12" t="s">
        <v>16</v>
      </c>
    </row>
    <row r="13" spans="1:16" x14ac:dyDescent="0.25">
      <c r="A13">
        <v>112</v>
      </c>
      <c r="B13" t="s">
        <v>23</v>
      </c>
      <c r="C13" s="7">
        <v>867.87878787878799</v>
      </c>
      <c r="D13" s="10">
        <v>45488</v>
      </c>
      <c r="E13" t="s">
        <v>21</v>
      </c>
      <c r="F13" s="5" t="str">
        <v>Regular</v>
      </c>
      <c r="G13" t="s">
        <v>17</v>
      </c>
    </row>
    <row r="14" spans="1:16" x14ac:dyDescent="0.25">
      <c r="A14">
        <v>113</v>
      </c>
      <c r="B14" t="s">
        <v>24</v>
      </c>
      <c r="C14" s="7">
        <v>869.09090909090901</v>
      </c>
      <c r="D14" s="10">
        <v>45493</v>
      </c>
      <c r="E14" t="s">
        <v>20</v>
      </c>
      <c r="F14" s="5" t="str">
        <v>Regular</v>
      </c>
      <c r="G14" t="s">
        <v>18</v>
      </c>
    </row>
    <row r="15" spans="1:16" x14ac:dyDescent="0.25">
      <c r="A15">
        <v>114</v>
      </c>
      <c r="B15" t="s">
        <v>25</v>
      </c>
      <c r="C15" s="7">
        <v>870.30303030303003</v>
      </c>
      <c r="D15" s="10">
        <v>45532</v>
      </c>
      <c r="E15" t="s">
        <v>20</v>
      </c>
      <c r="F15" s="5" t="str">
        <v>Regular</v>
      </c>
      <c r="G15" t="s">
        <v>19</v>
      </c>
      <c r="I15" t="s">
        <v>46</v>
      </c>
    </row>
    <row r="16" spans="1:16" x14ac:dyDescent="0.25">
      <c r="A16">
        <v>115</v>
      </c>
      <c r="B16" t="s">
        <v>26</v>
      </c>
      <c r="C16" s="7">
        <v>871.51515151515105</v>
      </c>
      <c r="D16" s="10">
        <v>45534</v>
      </c>
      <c r="E16" t="s">
        <v>21</v>
      </c>
      <c r="F16" s="5" t="str">
        <v>Regular</v>
      </c>
      <c r="G16" t="s">
        <v>16</v>
      </c>
      <c r="I16" s="4" t="s">
        <v>47</v>
      </c>
      <c r="J16" s="4"/>
      <c r="K16" s="4"/>
      <c r="L16" s="4"/>
      <c r="M16" s="4"/>
      <c r="N16" s="4"/>
      <c r="P16" t="s">
        <v>53</v>
      </c>
    </row>
    <row r="17" spans="1:16" x14ac:dyDescent="0.25">
      <c r="A17">
        <v>116</v>
      </c>
      <c r="B17" t="s">
        <v>27</v>
      </c>
      <c r="C17" s="7">
        <v>872.72727272727298</v>
      </c>
      <c r="D17" s="10">
        <v>45535</v>
      </c>
      <c r="E17" t="s">
        <v>20</v>
      </c>
      <c r="F17" s="5" t="str">
        <v>Regular</v>
      </c>
      <c r="G17" t="s">
        <v>17</v>
      </c>
    </row>
    <row r="18" spans="1:16" x14ac:dyDescent="0.25">
      <c r="A18">
        <v>117</v>
      </c>
      <c r="B18" t="s">
        <v>28</v>
      </c>
      <c r="C18" s="7">
        <v>873.93939393939399</v>
      </c>
      <c r="D18" s="10">
        <v>45537</v>
      </c>
      <c r="E18" t="s">
        <v>20</v>
      </c>
      <c r="F18" s="5" t="str">
        <v>Regular</v>
      </c>
      <c r="G18" t="s">
        <v>18</v>
      </c>
      <c r="I18" t="s">
        <v>48</v>
      </c>
      <c r="L18" s="2">
        <f>SUMIFS(C2:C35,E2:E35,"VIP")</f>
        <v>13174.84848484848</v>
      </c>
    </row>
    <row r="19" spans="1:16" x14ac:dyDescent="0.25">
      <c r="A19">
        <v>118</v>
      </c>
      <c r="B19" t="s">
        <v>29</v>
      </c>
      <c r="C19" s="7">
        <v>875.15151515151501</v>
      </c>
      <c r="D19" s="10">
        <v>45538</v>
      </c>
      <c r="E19" t="s">
        <v>21</v>
      </c>
      <c r="F19" s="5" t="str">
        <v>Regular</v>
      </c>
      <c r="G19" t="s">
        <v>19</v>
      </c>
      <c r="I19" t="s">
        <v>49</v>
      </c>
      <c r="L19" s="2">
        <f>SUMIFS(C2:C35,E2:E35,"Regular")</f>
        <v>16559.696969696968</v>
      </c>
    </row>
    <row r="20" spans="1:16" x14ac:dyDescent="0.25">
      <c r="A20">
        <v>119</v>
      </c>
      <c r="B20" t="s">
        <v>30</v>
      </c>
      <c r="C20" s="7">
        <v>876.36363636363603</v>
      </c>
      <c r="D20" s="10">
        <v>45548</v>
      </c>
      <c r="E20" t="s">
        <v>20</v>
      </c>
      <c r="F20" s="5" t="str">
        <v>Regular</v>
      </c>
      <c r="G20" t="s">
        <v>16</v>
      </c>
    </row>
    <row r="21" spans="1:16" x14ac:dyDescent="0.25">
      <c r="A21">
        <v>120</v>
      </c>
      <c r="B21" t="s">
        <v>31</v>
      </c>
      <c r="C21" s="7">
        <v>877.57575757575705</v>
      </c>
      <c r="D21" s="10">
        <v>45550</v>
      </c>
      <c r="E21" t="s">
        <v>21</v>
      </c>
      <c r="F21" s="5" t="str">
        <v>Regular</v>
      </c>
      <c r="G21" t="s">
        <v>17</v>
      </c>
      <c r="I21" s="4" t="s">
        <v>50</v>
      </c>
      <c r="J21" s="4"/>
      <c r="K21" s="4"/>
      <c r="L21" s="4"/>
      <c r="P21" t="s">
        <v>54</v>
      </c>
    </row>
    <row r="22" spans="1:16" x14ac:dyDescent="0.25">
      <c r="A22">
        <v>121</v>
      </c>
      <c r="B22" t="s">
        <v>32</v>
      </c>
      <c r="C22" s="7">
        <v>878.78787878787898</v>
      </c>
      <c r="D22" s="10">
        <v>45565</v>
      </c>
      <c r="E22" t="s">
        <v>20</v>
      </c>
      <c r="F22" s="5" t="str">
        <v>Regular</v>
      </c>
      <c r="G22" t="s">
        <v>16</v>
      </c>
    </row>
    <row r="23" spans="1:16" x14ac:dyDescent="0.25">
      <c r="A23">
        <v>122</v>
      </c>
      <c r="B23" t="s">
        <v>33</v>
      </c>
      <c r="C23" s="7">
        <v>880</v>
      </c>
      <c r="D23" s="10">
        <v>45566</v>
      </c>
      <c r="E23" t="s">
        <v>21</v>
      </c>
      <c r="F23" s="5" t="str">
        <v>Regular</v>
      </c>
      <c r="G23" t="s">
        <v>17</v>
      </c>
      <c r="I23" t="s">
        <v>51</v>
      </c>
      <c r="L23">
        <f>COUNTIFS(E2:E35,"VIP")</f>
        <v>13</v>
      </c>
    </row>
    <row r="24" spans="1:16" x14ac:dyDescent="0.25">
      <c r="A24">
        <v>123</v>
      </c>
      <c r="B24" t="s">
        <v>34</v>
      </c>
      <c r="C24" s="7">
        <v>881.21212121212102</v>
      </c>
      <c r="D24" s="10">
        <v>45585</v>
      </c>
      <c r="E24" t="s">
        <v>20</v>
      </c>
      <c r="F24" s="5" t="str">
        <v>Regular</v>
      </c>
      <c r="G24" t="s">
        <v>18</v>
      </c>
      <c r="I24" t="s">
        <v>52</v>
      </c>
      <c r="L24">
        <f>COUNTIFS(E2:E35,"Regular")</f>
        <v>21</v>
      </c>
    </row>
    <row r="25" spans="1:16" x14ac:dyDescent="0.25">
      <c r="A25">
        <v>124</v>
      </c>
      <c r="B25" t="s">
        <v>35</v>
      </c>
      <c r="C25" s="7">
        <v>882.42424242424204</v>
      </c>
      <c r="D25" s="10">
        <v>45580</v>
      </c>
      <c r="E25" t="s">
        <v>20</v>
      </c>
      <c r="F25" s="5" t="str">
        <v>Regular</v>
      </c>
      <c r="G25" t="s">
        <v>19</v>
      </c>
    </row>
    <row r="26" spans="1:16" x14ac:dyDescent="0.25">
      <c r="A26">
        <v>125</v>
      </c>
      <c r="B26" t="s">
        <v>36</v>
      </c>
      <c r="C26" s="7">
        <v>883.63636363636294</v>
      </c>
      <c r="D26" s="10">
        <v>45585</v>
      </c>
      <c r="E26" t="s">
        <v>21</v>
      </c>
      <c r="F26" s="5" t="str">
        <v>Regular</v>
      </c>
      <c r="G26" t="s">
        <v>16</v>
      </c>
      <c r="I26" s="4" t="s">
        <v>55</v>
      </c>
      <c r="J26" s="3"/>
      <c r="K26" s="3"/>
      <c r="L26" s="3"/>
      <c r="P26" t="s">
        <v>56</v>
      </c>
    </row>
    <row r="27" spans="1:16" x14ac:dyDescent="0.25">
      <c r="A27">
        <v>126</v>
      </c>
      <c r="B27" t="s">
        <v>37</v>
      </c>
      <c r="C27" s="7">
        <v>884.84848484848499</v>
      </c>
      <c r="D27" s="10">
        <v>45587</v>
      </c>
      <c r="E27" t="s">
        <v>20</v>
      </c>
      <c r="F27" s="5" t="str">
        <v>Regular</v>
      </c>
      <c r="G27" t="s">
        <v>17</v>
      </c>
      <c r="I27" t="s">
        <v>61</v>
      </c>
      <c r="L27">
        <f>VLOOKUP(A3,Customer_Details!A2:D35,4,FALSE)</f>
        <v>21</v>
      </c>
      <c r="P27" t="s">
        <v>62</v>
      </c>
    </row>
    <row r="28" spans="1:16" x14ac:dyDescent="0.25">
      <c r="A28">
        <v>127</v>
      </c>
      <c r="B28" t="s">
        <v>38</v>
      </c>
      <c r="C28" s="7">
        <v>886.06060606060601</v>
      </c>
      <c r="D28" s="10">
        <v>45590</v>
      </c>
      <c r="E28" t="s">
        <v>20</v>
      </c>
      <c r="F28" s="5" t="str">
        <v>Regular</v>
      </c>
      <c r="G28" t="s">
        <v>18</v>
      </c>
    </row>
    <row r="29" spans="1:16" x14ac:dyDescent="0.25">
      <c r="A29">
        <v>128</v>
      </c>
      <c r="B29" t="s">
        <v>39</v>
      </c>
      <c r="C29" s="7">
        <v>887.27272727272702</v>
      </c>
      <c r="D29" s="10">
        <v>45593</v>
      </c>
      <c r="E29" t="s">
        <v>21</v>
      </c>
      <c r="F29" s="5" t="str">
        <v>Regular</v>
      </c>
      <c r="G29" t="s">
        <v>19</v>
      </c>
      <c r="I29" s="4" t="s">
        <v>64</v>
      </c>
      <c r="J29" s="4"/>
      <c r="K29" s="4"/>
    </row>
    <row r="30" spans="1:16" x14ac:dyDescent="0.25">
      <c r="A30">
        <v>129</v>
      </c>
      <c r="B30" t="s">
        <v>40</v>
      </c>
      <c r="C30" s="7">
        <v>888.48484848484804</v>
      </c>
      <c r="D30" s="10">
        <v>45595</v>
      </c>
      <c r="E30" t="s">
        <v>20</v>
      </c>
      <c r="F30" s="5" t="str">
        <v>Regular</v>
      </c>
      <c r="G30" t="s">
        <v>16</v>
      </c>
      <c r="I30" t="s">
        <v>65</v>
      </c>
      <c r="J30" t="str">
        <f>LEFT(B4,2)</f>
        <v>Ch</v>
      </c>
    </row>
    <row r="31" spans="1:16" x14ac:dyDescent="0.25">
      <c r="A31">
        <v>130</v>
      </c>
      <c r="B31" t="s">
        <v>41</v>
      </c>
      <c r="C31" s="7">
        <v>889.69696969696895</v>
      </c>
      <c r="D31" s="10">
        <v>45601</v>
      </c>
      <c r="E31" t="s">
        <v>21</v>
      </c>
      <c r="F31" s="5" t="str">
        <v>Regular</v>
      </c>
      <c r="G31" t="s">
        <v>17</v>
      </c>
      <c r="I31" t="s">
        <v>66</v>
      </c>
      <c r="J31" t="str">
        <f>RIGHT(B31,3)</f>
        <v>any</v>
      </c>
    </row>
    <row r="32" spans="1:16" x14ac:dyDescent="0.25">
      <c r="A32">
        <v>131</v>
      </c>
      <c r="B32" t="s">
        <v>42</v>
      </c>
      <c r="C32" s="7">
        <v>890.90909090908997</v>
      </c>
      <c r="D32" s="10">
        <v>45605</v>
      </c>
      <c r="E32" t="s">
        <v>20</v>
      </c>
      <c r="F32" s="5" t="str">
        <v>Regular</v>
      </c>
      <c r="G32" t="s">
        <v>16</v>
      </c>
      <c r="I32" t="s">
        <v>67</v>
      </c>
      <c r="J32" t="str">
        <f>MID(B33,3,1)</f>
        <v>r</v>
      </c>
    </row>
    <row r="33" spans="1:12" x14ac:dyDescent="0.25">
      <c r="A33">
        <v>132</v>
      </c>
      <c r="B33" t="s">
        <v>43</v>
      </c>
      <c r="C33" s="7">
        <v>892.12121212121201</v>
      </c>
      <c r="D33" s="10">
        <v>45611</v>
      </c>
      <c r="E33" t="s">
        <v>21</v>
      </c>
      <c r="F33" s="5" t="str">
        <v>Regular</v>
      </c>
      <c r="G33" t="s">
        <v>17</v>
      </c>
    </row>
    <row r="34" spans="1:12" x14ac:dyDescent="0.25">
      <c r="A34">
        <v>133</v>
      </c>
      <c r="B34" t="s">
        <v>44</v>
      </c>
      <c r="C34" s="7">
        <v>893.33333333333303</v>
      </c>
      <c r="D34" s="10">
        <v>45632</v>
      </c>
      <c r="E34" t="s">
        <v>20</v>
      </c>
      <c r="F34" s="5" t="str">
        <v>Regular</v>
      </c>
      <c r="G34" t="s">
        <v>18</v>
      </c>
      <c r="I34" s="4" t="s">
        <v>68</v>
      </c>
      <c r="J34" s="4"/>
    </row>
    <row r="35" spans="1:12" x14ac:dyDescent="0.25">
      <c r="A35">
        <v>134</v>
      </c>
      <c r="B35" t="s">
        <v>45</v>
      </c>
      <c r="C35" s="7">
        <v>894.54545454545405</v>
      </c>
      <c r="D35" s="10">
        <v>45650</v>
      </c>
      <c r="E35" t="s">
        <v>20</v>
      </c>
      <c r="F35" s="5" t="str">
        <v>Regular</v>
      </c>
      <c r="G35" t="s">
        <v>19</v>
      </c>
      <c r="I35" t="s">
        <v>69</v>
      </c>
      <c r="K35" t="str">
        <f>_xlfn.CONCAT(B6,C6,E6,F6)</f>
        <v>Eva2000VIPHigh Spender</v>
      </c>
    </row>
    <row r="36" spans="1:12" x14ac:dyDescent="0.25">
      <c r="A36">
        <v>135</v>
      </c>
      <c r="B36" t="s">
        <v>30</v>
      </c>
      <c r="C36" s="7">
        <v>1200</v>
      </c>
      <c r="D36" s="10">
        <v>45641</v>
      </c>
      <c r="E36" t="s">
        <v>20</v>
      </c>
      <c r="F36" s="5" t="str">
        <v>High Spender</v>
      </c>
      <c r="G36" t="s">
        <v>16</v>
      </c>
    </row>
    <row r="37" spans="1:12" x14ac:dyDescent="0.25">
      <c r="A37">
        <v>136</v>
      </c>
      <c r="B37" t="s">
        <v>31</v>
      </c>
      <c r="C37" s="7">
        <v>2300</v>
      </c>
      <c r="D37" s="10">
        <v>45642</v>
      </c>
      <c r="E37" t="s">
        <v>21</v>
      </c>
      <c r="F37" s="5" t="str">
        <v>High Spender</v>
      </c>
      <c r="G37" t="s">
        <v>17</v>
      </c>
      <c r="I37" s="4" t="s">
        <v>63</v>
      </c>
      <c r="J37" s="4"/>
      <c r="K37" s="4"/>
      <c r="L37" s="4"/>
    </row>
    <row r="38" spans="1:12" x14ac:dyDescent="0.25">
      <c r="A38">
        <v>137</v>
      </c>
      <c r="B38" t="s">
        <v>30</v>
      </c>
      <c r="C38" s="7">
        <v>1400</v>
      </c>
      <c r="D38" s="10">
        <v>45644</v>
      </c>
      <c r="E38" t="s">
        <v>21</v>
      </c>
      <c r="F38" s="5" t="str">
        <f>IF(C38&gt;1000,"High Spender","Regular")</f>
        <v>High Spender</v>
      </c>
      <c r="G38" t="s">
        <v>16</v>
      </c>
      <c r="I38" t="s">
        <v>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F1E2-E13E-4DB3-88E7-4B50BC63440E}">
  <dimension ref="A1:D35"/>
  <sheetViews>
    <sheetView workbookViewId="0">
      <selection activeCell="G8" sqref="G8"/>
    </sheetView>
  </sheetViews>
  <sheetFormatPr defaultRowHeight="15" x14ac:dyDescent="0.25"/>
  <cols>
    <col min="1" max="1" width="12.42578125" bestFit="1" customWidth="1"/>
    <col min="2" max="2" width="16" bestFit="1" customWidth="1"/>
    <col min="3" max="3" width="17.42578125" bestFit="1" customWidth="1"/>
  </cols>
  <sheetData>
    <row r="1" spans="1:4" x14ac:dyDescent="0.25">
      <c r="A1" s="1" t="s">
        <v>0</v>
      </c>
      <c r="B1" s="1" t="s">
        <v>1</v>
      </c>
      <c r="C1" s="1" t="s">
        <v>57</v>
      </c>
      <c r="D1" s="1" t="s">
        <v>60</v>
      </c>
    </row>
    <row r="2" spans="1:4" x14ac:dyDescent="0.25">
      <c r="A2">
        <v>101</v>
      </c>
      <c r="B2" t="s">
        <v>6</v>
      </c>
      <c r="C2" t="s">
        <v>58</v>
      </c>
      <c r="D2">
        <v>20</v>
      </c>
    </row>
    <row r="3" spans="1:4" x14ac:dyDescent="0.25">
      <c r="A3">
        <v>102</v>
      </c>
      <c r="B3" t="s">
        <v>7</v>
      </c>
      <c r="C3" t="s">
        <v>59</v>
      </c>
      <c r="D3">
        <v>21</v>
      </c>
    </row>
    <row r="4" spans="1:4" x14ac:dyDescent="0.25">
      <c r="A4">
        <v>103</v>
      </c>
      <c r="B4" t="s">
        <v>8</v>
      </c>
      <c r="C4" t="s">
        <v>59</v>
      </c>
      <c r="D4">
        <v>23</v>
      </c>
    </row>
    <row r="5" spans="1:4" x14ac:dyDescent="0.25">
      <c r="A5">
        <v>104</v>
      </c>
      <c r="B5" t="s">
        <v>9</v>
      </c>
      <c r="C5" t="s">
        <v>59</v>
      </c>
      <c r="D5">
        <v>50</v>
      </c>
    </row>
    <row r="6" spans="1:4" x14ac:dyDescent="0.25">
      <c r="A6">
        <v>105</v>
      </c>
      <c r="B6" t="s">
        <v>10</v>
      </c>
      <c r="C6" t="s">
        <v>58</v>
      </c>
      <c r="D6">
        <v>20</v>
      </c>
    </row>
    <row r="7" spans="1:4" x14ac:dyDescent="0.25">
      <c r="A7">
        <v>106</v>
      </c>
      <c r="B7" t="s">
        <v>11</v>
      </c>
      <c r="C7" t="s">
        <v>59</v>
      </c>
      <c r="D7">
        <v>30</v>
      </c>
    </row>
    <row r="8" spans="1:4" x14ac:dyDescent="0.25">
      <c r="A8">
        <v>107</v>
      </c>
      <c r="B8" t="s">
        <v>12</v>
      </c>
      <c r="C8" t="s">
        <v>58</v>
      </c>
      <c r="D8">
        <v>15</v>
      </c>
    </row>
    <row r="9" spans="1:4" x14ac:dyDescent="0.25">
      <c r="A9">
        <v>108</v>
      </c>
      <c r="B9" t="s">
        <v>13</v>
      </c>
      <c r="C9" t="s">
        <v>58</v>
      </c>
      <c r="D9">
        <v>20</v>
      </c>
    </row>
    <row r="10" spans="1:4" x14ac:dyDescent="0.25">
      <c r="A10">
        <v>109</v>
      </c>
      <c r="B10" t="s">
        <v>14</v>
      </c>
      <c r="C10" t="s">
        <v>59</v>
      </c>
      <c r="D10">
        <v>19</v>
      </c>
    </row>
    <row r="11" spans="1:4" x14ac:dyDescent="0.25">
      <c r="A11">
        <v>110</v>
      </c>
      <c r="B11" t="s">
        <v>15</v>
      </c>
      <c r="C11" t="s">
        <v>59</v>
      </c>
      <c r="D11">
        <v>14</v>
      </c>
    </row>
    <row r="12" spans="1:4" x14ac:dyDescent="0.25">
      <c r="A12">
        <v>111</v>
      </c>
      <c r="B12" t="s">
        <v>22</v>
      </c>
      <c r="C12" t="s">
        <v>58</v>
      </c>
      <c r="D12">
        <v>65</v>
      </c>
    </row>
    <row r="13" spans="1:4" x14ac:dyDescent="0.25">
      <c r="A13">
        <v>112</v>
      </c>
      <c r="B13" t="s">
        <v>23</v>
      </c>
      <c r="C13" t="s">
        <v>58</v>
      </c>
      <c r="D13">
        <v>45</v>
      </c>
    </row>
    <row r="14" spans="1:4" x14ac:dyDescent="0.25">
      <c r="A14">
        <v>113</v>
      </c>
      <c r="B14" t="s">
        <v>24</v>
      </c>
      <c r="C14" t="s">
        <v>59</v>
      </c>
      <c r="D14">
        <v>23</v>
      </c>
    </row>
    <row r="15" spans="1:4" x14ac:dyDescent="0.25">
      <c r="A15">
        <v>114</v>
      </c>
      <c r="B15" t="s">
        <v>25</v>
      </c>
      <c r="C15" t="s">
        <v>58</v>
      </c>
      <c r="D15">
        <v>22</v>
      </c>
    </row>
    <row r="16" spans="1:4" x14ac:dyDescent="0.25">
      <c r="A16">
        <v>115</v>
      </c>
      <c r="B16" t="s">
        <v>26</v>
      </c>
      <c r="C16" t="s">
        <v>59</v>
      </c>
      <c r="D16">
        <v>25</v>
      </c>
    </row>
    <row r="17" spans="1:4" x14ac:dyDescent="0.25">
      <c r="A17">
        <v>116</v>
      </c>
      <c r="B17" t="s">
        <v>27</v>
      </c>
      <c r="C17" t="s">
        <v>59</v>
      </c>
      <c r="D17">
        <v>27</v>
      </c>
    </row>
    <row r="18" spans="1:4" x14ac:dyDescent="0.25">
      <c r="A18">
        <v>117</v>
      </c>
      <c r="B18" t="s">
        <v>28</v>
      </c>
      <c r="C18" t="s">
        <v>58</v>
      </c>
      <c r="D18">
        <v>29</v>
      </c>
    </row>
    <row r="19" spans="1:4" x14ac:dyDescent="0.25">
      <c r="A19">
        <v>118</v>
      </c>
      <c r="B19" t="s">
        <v>29</v>
      </c>
      <c r="C19" t="s">
        <v>59</v>
      </c>
      <c r="D19">
        <v>38</v>
      </c>
    </row>
    <row r="20" spans="1:4" x14ac:dyDescent="0.25">
      <c r="A20">
        <v>119</v>
      </c>
      <c r="B20" t="s">
        <v>30</v>
      </c>
      <c r="C20" t="s">
        <v>59</v>
      </c>
      <c r="D20">
        <v>36</v>
      </c>
    </row>
    <row r="21" spans="1:4" x14ac:dyDescent="0.25">
      <c r="A21">
        <v>120</v>
      </c>
      <c r="B21" t="s">
        <v>31</v>
      </c>
      <c r="C21" t="s">
        <v>58</v>
      </c>
      <c r="D21">
        <v>35</v>
      </c>
    </row>
    <row r="22" spans="1:4" x14ac:dyDescent="0.25">
      <c r="A22">
        <v>121</v>
      </c>
      <c r="B22" t="s">
        <v>32</v>
      </c>
      <c r="C22" t="s">
        <v>59</v>
      </c>
      <c r="D22">
        <v>13</v>
      </c>
    </row>
    <row r="23" spans="1:4" x14ac:dyDescent="0.25">
      <c r="A23">
        <v>122</v>
      </c>
      <c r="B23" t="s">
        <v>33</v>
      </c>
      <c r="C23" t="s">
        <v>59</v>
      </c>
      <c r="D23">
        <v>24</v>
      </c>
    </row>
    <row r="24" spans="1:4" x14ac:dyDescent="0.25">
      <c r="A24">
        <v>123</v>
      </c>
      <c r="B24" t="s">
        <v>34</v>
      </c>
      <c r="C24" t="s">
        <v>59</v>
      </c>
      <c r="D24">
        <v>25</v>
      </c>
    </row>
    <row r="25" spans="1:4" x14ac:dyDescent="0.25">
      <c r="A25">
        <v>124</v>
      </c>
      <c r="B25" t="s">
        <v>35</v>
      </c>
      <c r="C25" t="s">
        <v>59</v>
      </c>
      <c r="D25">
        <v>15</v>
      </c>
    </row>
    <row r="26" spans="1:4" x14ac:dyDescent="0.25">
      <c r="A26">
        <v>125</v>
      </c>
      <c r="B26" t="s">
        <v>36</v>
      </c>
      <c r="C26" t="s">
        <v>59</v>
      </c>
      <c r="D26">
        <v>45</v>
      </c>
    </row>
    <row r="27" spans="1:4" x14ac:dyDescent="0.25">
      <c r="A27">
        <v>126</v>
      </c>
      <c r="B27" t="s">
        <v>37</v>
      </c>
      <c r="C27" t="s">
        <v>59</v>
      </c>
      <c r="D27">
        <v>43</v>
      </c>
    </row>
    <row r="28" spans="1:4" x14ac:dyDescent="0.25">
      <c r="A28">
        <v>127</v>
      </c>
      <c r="B28" t="s">
        <v>38</v>
      </c>
      <c r="C28" t="s">
        <v>59</v>
      </c>
      <c r="D28">
        <v>36</v>
      </c>
    </row>
    <row r="29" spans="1:4" x14ac:dyDescent="0.25">
      <c r="A29">
        <v>128</v>
      </c>
      <c r="B29" t="s">
        <v>39</v>
      </c>
      <c r="C29" t="s">
        <v>59</v>
      </c>
      <c r="D29">
        <v>65</v>
      </c>
    </row>
    <row r="30" spans="1:4" x14ac:dyDescent="0.25">
      <c r="A30">
        <v>129</v>
      </c>
      <c r="B30" t="s">
        <v>40</v>
      </c>
      <c r="C30" t="s">
        <v>59</v>
      </c>
      <c r="D30">
        <v>18</v>
      </c>
    </row>
    <row r="31" spans="1:4" x14ac:dyDescent="0.25">
      <c r="A31">
        <v>130</v>
      </c>
      <c r="B31" t="s">
        <v>41</v>
      </c>
      <c r="C31" t="s">
        <v>58</v>
      </c>
      <c r="D31">
        <v>19</v>
      </c>
    </row>
    <row r="32" spans="1:4" x14ac:dyDescent="0.25">
      <c r="A32">
        <v>131</v>
      </c>
      <c r="B32" t="s">
        <v>42</v>
      </c>
      <c r="C32" t="s">
        <v>59</v>
      </c>
      <c r="D32">
        <v>16</v>
      </c>
    </row>
    <row r="33" spans="1:4" x14ac:dyDescent="0.25">
      <c r="A33">
        <v>132</v>
      </c>
      <c r="B33" t="s">
        <v>43</v>
      </c>
      <c r="C33" t="s">
        <v>58</v>
      </c>
      <c r="D33">
        <v>56</v>
      </c>
    </row>
    <row r="34" spans="1:4" x14ac:dyDescent="0.25">
      <c r="A34">
        <v>133</v>
      </c>
      <c r="B34" t="s">
        <v>44</v>
      </c>
      <c r="C34" t="s">
        <v>59</v>
      </c>
      <c r="D34">
        <v>26</v>
      </c>
    </row>
    <row r="35" spans="1:4" x14ac:dyDescent="0.25">
      <c r="A35">
        <v>134</v>
      </c>
      <c r="B35" t="s">
        <v>45</v>
      </c>
      <c r="C35" t="s">
        <v>59</v>
      </c>
      <c r="D35">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4A32D-08DD-4302-BF33-13C6F06A8DCC}">
  <dimension ref="B2:F68"/>
  <sheetViews>
    <sheetView tabSelected="1" workbookViewId="0">
      <selection activeCell="S12" sqref="S12"/>
    </sheetView>
  </sheetViews>
  <sheetFormatPr defaultRowHeight="15" x14ac:dyDescent="0.25"/>
  <cols>
    <col min="2" max="3" width="13.140625" bestFit="1" customWidth="1"/>
    <col min="4" max="4" width="20" bestFit="1" customWidth="1"/>
    <col min="5" max="5" width="7.5703125" bestFit="1" customWidth="1"/>
    <col min="6" max="6" width="11.28515625" bestFit="1" customWidth="1"/>
    <col min="7" max="12" width="6.5703125" bestFit="1" customWidth="1"/>
    <col min="13" max="13" width="11.28515625" bestFit="1" customWidth="1"/>
    <col min="14" max="25" width="10.42578125" bestFit="1" customWidth="1"/>
    <col min="26" max="26" width="12.5703125" bestFit="1" customWidth="1"/>
    <col min="27" max="41" width="10.42578125" bestFit="1" customWidth="1"/>
    <col min="42" max="42" width="8.85546875" bestFit="1" customWidth="1"/>
    <col min="43" max="43" width="11.28515625" bestFit="1" customWidth="1"/>
  </cols>
  <sheetData>
    <row r="2" spans="2:4" x14ac:dyDescent="0.25">
      <c r="B2" s="12" t="s">
        <v>83</v>
      </c>
      <c r="C2" s="5"/>
      <c r="D2" s="5"/>
    </row>
    <row r="3" spans="2:4" x14ac:dyDescent="0.25">
      <c r="B3" t="s">
        <v>87</v>
      </c>
    </row>
    <row r="4" spans="2:4" x14ac:dyDescent="0.25">
      <c r="C4" t="s">
        <v>84</v>
      </c>
    </row>
    <row r="5" spans="2:4" x14ac:dyDescent="0.25">
      <c r="C5" t="s">
        <v>85</v>
      </c>
    </row>
    <row r="6" spans="2:4" x14ac:dyDescent="0.25">
      <c r="B6" t="s">
        <v>93</v>
      </c>
    </row>
    <row r="8" spans="2:4" x14ac:dyDescent="0.25">
      <c r="C8" s="8" t="s">
        <v>70</v>
      </c>
      <c r="D8" t="s">
        <v>104</v>
      </c>
    </row>
    <row r="9" spans="2:4" x14ac:dyDescent="0.25">
      <c r="C9" s="11" t="s">
        <v>73</v>
      </c>
      <c r="D9" s="7">
        <v>2500</v>
      </c>
    </row>
    <row r="10" spans="2:4" x14ac:dyDescent="0.25">
      <c r="C10" s="11" t="s">
        <v>74</v>
      </c>
      <c r="D10" s="7">
        <v>3150</v>
      </c>
    </row>
    <row r="11" spans="2:4" x14ac:dyDescent="0.25">
      <c r="C11" s="11" t="s">
        <v>75</v>
      </c>
      <c r="D11" s="7">
        <v>1850</v>
      </c>
    </row>
    <row r="12" spans="2:4" x14ac:dyDescent="0.25">
      <c r="C12" s="11" t="s">
        <v>76</v>
      </c>
      <c r="D12" s="7">
        <v>3703.636363636364</v>
      </c>
    </row>
    <row r="13" spans="2:4" x14ac:dyDescent="0.25">
      <c r="C13" s="11" t="s">
        <v>77</v>
      </c>
      <c r="D13" s="7">
        <v>2614.545454545454</v>
      </c>
    </row>
    <row r="14" spans="2:4" x14ac:dyDescent="0.25">
      <c r="C14" s="11" t="s">
        <v>78</v>
      </c>
      <c r="D14" s="7">
        <v>4381.8181818181811</v>
      </c>
    </row>
    <row r="15" spans="2:4" x14ac:dyDescent="0.25">
      <c r="C15" s="11" t="s">
        <v>79</v>
      </c>
      <c r="D15" s="7">
        <v>7073.9393939393922</v>
      </c>
    </row>
    <row r="16" spans="2:4" x14ac:dyDescent="0.25">
      <c r="C16" s="11" t="s">
        <v>80</v>
      </c>
      <c r="D16" s="7">
        <v>2672.7272727272712</v>
      </c>
    </row>
    <row r="17" spans="2:6" x14ac:dyDescent="0.25">
      <c r="C17" s="11" t="s">
        <v>81</v>
      </c>
      <c r="D17" s="7">
        <v>6687.8787878787871</v>
      </c>
    </row>
    <row r="18" spans="2:6" x14ac:dyDescent="0.25">
      <c r="C18" s="11" t="s">
        <v>71</v>
      </c>
      <c r="D18" s="7">
        <v>34634.545454545449</v>
      </c>
    </row>
    <row r="23" spans="2:6" x14ac:dyDescent="0.25">
      <c r="B23" s="12" t="s">
        <v>86</v>
      </c>
      <c r="C23" s="5"/>
    </row>
    <row r="24" spans="2:6" x14ac:dyDescent="0.25">
      <c r="B24" t="s">
        <v>88</v>
      </c>
    </row>
    <row r="25" spans="2:6" x14ac:dyDescent="0.25">
      <c r="B25" t="s">
        <v>91</v>
      </c>
    </row>
    <row r="26" spans="2:6" x14ac:dyDescent="0.25">
      <c r="B26" t="s">
        <v>89</v>
      </c>
    </row>
    <row r="28" spans="2:6" x14ac:dyDescent="0.25">
      <c r="C28" s="8" t="s">
        <v>102</v>
      </c>
      <c r="D28" s="8" t="s">
        <v>72</v>
      </c>
    </row>
    <row r="29" spans="2:6" x14ac:dyDescent="0.25">
      <c r="C29" s="8" t="s">
        <v>70</v>
      </c>
      <c r="D29" t="s">
        <v>20</v>
      </c>
      <c r="E29" t="s">
        <v>21</v>
      </c>
      <c r="F29" t="s">
        <v>71</v>
      </c>
    </row>
    <row r="30" spans="2:6" x14ac:dyDescent="0.25">
      <c r="C30" s="11" t="s">
        <v>73</v>
      </c>
      <c r="D30" s="7">
        <v>1300</v>
      </c>
      <c r="E30" s="7">
        <v>1200</v>
      </c>
      <c r="F30" s="7">
        <v>2500</v>
      </c>
    </row>
    <row r="31" spans="2:6" x14ac:dyDescent="0.25">
      <c r="C31" s="11" t="s">
        <v>74</v>
      </c>
      <c r="D31" s="7">
        <v>1150</v>
      </c>
      <c r="E31" s="7">
        <v>2000</v>
      </c>
      <c r="F31" s="7">
        <v>3150</v>
      </c>
    </row>
    <row r="32" spans="2:6" x14ac:dyDescent="0.25">
      <c r="C32" s="11" t="s">
        <v>75</v>
      </c>
      <c r="D32" s="7">
        <v>900</v>
      </c>
      <c r="E32" s="7">
        <v>950</v>
      </c>
      <c r="F32" s="7">
        <v>1850</v>
      </c>
    </row>
    <row r="33" spans="2:6" x14ac:dyDescent="0.25">
      <c r="C33" s="11" t="s">
        <v>76</v>
      </c>
      <c r="D33" s="7">
        <v>1735.757575757576</v>
      </c>
      <c r="E33" s="7">
        <v>1967.878787878788</v>
      </c>
      <c r="F33" s="7">
        <v>3703.636363636364</v>
      </c>
    </row>
    <row r="34" spans="2:6" x14ac:dyDescent="0.25">
      <c r="C34" s="11" t="s">
        <v>77</v>
      </c>
      <c r="D34" s="7">
        <v>1743.030303030303</v>
      </c>
      <c r="E34" s="7">
        <v>871.51515151515105</v>
      </c>
      <c r="F34" s="7">
        <v>2614.545454545454</v>
      </c>
    </row>
    <row r="35" spans="2:6" x14ac:dyDescent="0.25">
      <c r="C35" s="11" t="s">
        <v>78</v>
      </c>
      <c r="D35" s="7">
        <v>2629.090909090909</v>
      </c>
      <c r="E35" s="7">
        <v>1752.7272727272721</v>
      </c>
      <c r="F35" s="7">
        <v>4381.8181818181811</v>
      </c>
    </row>
    <row r="36" spans="2:6" x14ac:dyDescent="0.25">
      <c r="C36" s="11" t="s">
        <v>79</v>
      </c>
      <c r="D36" s="7">
        <v>4423.0303030303021</v>
      </c>
      <c r="E36" s="7">
        <v>2650.9090909090901</v>
      </c>
      <c r="F36" s="7">
        <v>7073.9393939393922</v>
      </c>
    </row>
    <row r="37" spans="2:6" x14ac:dyDescent="0.25">
      <c r="C37" s="11" t="s">
        <v>80</v>
      </c>
      <c r="D37" s="7">
        <v>890.90909090908997</v>
      </c>
      <c r="E37" s="7">
        <v>1781.8181818181811</v>
      </c>
      <c r="F37" s="7">
        <v>2672.7272727272712</v>
      </c>
    </row>
    <row r="38" spans="2:6" x14ac:dyDescent="0.25">
      <c r="C38" s="11" t="s">
        <v>81</v>
      </c>
      <c r="D38" s="7">
        <v>2987.8787878787871</v>
      </c>
      <c r="E38" s="7">
        <v>3700</v>
      </c>
      <c r="F38" s="7">
        <v>6687.8787878787871</v>
      </c>
    </row>
    <row r="39" spans="2:6" x14ac:dyDescent="0.25">
      <c r="C39" s="11" t="s">
        <v>71</v>
      </c>
      <c r="D39" s="7">
        <v>17759.696969696968</v>
      </c>
      <c r="E39" s="7">
        <v>16874.848484848484</v>
      </c>
      <c r="F39" s="7">
        <v>34634.545454545449</v>
      </c>
    </row>
    <row r="44" spans="2:6" x14ac:dyDescent="0.25">
      <c r="B44" s="12" t="s">
        <v>92</v>
      </c>
      <c r="C44" s="5"/>
    </row>
    <row r="45" spans="2:6" x14ac:dyDescent="0.25">
      <c r="B45" t="s">
        <v>94</v>
      </c>
    </row>
    <row r="46" spans="2:6" x14ac:dyDescent="0.25">
      <c r="B46" t="s">
        <v>95</v>
      </c>
    </row>
    <row r="47" spans="2:6" x14ac:dyDescent="0.25">
      <c r="B47" t="s">
        <v>103</v>
      </c>
    </row>
    <row r="48" spans="2:6" x14ac:dyDescent="0.25">
      <c r="B48" s="8" t="s">
        <v>70</v>
      </c>
      <c r="C48" t="s">
        <v>82</v>
      </c>
    </row>
    <row r="49" spans="2:3" x14ac:dyDescent="0.25">
      <c r="B49" s="11" t="s">
        <v>44</v>
      </c>
      <c r="C49" s="7">
        <v>893.33333333333303</v>
      </c>
    </row>
    <row r="50" spans="2:3" x14ac:dyDescent="0.25">
      <c r="B50" s="11" t="s">
        <v>43</v>
      </c>
      <c r="C50" s="7">
        <v>892.12121212121201</v>
      </c>
    </row>
    <row r="51" spans="2:3" x14ac:dyDescent="0.25">
      <c r="B51" s="11" t="s">
        <v>7</v>
      </c>
      <c r="C51" s="7">
        <v>1200</v>
      </c>
    </row>
    <row r="52" spans="2:3" x14ac:dyDescent="0.25">
      <c r="B52" s="11" t="s">
        <v>10</v>
      </c>
      <c r="C52" s="7">
        <v>2000</v>
      </c>
    </row>
    <row r="53" spans="2:3" x14ac:dyDescent="0.25">
      <c r="B53" s="11" t="s">
        <v>13</v>
      </c>
      <c r="C53" s="7">
        <v>950</v>
      </c>
    </row>
    <row r="54" spans="2:3" x14ac:dyDescent="0.25">
      <c r="B54" s="11" t="s">
        <v>15</v>
      </c>
      <c r="C54" s="7">
        <v>1100</v>
      </c>
    </row>
    <row r="55" spans="2:3" x14ac:dyDescent="0.25">
      <c r="B55" s="11" t="s">
        <v>30</v>
      </c>
      <c r="C55" s="7">
        <v>2076.363636363636</v>
      </c>
    </row>
    <row r="56" spans="2:3" x14ac:dyDescent="0.25">
      <c r="B56" s="11" t="s">
        <v>31</v>
      </c>
      <c r="C56" s="7">
        <v>3177.5757575757571</v>
      </c>
    </row>
    <row r="57" spans="2:3" x14ac:dyDescent="0.25">
      <c r="B57" s="11" t="s">
        <v>42</v>
      </c>
      <c r="C57" s="7">
        <v>890.90909090908997</v>
      </c>
    </row>
    <row r="58" spans="2:3" x14ac:dyDescent="0.25">
      <c r="B58" s="11" t="s">
        <v>45</v>
      </c>
      <c r="C58" s="7">
        <v>894.54545454545405</v>
      </c>
    </row>
    <row r="59" spans="2:3" x14ac:dyDescent="0.25">
      <c r="B59" s="11" t="s">
        <v>71</v>
      </c>
      <c r="C59" s="7">
        <v>14074.84848484848</v>
      </c>
    </row>
    <row r="61" spans="2:3" x14ac:dyDescent="0.25">
      <c r="B61" s="12" t="s">
        <v>97</v>
      </c>
      <c r="C61" s="12"/>
    </row>
    <row r="62" spans="2:3" x14ac:dyDescent="0.25">
      <c r="B62" s="11" t="s">
        <v>99</v>
      </c>
    </row>
    <row r="63" spans="2:3" x14ac:dyDescent="0.25">
      <c r="B63" s="11" t="s">
        <v>100</v>
      </c>
    </row>
    <row r="64" spans="2:3" x14ac:dyDescent="0.25">
      <c r="B64" s="11" t="s">
        <v>101</v>
      </c>
    </row>
    <row r="65" spans="2:3" x14ac:dyDescent="0.25">
      <c r="B65" s="8" t="s">
        <v>70</v>
      </c>
      <c r="C65" t="s">
        <v>98</v>
      </c>
    </row>
    <row r="66" spans="2:3" x14ac:dyDescent="0.25">
      <c r="B66" s="11" t="s">
        <v>30</v>
      </c>
      <c r="C66" s="13">
        <v>3</v>
      </c>
    </row>
    <row r="67" spans="2:3" x14ac:dyDescent="0.25">
      <c r="B67" s="11" t="s">
        <v>31</v>
      </c>
      <c r="C67" s="13">
        <v>2</v>
      </c>
    </row>
    <row r="68" spans="2:3" x14ac:dyDescent="0.25">
      <c r="B68" s="11" t="s">
        <v>71</v>
      </c>
      <c r="C68" s="13">
        <v>5</v>
      </c>
    </row>
  </sheetData>
  <conditionalFormatting sqref="B48">
    <cfRule type="colorScale" priority="4">
      <colorScale>
        <cfvo type="min"/>
        <cfvo type="percentile" val="50"/>
        <cfvo type="max"/>
        <color rgb="FF63BE7B"/>
        <color rgb="FFFFEB84"/>
        <color rgb="FFF8696B"/>
      </colorScale>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Customer_Sales</vt:lpstr>
      <vt:lpstr>Customer_Details</vt:lpstr>
      <vt:lpstr>Trend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Sujoy Datta Choudhury</cp:lastModifiedBy>
  <dcterms:created xsi:type="dcterms:W3CDTF">2025-03-04T02:35:01Z</dcterms:created>
  <dcterms:modified xsi:type="dcterms:W3CDTF">2025-03-04T20:44:58Z</dcterms:modified>
</cp:coreProperties>
</file>