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ata" sheetId="2" r:id="rId5"/>
    <sheet state="visible" name="Pivot Table 5" sheetId="3" r:id="rId6"/>
    <sheet state="visible" name="Pivot Table 4" sheetId="4" r:id="rId7"/>
    <sheet state="visible" name="Sheet7" sheetId="5" r:id="rId8"/>
    <sheet state="visible" name="Basics &amp; xif" sheetId="6" r:id="rId9"/>
    <sheet state="visible" name="Charts" sheetId="7" r:id="rId10"/>
    <sheet state="visible" name="VLOOKUP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<sst xmlns="http://schemas.openxmlformats.org/spreadsheetml/2006/main" count="587" uniqueCount="189">
  <si>
    <t>Data</t>
  </si>
  <si>
    <t>Basics - Average, Sum, Sort, Count, Pivots</t>
  </si>
  <si>
    <t>Charts</t>
  </si>
  <si>
    <t>Presentation</t>
  </si>
  <si>
    <t>Conditional Formatting</t>
  </si>
  <si>
    <t>xIF</t>
  </si>
  <si>
    <t>VLOOKUP</t>
  </si>
  <si>
    <t>Status</t>
  </si>
  <si>
    <t>Book Name</t>
  </si>
  <si>
    <t>Author</t>
  </si>
  <si>
    <t>Owned</t>
  </si>
  <si>
    <t>Genre</t>
  </si>
  <si>
    <t>Source</t>
  </si>
  <si>
    <t>Rating</t>
  </si>
  <si>
    <t>Reading Time</t>
  </si>
  <si>
    <t>Read</t>
  </si>
  <si>
    <t>The Complete Adventures of Sherlock Holmes</t>
  </si>
  <si>
    <t>Arthur Conan Doyle</t>
  </si>
  <si>
    <t>Yes</t>
  </si>
  <si>
    <t>Fiction</t>
  </si>
  <si>
    <t>Paperback</t>
  </si>
  <si>
    <t>⭐️⭐️⭐️⭐️⭐️</t>
  </si>
  <si>
    <t>Freedom at Midnight</t>
  </si>
  <si>
    <t>Dominique Lapierre, Larry Collins</t>
  </si>
  <si>
    <t>History, Non-Fiction</t>
  </si>
  <si>
    <t>The Book Thief</t>
  </si>
  <si>
    <t>Markus Zusak</t>
  </si>
  <si>
    <t>The Myth of Sisyphus</t>
  </si>
  <si>
    <t>Albert Camus</t>
  </si>
  <si>
    <t>Psychology</t>
  </si>
  <si>
    <t>To Kill a Mockingbird</t>
  </si>
  <si>
    <t>Harper Lee</t>
  </si>
  <si>
    <t>Fiction, Psychology</t>
  </si>
  <si>
    <t>The Fault in our Stars</t>
  </si>
  <si>
    <t>John Green</t>
  </si>
  <si>
    <t>Fiction, Young Adult</t>
  </si>
  <si>
    <t>The Anthropocene Reviewed</t>
  </si>
  <si>
    <t>Non-Fiction</t>
  </si>
  <si>
    <t>HardCover</t>
  </si>
  <si>
    <t>An Absolutely Remarkable Thing</t>
  </si>
  <si>
    <t>Hank Green</t>
  </si>
  <si>
    <t>Audible, HardCover</t>
  </si>
  <si>
    <t>The Complete Calvin and Hobbes</t>
  </si>
  <si>
    <t>Bill Waterson</t>
  </si>
  <si>
    <t>Harry Potter and the Chamber of Secrets</t>
  </si>
  <si>
    <t>JK Rowling</t>
  </si>
  <si>
    <t>Fiction, Magical Realism</t>
  </si>
  <si>
    <t>George Orwell</t>
  </si>
  <si>
    <t>HardCover, Paperback</t>
  </si>
  <si>
    <t>Storytelling with Data</t>
  </si>
  <si>
    <t>Cole Knaflic</t>
  </si>
  <si>
    <t>Computer Science, Productivity</t>
  </si>
  <si>
    <t>The Theory of Everything</t>
  </si>
  <si>
    <t>Stephen Hawking</t>
  </si>
  <si>
    <t>Science</t>
  </si>
  <si>
    <t>⭐️⭐️⭐️⭐️</t>
  </si>
  <si>
    <t>Pale Blue Dot</t>
  </si>
  <si>
    <t>Carl Sagan</t>
  </si>
  <si>
    <t>The Hitchhiker’s Guide to the Galaxy</t>
  </si>
  <si>
    <t>Douglas Adams</t>
  </si>
  <si>
    <t>Behind the Beautiful Forevers</t>
  </si>
  <si>
    <t>Katherine Boo</t>
  </si>
  <si>
    <t>A Beautifully Foolish Endeavour</t>
  </si>
  <si>
    <t>Audible, Paperback</t>
  </si>
  <si>
    <t>The Subtle Art of Not Giving a F*ck</t>
  </si>
  <si>
    <t>Mark Manson</t>
  </si>
  <si>
    <t>Audible</t>
  </si>
  <si>
    <t>Harry Potter and the Goblet of Fire</t>
  </si>
  <si>
    <t>Harry Potter and the Prisoner of Azkaban</t>
  </si>
  <si>
    <t>Harry Potter and the Philosopher’s Stone</t>
  </si>
  <si>
    <t>Make Time</t>
  </si>
  <si>
    <t>Jake Knapp</t>
  </si>
  <si>
    <t>Productivity</t>
  </si>
  <si>
    <t>⭐️⭐️⭐️</t>
  </si>
  <si>
    <t>Death by Black Hole</t>
  </si>
  <si>
    <t>Neil DeGrasse Tyson</t>
  </si>
  <si>
    <t>Harry Potter and the Deathly Hallows</t>
  </si>
  <si>
    <t>Harry Potter and the Half-Blood Prince</t>
  </si>
  <si>
    <t>The Revenge of Geography</t>
  </si>
  <si>
    <t>Robert Kaplan</t>
  </si>
  <si>
    <t>The Pyschology of Money</t>
  </si>
  <si>
    <t>Morgan Housel</t>
  </si>
  <si>
    <t>Financial, Non-Fiction, Psychology</t>
  </si>
  <si>
    <t>Harry Potter and the Order of the Phoenix</t>
  </si>
  <si>
    <t>Becoming</t>
  </si>
  <si>
    <t>Michelle Obama</t>
  </si>
  <si>
    <t>No</t>
  </si>
  <si>
    <t>Looking for Alaska</t>
  </si>
  <si>
    <t>⭐️⭐️</t>
  </si>
  <si>
    <t>Into the Wild</t>
  </si>
  <si>
    <t>Jon Krakauer</t>
  </si>
  <si>
    <t>One Hundred Years of Solitude</t>
  </si>
  <si>
    <t>Gabriel Garcia Marquez</t>
  </si>
  <si>
    <t>Sapiens</t>
  </si>
  <si>
    <t>Yuval Harari</t>
  </si>
  <si>
    <t>Anthropology, History, Non-Fiction, Psychology</t>
  </si>
  <si>
    <t>Gora</t>
  </si>
  <si>
    <t>Rabindranath Tagore</t>
  </si>
  <si>
    <t>⭐️</t>
  </si>
  <si>
    <t>The Great Mental Models</t>
  </si>
  <si>
    <t>Shane Parrish</t>
  </si>
  <si>
    <t>Ikigai</t>
  </si>
  <si>
    <t>Hector Garcia, Francesc Miralles</t>
  </si>
  <si>
    <t>Unread</t>
  </si>
  <si>
    <t>Inglorious Empire</t>
  </si>
  <si>
    <t>Shashi Tharoor</t>
  </si>
  <si>
    <t>History</t>
  </si>
  <si>
    <t>The Lovely Bones</t>
  </si>
  <si>
    <t>Alice Sebold</t>
  </si>
  <si>
    <t>The Compound Effect</t>
  </si>
  <si>
    <t>Darren Hardy</t>
  </si>
  <si>
    <t>Catcher in the Rye</t>
  </si>
  <si>
    <t>JD Salinger</t>
  </si>
  <si>
    <t>Bad Blood</t>
  </si>
  <si>
    <t>John Carreyrou</t>
  </si>
  <si>
    <t>India After Gandhi</t>
  </si>
  <si>
    <t>Ramachandra Guha</t>
  </si>
  <si>
    <t>The Room on the Roof</t>
  </si>
  <si>
    <t>Ruskin Bond</t>
  </si>
  <si>
    <t>World Order</t>
  </si>
  <si>
    <t>Henry Kisinger</t>
  </si>
  <si>
    <t>The Man-Eater of Malgudi</t>
  </si>
  <si>
    <t>RK Narayan</t>
  </si>
  <si>
    <t>Zen &amp; The Art of Motorcycle Repair</t>
  </si>
  <si>
    <t>Robert M Pirsig</t>
  </si>
  <si>
    <t>The FountainHead</t>
  </si>
  <si>
    <t>Ayn Rand</t>
  </si>
  <si>
    <t>Little Moments of Love</t>
  </si>
  <si>
    <t>Catana Chetwynd</t>
  </si>
  <si>
    <t>Romance</t>
  </si>
  <si>
    <t>Israel</t>
  </si>
  <si>
    <t>Martin Gilbert</t>
  </si>
  <si>
    <t>Seven Bad Ideas</t>
  </si>
  <si>
    <t>Jeff Madrick</t>
  </si>
  <si>
    <t>The Untelling</t>
  </si>
  <si>
    <t>Tayari Jones</t>
  </si>
  <si>
    <t>A Promised Land</t>
  </si>
  <si>
    <t>Barack Obama</t>
  </si>
  <si>
    <t>Atomic Habits</t>
  </si>
  <si>
    <t>James Clear</t>
  </si>
  <si>
    <t>Train to Pakistan</t>
  </si>
  <si>
    <t>Khuswant Singh</t>
  </si>
  <si>
    <t>Love in the Time of Cholera</t>
  </si>
  <si>
    <t>The Pig that Wants to be Eaten</t>
  </si>
  <si>
    <t>Julian Baggini</t>
  </si>
  <si>
    <t>How to Day Trade for a Living</t>
  </si>
  <si>
    <t>Andrew Aziz</t>
  </si>
  <si>
    <t>Financial, Non-Fiction</t>
  </si>
  <si>
    <t>An Indian Spy in Pakistan</t>
  </si>
  <si>
    <t>Mohanlal Bhaskar</t>
  </si>
  <si>
    <t>The Design of Everyday Things</t>
  </si>
  <si>
    <t>Don Norman</t>
  </si>
  <si>
    <t>The Art of Critical Decision Making</t>
  </si>
  <si>
    <t>Michael A Roberto</t>
  </si>
  <si>
    <t>Non-Fiction, Productivity</t>
  </si>
  <si>
    <t>The Power of Habit</t>
  </si>
  <si>
    <t>Charles Duhigg</t>
  </si>
  <si>
    <t>Catch Me If You Can</t>
  </si>
  <si>
    <t>Stan Redding</t>
  </si>
  <si>
    <t>The Plague</t>
  </si>
  <si>
    <t>Reading</t>
  </si>
  <si>
    <t>Kafka On the Shore</t>
  </si>
  <si>
    <t>Haruki Murakami</t>
  </si>
  <si>
    <t>Thinking, Fast and Slow</t>
  </si>
  <si>
    <t>Daniel Kahneman</t>
  </si>
  <si>
    <t>COUNTA of Author</t>
  </si>
  <si>
    <t>Percentage</t>
  </si>
  <si>
    <t>City</t>
  </si>
  <si>
    <t>Login Count</t>
  </si>
  <si>
    <t>Fraud Percentage</t>
  </si>
  <si>
    <t>Fraud Count</t>
  </si>
  <si>
    <t>Delhi</t>
  </si>
  <si>
    <t>Bangalore</t>
  </si>
  <si>
    <t>Mumbai</t>
  </si>
  <si>
    <t>Count of all books</t>
  </si>
  <si>
    <t>Count of read books</t>
  </si>
  <si>
    <t>import pandas as pd
df = pd.read_csv("")
read_df = df[df["Status"] == "Read"]
read_df.shape[0]</t>
  </si>
  <si>
    <t>Sum of all reading time</t>
  </si>
  <si>
    <t>Sum of all unread books time</t>
  </si>
  <si>
    <t>Mean of all reading time</t>
  </si>
  <si>
    <t>Mean of all read books</t>
  </si>
  <si>
    <t>Count of Books</t>
  </si>
  <si>
    <t>Sum of Reading Time</t>
  </si>
  <si>
    <t>Average of Reading Time</t>
  </si>
  <si>
    <t>Most Common Author</t>
  </si>
  <si>
    <t>df['Author'].value_counts().values[0]</t>
  </si>
  <si>
    <t>Count of Read Books</t>
  </si>
  <si>
    <t>Sum of Read Reading Time</t>
  </si>
  <si>
    <t>Average of Read Reading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</si>
</sst>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1" numFmtId="0" xfId="0" applyFont="1"/>
    <xf borderId="0" fillId="0" fontId="5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10" xfId="0" applyFont="1" applyNumberFormat="1"/>
    <xf borderId="0" fillId="0" fontId="1" numFmtId="164" xfId="0" applyFont="1" applyNumberFormat="1"/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shrinkToFit="0" wrapText="1"/>
    </xf>
    <xf borderId="0" fillId="3" fontId="5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Most books I read were Green brothers or JKR!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Counts</c:v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EA9999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1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1">
                        <a:solidFill>
                          <a:srgbClr val="000000"/>
                        </a:solidFill>
                        <a:latin typeface="Roboto"/>
                      </a:rPr>
                      <a:t>SEVEN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 b="1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5'!$A$2:$A$11</c:f>
            </c:strRef>
          </c:cat>
          <c:val>
            <c:numRef>
              <c:f>'Pivot Table 5'!$B$2:$B$11</c:f>
              <c:numCache/>
            </c:numRef>
          </c:val>
        </c:ser>
        <c:axId val="1880339516"/>
        <c:axId val="886793118"/>
      </c:barChart>
      <c:catAx>
        <c:axId val="1880339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Author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 sz="800">
                <a:solidFill>
                  <a:srgbClr val="000000"/>
                </a:solidFill>
                <a:latin typeface="+mn-lt"/>
              </a:defRPr>
            </a:pPr>
          </a:p>
        </c:txPr>
        <c:crossAx val="886793118"/>
      </c:catAx>
      <c:valAx>
        <c:axId val="8867931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0339516"/>
      </c:valAx>
      <c:lineChart>
        <c:varyColors val="0"/>
        <c:ser>
          <c:idx val="1"/>
          <c:order val="1"/>
          <c:tx>
            <c:strRef>
              <c:f>'Pivot Table 5'!$C$1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5'!$A$2:$A$11</c:f>
            </c:strRef>
          </c:cat>
          <c:val>
            <c:numRef>
              <c:f>'Pivot Table 5'!$C$2:$C$11</c:f>
              <c:numCache/>
            </c:numRef>
          </c:val>
          <c:smooth val="0"/>
        </c:ser>
        <c:axId val="149374316"/>
        <c:axId val="1204353562"/>
      </c:lineChart>
      <c:catAx>
        <c:axId val="1493743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 sz="800">
                <a:solidFill>
                  <a:srgbClr val="000000"/>
                </a:solidFill>
                <a:latin typeface="+mn-lt"/>
              </a:defRPr>
            </a:pPr>
          </a:p>
        </c:txPr>
        <c:crossAx val="1204353562"/>
      </c:catAx>
      <c:valAx>
        <c:axId val="1204353562"/>
        <c:scaling>
          <c:orientation val="minMax"/>
          <c:max val="0.15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37431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Login Count and Fraud Percentage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5'!$O$6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5'!$N$7:$N$9</c:f>
            </c:strRef>
          </c:cat>
          <c:val>
            <c:numRef>
              <c:f>'Pivot Table 5'!$O$7:$O$9</c:f>
              <c:numCache/>
            </c:numRef>
          </c:val>
        </c:ser>
        <c:axId val="99480883"/>
        <c:axId val="969073024"/>
      </c:barChart>
      <c:catAx>
        <c:axId val="994808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9073024"/>
      </c:catAx>
      <c:valAx>
        <c:axId val="969073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480883"/>
      </c:valAx>
      <c:lineChart>
        <c:varyColors val="0"/>
        <c:ser>
          <c:idx val="1"/>
          <c:order val="1"/>
          <c:tx>
            <c:strRef>
              <c:f>'Pivot Table 5'!$P$6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5'!$N$7:$N$9</c:f>
            </c:strRef>
          </c:cat>
          <c:val>
            <c:numRef>
              <c:f>'Pivot Table 5'!$P$7:$P$9</c:f>
              <c:numCache/>
            </c:numRef>
          </c:val>
          <c:smooth val="0"/>
        </c:ser>
        <c:axId val="540319862"/>
        <c:axId val="1464755887"/>
      </c:lineChart>
      <c:catAx>
        <c:axId val="54031986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4755887"/>
      </c:catAx>
      <c:valAx>
        <c:axId val="1464755887"/>
        <c:scaling>
          <c:orientation val="minMax"/>
          <c:max val="0.7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031986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3</xdr:row>
      <xdr:rowOff>19050</xdr:rowOff>
    </xdr:from>
    <xdr:ext cx="5715000" cy="5143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114300</xdr:colOff>
      <xdr:row>6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C1000" sheet="Data"/>
  </cacheSource>
  <cacheFields>
    <cacheField name="Author" numFmtId="0">
      <sharedItems containsBlank="1">
        <s v="Arthur Conan Doyle"/>
        <s v="Dominique Lapierre, Larry Collins"/>
        <s v="Markus Zusak"/>
        <s v="Albert Camus"/>
        <s v="Harper Lee"/>
        <s v="John Green"/>
        <s v="Hank Green"/>
        <s v="Bill Waterson"/>
        <s v="JK Rowling"/>
        <s v="George Orwell"/>
        <s v="Cole Knaflic"/>
        <s v="Stephen Hawking"/>
        <s v="Carl Sagan"/>
        <s v="Douglas Adams"/>
        <s v="Katherine Boo"/>
        <s v="Mark Manson"/>
        <s v="Jake Knapp"/>
        <s v="Neil DeGrasse Tyson"/>
        <s v="Robert Kaplan"/>
        <s v="Morgan Housel"/>
        <s v="Michelle Obama"/>
        <s v="Jon Krakauer"/>
        <s v="Gabriel Garcia Marquez"/>
        <s v="Yuval Harari"/>
        <s v="Rabindranath Tagore"/>
        <s v="Shane Parrish"/>
        <s v="Hector Garcia, Francesc Miralles"/>
        <s v="Shashi Tharoor"/>
        <s v="Alice Sebold"/>
        <s v="Darren Hardy"/>
        <s v="JD Salinger"/>
        <s v="John Carreyrou"/>
        <s v="Ramachandra Guha"/>
        <s v="Ruskin Bond"/>
        <s v="Henry Kisinger"/>
        <s v="RK Narayan"/>
        <s v="Robert M Pirsig"/>
        <s v="Ayn Rand"/>
        <s v="Catana Chetwynd"/>
        <s v="Martin Gilbert"/>
        <s v="Jeff Madrick"/>
        <s v="Tayari Jones"/>
        <s v="Barack Obama"/>
        <s v="James Clear"/>
        <s v="Khuswant Singh"/>
        <s v="Julian Baggini"/>
        <s v="Andrew Aziz"/>
        <s v="Mohanlal Bhaskar"/>
        <s v="Don Norman"/>
        <s v="Michael A Roberto"/>
        <s v="Charles Duhigg"/>
        <s v="Stan Redding"/>
        <s v="Haruki Murakami"/>
        <s v="Daniel Kahneman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5" cacheId="0" dataCaption="" rowGrandTotals="0" compact="0" compactData="0">
  <location ref="A1:B55" firstHeaderRow="0" firstDataRow="1" firstDataCol="0"/>
  <pivotFields>
    <pivotField name="Author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h="1" x="5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A of Author" fld="0" subtotal="count" baseField="0"/>
  </dataFields>
</pivotTableDefinition>
</file>

<file path=xl/pivotTables/pivotTable2.xml><?xml version="1.0" encoding="utf-8"?>
<pivotTableDefinition xmlns="http://schemas.openxmlformats.org/spreadsheetml/2006/main" name="Pivot Table 4" cacheId="0" dataCaption="" rowGrandTotals="0" compact="0" compactData="0">
  <location ref="A1:B55" firstHeaderRow="0" firstDataRow="1" firstDataCol="0"/>
  <pivotFields>
    <pivotField name="Author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h="1" x="5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A of Author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35.25"/>
    <col customWidth="1" min="3" max="3" width="25.75"/>
    <col customWidth="1" min="4" max="4" width="6.5"/>
    <col customWidth="1" min="5" max="5" width="35.63"/>
    <col customWidth="1" min="6" max="6" width="17.88"/>
    <col customWidth="1" min="7" max="7" width="11.63"/>
    <col hidden="1" min="9" max="13" width="12.63"/>
    <col customWidth="1" min="14" max="14" width="34.75"/>
  </cols>
  <sheetData>
    <row r="1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>
      <c r="A2" s="4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100.0</v>
      </c>
      <c r="I2" s="5" t="str">
        <f>SEARCH(",",F2, 1)</f>
        <v>#VALUE!</v>
      </c>
      <c r="J2" s="5" t="b">
        <f>ISNUMBER(SEARCH(",",F2))</f>
        <v>0</v>
      </c>
      <c r="K2" s="5" t="str">
        <f t="shared" ref="K2:K66" si="1">IF(ISNUMBER(SEARCH(",",F2,1)), LEFT(F2, SEARCH(", ",F2,1)-1), F2)</f>
        <v>Paperback</v>
      </c>
      <c r="L2" s="5" t="str">
        <f t="shared" ref="L2:L35" si="2">IF(ISNUMBER(SEARCH(",",F2,1)), RIGHT(F2, SEARCH(", ",F2, 1)+1), F2)</f>
        <v>Paperback</v>
      </c>
      <c r="N2" s="5" t="str">
        <f t="shared" ref="N2:N66" si="3">IF(ISNUMBER(SEARCH(", ", F2)), LEFT(F2,SEARCH(", ", F2) - 1), F2)</f>
        <v>Paperback</v>
      </c>
      <c r="O2" s="6" t="str">
        <f t="shared" ref="O2:O66" si="4">IF(ISNUMBER(SEARCH(", ", F2)), RIGHT(F2, SEARCH(", ",F2)+1), "")</f>
        <v/>
      </c>
    </row>
    <row r="3">
      <c r="A3" s="4" t="s">
        <v>15</v>
      </c>
      <c r="B3" s="1" t="s">
        <v>22</v>
      </c>
      <c r="C3" s="1" t="s">
        <v>23</v>
      </c>
      <c r="D3" s="1" t="s">
        <v>18</v>
      </c>
      <c r="E3" s="1" t="s">
        <v>24</v>
      </c>
      <c r="F3" s="1" t="s">
        <v>20</v>
      </c>
      <c r="G3" s="1" t="s">
        <v>21</v>
      </c>
      <c r="H3" s="1">
        <v>200.0</v>
      </c>
      <c r="K3" s="5" t="str">
        <f t="shared" si="1"/>
        <v>Paperback</v>
      </c>
      <c r="L3" s="5" t="str">
        <f t="shared" si="2"/>
        <v>Paperback</v>
      </c>
      <c r="N3" s="5" t="str">
        <f t="shared" si="3"/>
        <v>Paperback</v>
      </c>
      <c r="O3" s="6" t="str">
        <f t="shared" si="4"/>
        <v/>
      </c>
    </row>
    <row r="4">
      <c r="A4" s="4" t="s">
        <v>15</v>
      </c>
      <c r="B4" s="1" t="s">
        <v>25</v>
      </c>
      <c r="C4" s="1" t="s">
        <v>26</v>
      </c>
      <c r="D4" s="1" t="s">
        <v>18</v>
      </c>
      <c r="E4" s="1" t="s">
        <v>19</v>
      </c>
      <c r="F4" s="1" t="s">
        <v>20</v>
      </c>
      <c r="G4" s="1" t="s">
        <v>21</v>
      </c>
      <c r="H4" s="1">
        <v>800.0</v>
      </c>
      <c r="K4" s="5" t="str">
        <f t="shared" si="1"/>
        <v>Paperback</v>
      </c>
      <c r="L4" s="5" t="str">
        <f t="shared" si="2"/>
        <v>Paperback</v>
      </c>
      <c r="N4" s="5" t="str">
        <f t="shared" si="3"/>
        <v>Paperback</v>
      </c>
      <c r="O4" s="6" t="str">
        <f t="shared" si="4"/>
        <v/>
      </c>
    </row>
    <row r="5">
      <c r="A5" s="4" t="s">
        <v>15</v>
      </c>
      <c r="B5" s="1" t="s">
        <v>27</v>
      </c>
      <c r="C5" s="1" t="s">
        <v>28</v>
      </c>
      <c r="D5" s="1" t="s">
        <v>18</v>
      </c>
      <c r="E5" s="1" t="s">
        <v>29</v>
      </c>
      <c r="F5" s="1" t="s">
        <v>20</v>
      </c>
      <c r="G5" s="1" t="s">
        <v>21</v>
      </c>
      <c r="H5" s="1">
        <v>1200.0</v>
      </c>
      <c r="K5" s="5" t="str">
        <f t="shared" si="1"/>
        <v>Paperback</v>
      </c>
      <c r="L5" s="5" t="str">
        <f t="shared" si="2"/>
        <v>Paperback</v>
      </c>
      <c r="N5" s="5" t="str">
        <f t="shared" si="3"/>
        <v>Paperback</v>
      </c>
      <c r="O5" s="6" t="str">
        <f t="shared" si="4"/>
        <v/>
      </c>
    </row>
    <row r="6">
      <c r="A6" s="4" t="s">
        <v>15</v>
      </c>
      <c r="B6" s="1" t="s">
        <v>30</v>
      </c>
      <c r="C6" s="1" t="s">
        <v>31</v>
      </c>
      <c r="D6" s="1" t="s">
        <v>18</v>
      </c>
      <c r="E6" s="1" t="s">
        <v>32</v>
      </c>
      <c r="F6" s="1" t="s">
        <v>20</v>
      </c>
      <c r="G6" s="1" t="s">
        <v>21</v>
      </c>
      <c r="H6" s="1">
        <v>900.0</v>
      </c>
      <c r="K6" s="5" t="str">
        <f t="shared" si="1"/>
        <v>Paperback</v>
      </c>
      <c r="L6" s="5" t="str">
        <f t="shared" si="2"/>
        <v>Paperback</v>
      </c>
      <c r="N6" s="5" t="str">
        <f t="shared" si="3"/>
        <v>Paperback</v>
      </c>
      <c r="O6" s="6" t="str">
        <f t="shared" si="4"/>
        <v/>
      </c>
    </row>
    <row r="7">
      <c r="A7" s="4" t="s">
        <v>15</v>
      </c>
      <c r="B7" s="1" t="s">
        <v>33</v>
      </c>
      <c r="C7" s="1" t="s">
        <v>34</v>
      </c>
      <c r="D7" s="1" t="s">
        <v>18</v>
      </c>
      <c r="E7" s="1" t="s">
        <v>35</v>
      </c>
      <c r="F7" s="1" t="s">
        <v>20</v>
      </c>
      <c r="G7" s="1" t="s">
        <v>21</v>
      </c>
      <c r="H7" s="1">
        <v>400.0</v>
      </c>
      <c r="K7" s="5" t="str">
        <f t="shared" si="1"/>
        <v>Paperback</v>
      </c>
      <c r="L7" s="5" t="str">
        <f t="shared" si="2"/>
        <v>Paperback</v>
      </c>
      <c r="N7" s="5" t="str">
        <f t="shared" si="3"/>
        <v>Paperback</v>
      </c>
      <c r="O7" s="6" t="str">
        <f t="shared" si="4"/>
        <v/>
      </c>
    </row>
    <row r="8">
      <c r="A8" s="4" t="s">
        <v>15</v>
      </c>
      <c r="B8" s="1" t="s">
        <v>36</v>
      </c>
      <c r="C8" s="1" t="s">
        <v>34</v>
      </c>
      <c r="D8" s="1" t="s">
        <v>18</v>
      </c>
      <c r="E8" s="1" t="s">
        <v>37</v>
      </c>
      <c r="F8" s="1" t="s">
        <v>38</v>
      </c>
      <c r="G8" s="1" t="s">
        <v>21</v>
      </c>
      <c r="H8" s="1">
        <v>1100.0</v>
      </c>
      <c r="K8" s="5" t="str">
        <f t="shared" si="1"/>
        <v>HardCover</v>
      </c>
      <c r="L8" s="5" t="str">
        <f t="shared" si="2"/>
        <v>HardCover</v>
      </c>
      <c r="N8" s="5" t="str">
        <f t="shared" si="3"/>
        <v>HardCover</v>
      </c>
      <c r="O8" s="6" t="str">
        <f t="shared" si="4"/>
        <v/>
      </c>
    </row>
    <row r="9">
      <c r="A9" s="4" t="s">
        <v>15</v>
      </c>
      <c r="B9" s="1" t="s">
        <v>39</v>
      </c>
      <c r="C9" s="1" t="s">
        <v>40</v>
      </c>
      <c r="D9" s="1" t="s">
        <v>18</v>
      </c>
      <c r="E9" s="1" t="s">
        <v>35</v>
      </c>
      <c r="F9" s="1" t="s">
        <v>41</v>
      </c>
      <c r="G9" s="1" t="s">
        <v>21</v>
      </c>
      <c r="H9" s="1">
        <v>500.0</v>
      </c>
      <c r="K9" s="5" t="str">
        <f t="shared" si="1"/>
        <v>Audible</v>
      </c>
      <c r="L9" s="5" t="str">
        <f t="shared" si="2"/>
        <v>HardCover</v>
      </c>
      <c r="N9" s="5" t="str">
        <f t="shared" si="3"/>
        <v>Audible</v>
      </c>
      <c r="O9" s="5" t="str">
        <f t="shared" si="4"/>
        <v>HardCover</v>
      </c>
    </row>
    <row r="10">
      <c r="A10" s="4" t="s">
        <v>15</v>
      </c>
      <c r="B10" s="1" t="s">
        <v>42</v>
      </c>
      <c r="C10" s="1" t="s">
        <v>43</v>
      </c>
      <c r="D10" s="1" t="s">
        <v>18</v>
      </c>
      <c r="E10" s="1" t="s">
        <v>19</v>
      </c>
      <c r="F10" s="1" t="s">
        <v>38</v>
      </c>
      <c r="G10" s="1" t="s">
        <v>21</v>
      </c>
      <c r="H10" s="1">
        <v>1000.0</v>
      </c>
      <c r="K10" s="5" t="str">
        <f t="shared" si="1"/>
        <v>HardCover</v>
      </c>
      <c r="L10" s="5" t="str">
        <f t="shared" si="2"/>
        <v>HardCover</v>
      </c>
      <c r="N10" s="5" t="str">
        <f t="shared" si="3"/>
        <v>HardCover</v>
      </c>
      <c r="O10" s="5" t="str">
        <f t="shared" si="4"/>
        <v/>
      </c>
    </row>
    <row r="11">
      <c r="A11" s="4" t="s">
        <v>15</v>
      </c>
      <c r="B11" s="1" t="s">
        <v>44</v>
      </c>
      <c r="C11" s="1" t="s">
        <v>45</v>
      </c>
      <c r="D11" s="1" t="s">
        <v>18</v>
      </c>
      <c r="E11" s="1" t="s">
        <v>46</v>
      </c>
      <c r="F11" s="1" t="s">
        <v>41</v>
      </c>
      <c r="G11" s="1" t="s">
        <v>21</v>
      </c>
      <c r="H11" s="1">
        <v>700.0</v>
      </c>
      <c r="I11" s="5" t="str">
        <f>LEFT(F11, SEARCH(", ",F11,1)-1)</f>
        <v>Audible</v>
      </c>
      <c r="J11" s="5" t="str">
        <f>RIGHT(F11, SEARCH(", ",F11, 1)+1)</f>
        <v>HardCover</v>
      </c>
      <c r="K11" s="5" t="str">
        <f t="shared" si="1"/>
        <v>Audible</v>
      </c>
      <c r="L11" s="5" t="str">
        <f t="shared" si="2"/>
        <v>HardCover</v>
      </c>
      <c r="N11" s="5" t="str">
        <f t="shared" si="3"/>
        <v>Audible</v>
      </c>
      <c r="O11" s="5" t="str">
        <f t="shared" si="4"/>
        <v>HardCover</v>
      </c>
    </row>
    <row r="12">
      <c r="A12" s="4" t="s">
        <v>15</v>
      </c>
      <c r="B12" s="1" t="str">
        <f>"1984"</f>
        <v>1984</v>
      </c>
      <c r="C12" s="1" t="s">
        <v>47</v>
      </c>
      <c r="D12" s="1" t="s">
        <v>18</v>
      </c>
      <c r="E12" s="1" t="s">
        <v>32</v>
      </c>
      <c r="F12" s="1" t="s">
        <v>48</v>
      </c>
      <c r="G12" s="1" t="s">
        <v>21</v>
      </c>
      <c r="H12" s="1">
        <v>600.0</v>
      </c>
      <c r="K12" s="5" t="str">
        <f t="shared" si="1"/>
        <v>HardCover</v>
      </c>
      <c r="L12" s="5" t="str">
        <f t="shared" si="2"/>
        <v>, Paperback</v>
      </c>
      <c r="M12" s="5" t="b">
        <f>ISNUMBER(SEARCH(", ", F11))</f>
        <v>1</v>
      </c>
      <c r="N12" s="5" t="str">
        <f t="shared" si="3"/>
        <v>HardCover</v>
      </c>
      <c r="O12" s="5" t="str">
        <f t="shared" si="4"/>
        <v>, Paperback</v>
      </c>
      <c r="P12" s="5" t="str">
        <f>RIGHT(F12, SEARCH(", ",F12)+1)</f>
        <v>, Paperback</v>
      </c>
      <c r="Q12" s="5">
        <f>SEARCH(", ",F12)</f>
        <v>10</v>
      </c>
      <c r="R12" s="5" t="str">
        <f>MID(F12, 11, LEN(F12))</f>
        <v> Paperback</v>
      </c>
      <c r="S12" s="5" t="str">
        <f>RIGHT(F12, LEN(F12)-SEARCH(", ", F12) - 1)</f>
        <v>Paperback</v>
      </c>
    </row>
    <row r="13">
      <c r="A13" s="4" t="s">
        <v>15</v>
      </c>
      <c r="B13" s="1" t="s">
        <v>49</v>
      </c>
      <c r="C13" s="1" t="s">
        <v>50</v>
      </c>
      <c r="D13" s="1" t="s">
        <v>18</v>
      </c>
      <c r="E13" s="1" t="s">
        <v>51</v>
      </c>
      <c r="F13" s="1" t="s">
        <v>38</v>
      </c>
      <c r="G13" s="1" t="s">
        <v>21</v>
      </c>
      <c r="H13" s="1">
        <v>300.0</v>
      </c>
      <c r="K13" s="5" t="str">
        <f t="shared" si="1"/>
        <v>HardCover</v>
      </c>
      <c r="L13" s="5" t="str">
        <f t="shared" si="2"/>
        <v>HardCover</v>
      </c>
      <c r="N13" s="5" t="str">
        <f t="shared" si="3"/>
        <v>HardCover</v>
      </c>
      <c r="O13" s="5" t="str">
        <f t="shared" si="4"/>
        <v/>
      </c>
    </row>
    <row r="14">
      <c r="A14" s="4" t="s">
        <v>15</v>
      </c>
      <c r="B14" s="1" t="s">
        <v>52</v>
      </c>
      <c r="C14" s="1" t="s">
        <v>53</v>
      </c>
      <c r="D14" s="1" t="s">
        <v>18</v>
      </c>
      <c r="E14" s="1" t="s">
        <v>54</v>
      </c>
      <c r="F14" s="1" t="s">
        <v>20</v>
      </c>
      <c r="G14" s="1" t="s">
        <v>55</v>
      </c>
      <c r="H14" s="1">
        <v>600.0</v>
      </c>
      <c r="K14" s="5" t="str">
        <f t="shared" si="1"/>
        <v>Paperback</v>
      </c>
      <c r="L14" s="5" t="str">
        <f t="shared" si="2"/>
        <v>Paperback</v>
      </c>
      <c r="N14" s="5" t="str">
        <f t="shared" si="3"/>
        <v>Paperback</v>
      </c>
      <c r="O14" s="5" t="str">
        <f t="shared" si="4"/>
        <v/>
      </c>
    </row>
    <row r="15">
      <c r="A15" s="4" t="s">
        <v>15</v>
      </c>
      <c r="B15" s="1" t="s">
        <v>56</v>
      </c>
      <c r="C15" s="1" t="s">
        <v>57</v>
      </c>
      <c r="D15" s="1" t="s">
        <v>18</v>
      </c>
      <c r="E15" s="1" t="s">
        <v>54</v>
      </c>
      <c r="F15" s="1" t="s">
        <v>20</v>
      </c>
      <c r="G15" s="1" t="s">
        <v>55</v>
      </c>
      <c r="H15" s="1">
        <v>100.0</v>
      </c>
      <c r="K15" s="5" t="str">
        <f t="shared" si="1"/>
        <v>Paperback</v>
      </c>
      <c r="L15" s="5" t="str">
        <f t="shared" si="2"/>
        <v>Paperback</v>
      </c>
      <c r="N15" s="5" t="str">
        <f t="shared" si="3"/>
        <v>Paperback</v>
      </c>
      <c r="O15" s="5" t="str">
        <f t="shared" si="4"/>
        <v/>
      </c>
    </row>
    <row r="16">
      <c r="A16" s="4" t="s">
        <v>15</v>
      </c>
      <c r="B16" s="1" t="s">
        <v>58</v>
      </c>
      <c r="C16" s="1" t="s">
        <v>59</v>
      </c>
      <c r="D16" s="1" t="s">
        <v>18</v>
      </c>
      <c r="E16" s="1" t="s">
        <v>19</v>
      </c>
      <c r="F16" s="1" t="s">
        <v>38</v>
      </c>
      <c r="G16" s="1" t="s">
        <v>55</v>
      </c>
      <c r="H16" s="1">
        <v>1000.0</v>
      </c>
      <c r="K16" s="5" t="str">
        <f t="shared" si="1"/>
        <v>HardCover</v>
      </c>
      <c r="L16" s="5" t="str">
        <f t="shared" si="2"/>
        <v>HardCover</v>
      </c>
      <c r="N16" s="5" t="str">
        <f t="shared" si="3"/>
        <v>HardCover</v>
      </c>
      <c r="O16" s="5" t="str">
        <f t="shared" si="4"/>
        <v/>
      </c>
    </row>
    <row r="17">
      <c r="A17" s="4" t="s">
        <v>15</v>
      </c>
      <c r="B17" s="1" t="s">
        <v>60</v>
      </c>
      <c r="C17" s="1" t="s">
        <v>61</v>
      </c>
      <c r="D17" s="1" t="s">
        <v>18</v>
      </c>
      <c r="E17" s="1" t="s">
        <v>19</v>
      </c>
      <c r="F17" s="1" t="s">
        <v>20</v>
      </c>
      <c r="G17" s="1" t="s">
        <v>55</v>
      </c>
      <c r="H17" s="1">
        <v>700.0</v>
      </c>
      <c r="K17" s="5" t="str">
        <f t="shared" si="1"/>
        <v>Paperback</v>
      </c>
      <c r="L17" s="5" t="str">
        <f t="shared" si="2"/>
        <v>Paperback</v>
      </c>
      <c r="N17" s="5" t="str">
        <f t="shared" si="3"/>
        <v>Paperback</v>
      </c>
      <c r="O17" s="5" t="str">
        <f t="shared" si="4"/>
        <v/>
      </c>
    </row>
    <row r="18">
      <c r="A18" s="4" t="s">
        <v>15</v>
      </c>
      <c r="B18" s="1" t="s">
        <v>62</v>
      </c>
      <c r="C18" s="1" t="s">
        <v>40</v>
      </c>
      <c r="D18" s="1" t="s">
        <v>18</v>
      </c>
      <c r="E18" s="1" t="s">
        <v>35</v>
      </c>
      <c r="F18" s="1" t="s">
        <v>63</v>
      </c>
      <c r="G18" s="1" t="s">
        <v>55</v>
      </c>
      <c r="H18" s="1">
        <v>800.0</v>
      </c>
      <c r="K18" s="5" t="str">
        <f t="shared" si="1"/>
        <v>Audible</v>
      </c>
      <c r="L18" s="5" t="str">
        <f t="shared" si="2"/>
        <v>Paperback</v>
      </c>
      <c r="N18" s="5" t="str">
        <f t="shared" si="3"/>
        <v>Audible</v>
      </c>
      <c r="O18" s="5" t="str">
        <f t="shared" si="4"/>
        <v>Paperback</v>
      </c>
    </row>
    <row r="19">
      <c r="A19" s="4" t="s">
        <v>15</v>
      </c>
      <c r="B19" s="1" t="s">
        <v>64</v>
      </c>
      <c r="C19" s="1" t="s">
        <v>65</v>
      </c>
      <c r="D19" s="1" t="s">
        <v>18</v>
      </c>
      <c r="E19" s="1" t="s">
        <v>29</v>
      </c>
      <c r="F19" s="1" t="s">
        <v>66</v>
      </c>
      <c r="G19" s="1" t="s">
        <v>55</v>
      </c>
      <c r="H19" s="1">
        <v>500.0</v>
      </c>
      <c r="K19" s="5" t="str">
        <f t="shared" si="1"/>
        <v>Audible</v>
      </c>
      <c r="L19" s="5" t="str">
        <f t="shared" si="2"/>
        <v>Audible</v>
      </c>
      <c r="N19" s="5" t="str">
        <f t="shared" si="3"/>
        <v>Audible</v>
      </c>
      <c r="O19" s="5" t="str">
        <f t="shared" si="4"/>
        <v/>
      </c>
    </row>
    <row r="20">
      <c r="A20" s="4" t="s">
        <v>15</v>
      </c>
      <c r="B20" s="1" t="s">
        <v>67</v>
      </c>
      <c r="C20" s="1" t="s">
        <v>45</v>
      </c>
      <c r="D20" s="1" t="s">
        <v>18</v>
      </c>
      <c r="E20" s="1" t="s">
        <v>46</v>
      </c>
      <c r="F20" s="1" t="s">
        <v>41</v>
      </c>
      <c r="G20" s="1" t="s">
        <v>55</v>
      </c>
      <c r="H20" s="1">
        <v>900.0</v>
      </c>
      <c r="K20" s="5" t="str">
        <f t="shared" si="1"/>
        <v>Audible</v>
      </c>
      <c r="L20" s="5" t="str">
        <f t="shared" si="2"/>
        <v>HardCover</v>
      </c>
      <c r="N20" s="5" t="str">
        <f t="shared" si="3"/>
        <v>Audible</v>
      </c>
      <c r="O20" s="5" t="str">
        <f t="shared" si="4"/>
        <v>HardCover</v>
      </c>
    </row>
    <row r="21">
      <c r="A21" s="4" t="s">
        <v>15</v>
      </c>
      <c r="B21" s="1" t="s">
        <v>68</v>
      </c>
      <c r="C21" s="1" t="s">
        <v>45</v>
      </c>
      <c r="D21" s="1" t="s">
        <v>18</v>
      </c>
      <c r="E21" s="1" t="s">
        <v>46</v>
      </c>
      <c r="F21" s="1" t="s">
        <v>41</v>
      </c>
      <c r="G21" s="1" t="s">
        <v>55</v>
      </c>
      <c r="H21" s="1">
        <v>200.0</v>
      </c>
      <c r="K21" s="5" t="str">
        <f t="shared" si="1"/>
        <v>Audible</v>
      </c>
      <c r="L21" s="5" t="str">
        <f t="shared" si="2"/>
        <v>HardCover</v>
      </c>
      <c r="N21" s="5" t="str">
        <f t="shared" si="3"/>
        <v>Audible</v>
      </c>
      <c r="O21" s="5" t="str">
        <f t="shared" si="4"/>
        <v>HardCover</v>
      </c>
    </row>
    <row r="22">
      <c r="A22" s="4" t="s">
        <v>15</v>
      </c>
      <c r="B22" s="1" t="s">
        <v>69</v>
      </c>
      <c r="C22" s="1" t="s">
        <v>45</v>
      </c>
      <c r="D22" s="1" t="s">
        <v>18</v>
      </c>
      <c r="E22" s="1" t="s">
        <v>46</v>
      </c>
      <c r="F22" s="1" t="s">
        <v>41</v>
      </c>
      <c r="G22" s="1" t="s">
        <v>55</v>
      </c>
      <c r="H22" s="1">
        <v>1200.0</v>
      </c>
      <c r="K22" s="5" t="str">
        <f t="shared" si="1"/>
        <v>Audible</v>
      </c>
      <c r="L22" s="5" t="str">
        <f t="shared" si="2"/>
        <v>HardCover</v>
      </c>
      <c r="N22" s="5" t="str">
        <f t="shared" si="3"/>
        <v>Audible</v>
      </c>
      <c r="O22" s="5" t="str">
        <f t="shared" si="4"/>
        <v>HardCover</v>
      </c>
    </row>
    <row r="23">
      <c r="A23" s="4" t="s">
        <v>15</v>
      </c>
      <c r="B23" s="1" t="s">
        <v>70</v>
      </c>
      <c r="C23" s="1" t="s">
        <v>71</v>
      </c>
      <c r="D23" s="1" t="s">
        <v>18</v>
      </c>
      <c r="E23" s="1" t="s">
        <v>72</v>
      </c>
      <c r="F23" s="1" t="s">
        <v>66</v>
      </c>
      <c r="G23" s="1" t="s">
        <v>73</v>
      </c>
      <c r="H23" s="1">
        <v>300.0</v>
      </c>
      <c r="K23" s="5" t="str">
        <f t="shared" si="1"/>
        <v>Audible</v>
      </c>
      <c r="L23" s="5" t="str">
        <f t="shared" si="2"/>
        <v>Audible</v>
      </c>
      <c r="N23" s="5" t="str">
        <f t="shared" si="3"/>
        <v>Audible</v>
      </c>
      <c r="O23" s="5" t="str">
        <f t="shared" si="4"/>
        <v/>
      </c>
    </row>
    <row r="24">
      <c r="A24" s="4" t="s">
        <v>15</v>
      </c>
      <c r="B24" s="1" t="s">
        <v>74</v>
      </c>
      <c r="C24" s="1" t="s">
        <v>75</v>
      </c>
      <c r="D24" s="1" t="s">
        <v>18</v>
      </c>
      <c r="E24" s="1" t="s">
        <v>54</v>
      </c>
      <c r="F24" s="1" t="s">
        <v>20</v>
      </c>
      <c r="G24" s="1" t="s">
        <v>73</v>
      </c>
      <c r="H24" s="1">
        <v>400.0</v>
      </c>
      <c r="K24" s="5" t="str">
        <f t="shared" si="1"/>
        <v>Paperback</v>
      </c>
      <c r="L24" s="5" t="str">
        <f t="shared" si="2"/>
        <v>Paperback</v>
      </c>
      <c r="N24" s="5" t="str">
        <f t="shared" si="3"/>
        <v>Paperback</v>
      </c>
      <c r="O24" s="5" t="str">
        <f t="shared" si="4"/>
        <v/>
      </c>
    </row>
    <row r="25">
      <c r="A25" s="4" t="s">
        <v>15</v>
      </c>
      <c r="B25" s="1" t="s">
        <v>76</v>
      </c>
      <c r="C25" s="1" t="s">
        <v>45</v>
      </c>
      <c r="D25" s="1" t="s">
        <v>18</v>
      </c>
      <c r="E25" s="1" t="s">
        <v>19</v>
      </c>
      <c r="F25" s="1" t="s">
        <v>41</v>
      </c>
      <c r="G25" s="1" t="s">
        <v>73</v>
      </c>
      <c r="H25" s="1">
        <v>1100.0</v>
      </c>
      <c r="K25" s="5" t="str">
        <f t="shared" si="1"/>
        <v>Audible</v>
      </c>
      <c r="L25" s="5" t="str">
        <f t="shared" si="2"/>
        <v>HardCover</v>
      </c>
      <c r="N25" s="5" t="str">
        <f t="shared" si="3"/>
        <v>Audible</v>
      </c>
      <c r="O25" s="5" t="str">
        <f t="shared" si="4"/>
        <v>HardCover</v>
      </c>
    </row>
    <row r="26">
      <c r="A26" s="4" t="s">
        <v>15</v>
      </c>
      <c r="B26" s="1" t="s">
        <v>77</v>
      </c>
      <c r="C26" s="1" t="s">
        <v>45</v>
      </c>
      <c r="D26" s="1" t="s">
        <v>18</v>
      </c>
      <c r="E26" s="1" t="s">
        <v>19</v>
      </c>
      <c r="F26" s="1" t="s">
        <v>41</v>
      </c>
      <c r="G26" s="1" t="s">
        <v>73</v>
      </c>
      <c r="H26" s="1">
        <v>300.0</v>
      </c>
      <c r="K26" s="5" t="str">
        <f t="shared" si="1"/>
        <v>Audible</v>
      </c>
      <c r="L26" s="5" t="str">
        <f t="shared" si="2"/>
        <v>HardCover</v>
      </c>
      <c r="N26" s="5" t="str">
        <f t="shared" si="3"/>
        <v>Audible</v>
      </c>
      <c r="O26" s="5" t="str">
        <f t="shared" si="4"/>
        <v>HardCover</v>
      </c>
    </row>
    <row r="27">
      <c r="A27" s="4" t="s">
        <v>15</v>
      </c>
      <c r="B27" s="1" t="s">
        <v>78</v>
      </c>
      <c r="C27" s="1" t="s">
        <v>79</v>
      </c>
      <c r="D27" s="1" t="s">
        <v>18</v>
      </c>
      <c r="E27" s="1" t="s">
        <v>24</v>
      </c>
      <c r="F27" s="1" t="s">
        <v>63</v>
      </c>
      <c r="G27" s="1" t="s">
        <v>73</v>
      </c>
      <c r="H27" s="1">
        <v>900.0</v>
      </c>
      <c r="K27" s="5" t="str">
        <f t="shared" si="1"/>
        <v>Audible</v>
      </c>
      <c r="L27" s="5" t="str">
        <f t="shared" si="2"/>
        <v>Paperback</v>
      </c>
      <c r="N27" s="5" t="str">
        <f t="shared" si="3"/>
        <v>Audible</v>
      </c>
      <c r="O27" s="5" t="str">
        <f t="shared" si="4"/>
        <v>Paperback</v>
      </c>
    </row>
    <row r="28">
      <c r="A28" s="4" t="s">
        <v>15</v>
      </c>
      <c r="B28" s="1" t="s">
        <v>80</v>
      </c>
      <c r="C28" s="1" t="s">
        <v>81</v>
      </c>
      <c r="D28" s="1" t="s">
        <v>18</v>
      </c>
      <c r="E28" s="1" t="s">
        <v>82</v>
      </c>
      <c r="F28" s="1" t="s">
        <v>63</v>
      </c>
      <c r="G28" s="1" t="s">
        <v>73</v>
      </c>
      <c r="H28" s="1">
        <v>800.0</v>
      </c>
      <c r="K28" s="5" t="str">
        <f t="shared" si="1"/>
        <v>Audible</v>
      </c>
      <c r="L28" s="5" t="str">
        <f t="shared" si="2"/>
        <v>Paperback</v>
      </c>
      <c r="N28" s="5" t="str">
        <f t="shared" si="3"/>
        <v>Audible</v>
      </c>
      <c r="O28" s="5" t="str">
        <f t="shared" si="4"/>
        <v>Paperback</v>
      </c>
    </row>
    <row r="29">
      <c r="A29" s="4" t="s">
        <v>15</v>
      </c>
      <c r="B29" s="1" t="s">
        <v>83</v>
      </c>
      <c r="C29" s="1" t="s">
        <v>45</v>
      </c>
      <c r="D29" s="1" t="s">
        <v>18</v>
      </c>
      <c r="E29" s="1" t="s">
        <v>19</v>
      </c>
      <c r="F29" s="1" t="s">
        <v>41</v>
      </c>
      <c r="G29" s="1" t="s">
        <v>73</v>
      </c>
      <c r="H29" s="1">
        <v>1000.0</v>
      </c>
      <c r="K29" s="5" t="str">
        <f t="shared" si="1"/>
        <v>Audible</v>
      </c>
      <c r="L29" s="5" t="str">
        <f t="shared" si="2"/>
        <v>HardCover</v>
      </c>
      <c r="N29" s="5" t="str">
        <f t="shared" si="3"/>
        <v>Audible</v>
      </c>
      <c r="O29" s="5" t="str">
        <f t="shared" si="4"/>
        <v>HardCover</v>
      </c>
    </row>
    <row r="30">
      <c r="A30" s="4" t="s">
        <v>15</v>
      </c>
      <c r="B30" s="1" t="s">
        <v>84</v>
      </c>
      <c r="C30" s="1" t="s">
        <v>85</v>
      </c>
      <c r="D30" s="1" t="s">
        <v>86</v>
      </c>
      <c r="E30" s="1" t="s">
        <v>37</v>
      </c>
      <c r="F30" s="1" t="s">
        <v>66</v>
      </c>
      <c r="G30" s="1" t="s">
        <v>73</v>
      </c>
      <c r="H30" s="1">
        <v>1100.0</v>
      </c>
      <c r="K30" s="5" t="str">
        <f t="shared" si="1"/>
        <v>Audible</v>
      </c>
      <c r="L30" s="5" t="str">
        <f t="shared" si="2"/>
        <v>Audible</v>
      </c>
      <c r="N30" s="5" t="str">
        <f t="shared" si="3"/>
        <v>Audible</v>
      </c>
      <c r="O30" s="5" t="str">
        <f t="shared" si="4"/>
        <v/>
      </c>
    </row>
    <row r="31">
      <c r="A31" s="4" t="s">
        <v>15</v>
      </c>
      <c r="B31" s="1" t="s">
        <v>87</v>
      </c>
      <c r="C31" s="1" t="s">
        <v>34</v>
      </c>
      <c r="D31" s="1" t="s">
        <v>18</v>
      </c>
      <c r="E31" s="1" t="s">
        <v>35</v>
      </c>
      <c r="F31" s="1" t="s">
        <v>20</v>
      </c>
      <c r="G31" s="1" t="s">
        <v>88</v>
      </c>
      <c r="H31" s="1">
        <v>600.0</v>
      </c>
      <c r="K31" s="5" t="str">
        <f t="shared" si="1"/>
        <v>Paperback</v>
      </c>
      <c r="L31" s="5" t="str">
        <f t="shared" si="2"/>
        <v>Paperback</v>
      </c>
      <c r="N31" s="5" t="str">
        <f t="shared" si="3"/>
        <v>Paperback</v>
      </c>
      <c r="O31" s="5" t="str">
        <f t="shared" si="4"/>
        <v/>
      </c>
    </row>
    <row r="32">
      <c r="A32" s="4" t="s">
        <v>15</v>
      </c>
      <c r="B32" s="1" t="s">
        <v>89</v>
      </c>
      <c r="C32" s="1" t="s">
        <v>90</v>
      </c>
      <c r="D32" s="1" t="s">
        <v>18</v>
      </c>
      <c r="E32" s="1" t="s">
        <v>37</v>
      </c>
      <c r="F32" s="1" t="s">
        <v>66</v>
      </c>
      <c r="G32" s="1" t="s">
        <v>88</v>
      </c>
      <c r="H32" s="1">
        <v>100.0</v>
      </c>
      <c r="K32" s="5" t="str">
        <f t="shared" si="1"/>
        <v>Audible</v>
      </c>
      <c r="L32" s="5" t="str">
        <f t="shared" si="2"/>
        <v>Audible</v>
      </c>
      <c r="N32" s="5" t="str">
        <f t="shared" si="3"/>
        <v>Audible</v>
      </c>
      <c r="O32" s="5" t="str">
        <f t="shared" si="4"/>
        <v/>
      </c>
    </row>
    <row r="33">
      <c r="A33" s="4" t="s">
        <v>15</v>
      </c>
      <c r="B33" s="1" t="s">
        <v>91</v>
      </c>
      <c r="C33" s="1" t="s">
        <v>92</v>
      </c>
      <c r="D33" s="1" t="s">
        <v>18</v>
      </c>
      <c r="E33" s="1" t="s">
        <v>19</v>
      </c>
      <c r="F33" s="1" t="s">
        <v>20</v>
      </c>
      <c r="G33" s="1" t="s">
        <v>88</v>
      </c>
      <c r="H33" s="1">
        <v>1200.0</v>
      </c>
      <c r="K33" s="5" t="str">
        <f t="shared" si="1"/>
        <v>Paperback</v>
      </c>
      <c r="L33" s="5" t="str">
        <f t="shared" si="2"/>
        <v>Paperback</v>
      </c>
      <c r="N33" s="5" t="str">
        <f t="shared" si="3"/>
        <v>Paperback</v>
      </c>
      <c r="O33" s="5" t="str">
        <f t="shared" si="4"/>
        <v/>
      </c>
    </row>
    <row r="34">
      <c r="A34" s="4" t="s">
        <v>15</v>
      </c>
      <c r="B34" s="1" t="s">
        <v>93</v>
      </c>
      <c r="C34" s="1" t="s">
        <v>94</v>
      </c>
      <c r="D34" s="1" t="s">
        <v>86</v>
      </c>
      <c r="E34" s="1" t="s">
        <v>95</v>
      </c>
      <c r="F34" s="1" t="s">
        <v>20</v>
      </c>
      <c r="G34" s="1" t="s">
        <v>88</v>
      </c>
      <c r="H34" s="1">
        <v>500.0</v>
      </c>
      <c r="K34" s="5" t="str">
        <f t="shared" si="1"/>
        <v>Paperback</v>
      </c>
      <c r="L34" s="5" t="str">
        <f t="shared" si="2"/>
        <v>Paperback</v>
      </c>
      <c r="N34" s="5" t="str">
        <f t="shared" si="3"/>
        <v>Paperback</v>
      </c>
      <c r="O34" s="5" t="str">
        <f t="shared" si="4"/>
        <v/>
      </c>
    </row>
    <row r="35">
      <c r="A35" s="4" t="s">
        <v>15</v>
      </c>
      <c r="B35" s="1" t="s">
        <v>96</v>
      </c>
      <c r="C35" s="1" t="s">
        <v>97</v>
      </c>
      <c r="D35" s="1" t="s">
        <v>18</v>
      </c>
      <c r="E35" s="1" t="s">
        <v>19</v>
      </c>
      <c r="F35" s="1" t="s">
        <v>20</v>
      </c>
      <c r="G35" s="1" t="s">
        <v>98</v>
      </c>
      <c r="H35" s="1">
        <v>700.0</v>
      </c>
      <c r="K35" s="5" t="str">
        <f t="shared" si="1"/>
        <v>Paperback</v>
      </c>
      <c r="L35" s="5" t="str">
        <f t="shared" si="2"/>
        <v>Paperback</v>
      </c>
      <c r="N35" s="5" t="str">
        <f t="shared" si="3"/>
        <v>Paperback</v>
      </c>
      <c r="O35" s="5" t="str">
        <f t="shared" si="4"/>
        <v/>
      </c>
    </row>
    <row r="36">
      <c r="A36" s="4" t="s">
        <v>15</v>
      </c>
      <c r="B36" s="1" t="s">
        <v>99</v>
      </c>
      <c r="C36" s="1" t="s">
        <v>100</v>
      </c>
      <c r="D36" s="1" t="s">
        <v>86</v>
      </c>
      <c r="E36" s="1" t="s">
        <v>29</v>
      </c>
      <c r="G36" s="1" t="s">
        <v>98</v>
      </c>
      <c r="H36" s="1">
        <v>200.0</v>
      </c>
      <c r="K36" s="5" t="str">
        <f t="shared" si="1"/>
        <v/>
      </c>
      <c r="N36" s="5" t="str">
        <f t="shared" si="3"/>
        <v/>
      </c>
      <c r="O36" s="5" t="str">
        <f t="shared" si="4"/>
        <v/>
      </c>
    </row>
    <row r="37">
      <c r="A37" s="4" t="s">
        <v>15</v>
      </c>
      <c r="B37" s="1" t="s">
        <v>101</v>
      </c>
      <c r="C37" s="1" t="s">
        <v>102</v>
      </c>
      <c r="D37" s="1" t="s">
        <v>18</v>
      </c>
      <c r="E37" s="1" t="s">
        <v>29</v>
      </c>
      <c r="F37" s="1" t="s">
        <v>38</v>
      </c>
      <c r="G37" s="1" t="s">
        <v>98</v>
      </c>
      <c r="H37" s="1">
        <v>400.0</v>
      </c>
      <c r="K37" s="5" t="str">
        <f t="shared" si="1"/>
        <v>HardCover</v>
      </c>
      <c r="N37" s="5" t="str">
        <f t="shared" si="3"/>
        <v>HardCover</v>
      </c>
      <c r="O37" s="5" t="str">
        <f t="shared" si="4"/>
        <v/>
      </c>
    </row>
    <row r="38">
      <c r="A38" s="4" t="s">
        <v>103</v>
      </c>
      <c r="B38" s="1" t="s">
        <v>104</v>
      </c>
      <c r="C38" s="1" t="s">
        <v>105</v>
      </c>
      <c r="D38" s="1" t="s">
        <v>18</v>
      </c>
      <c r="E38" s="1" t="s">
        <v>106</v>
      </c>
      <c r="F38" s="1" t="s">
        <v>66</v>
      </c>
      <c r="H38" s="1">
        <v>1100.0</v>
      </c>
      <c r="K38" s="5" t="str">
        <f t="shared" si="1"/>
        <v>Audible</v>
      </c>
      <c r="N38" s="5" t="str">
        <f t="shared" si="3"/>
        <v>Audible</v>
      </c>
      <c r="O38" s="5" t="str">
        <f t="shared" si="4"/>
        <v/>
      </c>
    </row>
    <row r="39">
      <c r="A39" s="4" t="s">
        <v>15</v>
      </c>
      <c r="B39" s="1" t="s">
        <v>107</v>
      </c>
      <c r="C39" s="1" t="s">
        <v>108</v>
      </c>
      <c r="D39" s="1" t="s">
        <v>18</v>
      </c>
      <c r="E39" s="1" t="s">
        <v>19</v>
      </c>
      <c r="F39" s="1" t="s">
        <v>66</v>
      </c>
      <c r="G39" s="1" t="s">
        <v>21</v>
      </c>
      <c r="H39" s="1">
        <v>700.0</v>
      </c>
      <c r="K39" s="5" t="str">
        <f t="shared" si="1"/>
        <v>Audible</v>
      </c>
      <c r="N39" s="5" t="str">
        <f t="shared" si="3"/>
        <v>Audible</v>
      </c>
      <c r="O39" s="5" t="str">
        <f t="shared" si="4"/>
        <v/>
      </c>
    </row>
    <row r="40">
      <c r="A40" s="4" t="s">
        <v>103</v>
      </c>
      <c r="B40" s="1" t="s">
        <v>109</v>
      </c>
      <c r="C40" s="1" t="s">
        <v>110</v>
      </c>
      <c r="D40" s="1" t="s">
        <v>18</v>
      </c>
      <c r="E40" s="1" t="s">
        <v>72</v>
      </c>
      <c r="F40" s="1" t="s">
        <v>66</v>
      </c>
      <c r="H40" s="1">
        <v>300.0</v>
      </c>
      <c r="K40" s="5" t="str">
        <f t="shared" si="1"/>
        <v>Audible</v>
      </c>
      <c r="N40" s="5" t="str">
        <f t="shared" si="3"/>
        <v>Audible</v>
      </c>
      <c r="O40" s="5" t="str">
        <f t="shared" si="4"/>
        <v/>
      </c>
    </row>
    <row r="41">
      <c r="A41" s="4" t="s">
        <v>103</v>
      </c>
      <c r="B41" s="1" t="s">
        <v>111</v>
      </c>
      <c r="C41" s="1" t="s">
        <v>112</v>
      </c>
      <c r="D41" s="1" t="s">
        <v>18</v>
      </c>
      <c r="E41" s="1" t="s">
        <v>19</v>
      </c>
      <c r="F41" s="1" t="s">
        <v>38</v>
      </c>
      <c r="H41" s="1">
        <v>500.0</v>
      </c>
      <c r="K41" s="5" t="str">
        <f t="shared" si="1"/>
        <v>HardCover</v>
      </c>
      <c r="N41" s="5" t="str">
        <f t="shared" si="3"/>
        <v>HardCover</v>
      </c>
      <c r="O41" s="5" t="str">
        <f t="shared" si="4"/>
        <v/>
      </c>
    </row>
    <row r="42">
      <c r="A42" s="4" t="s">
        <v>103</v>
      </c>
      <c r="B42" s="1" t="s">
        <v>113</v>
      </c>
      <c r="C42" s="1" t="s">
        <v>114</v>
      </c>
      <c r="D42" s="1" t="s">
        <v>18</v>
      </c>
      <c r="E42" s="1" t="s">
        <v>37</v>
      </c>
      <c r="F42" s="1" t="s">
        <v>20</v>
      </c>
      <c r="H42" s="1">
        <v>400.0</v>
      </c>
      <c r="K42" s="5" t="str">
        <f t="shared" si="1"/>
        <v>Paperback</v>
      </c>
      <c r="N42" s="5" t="str">
        <f t="shared" si="3"/>
        <v>Paperback</v>
      </c>
      <c r="O42" s="5" t="str">
        <f t="shared" si="4"/>
        <v/>
      </c>
    </row>
    <row r="43">
      <c r="A43" s="4" t="s">
        <v>103</v>
      </c>
      <c r="B43" s="1" t="s">
        <v>115</v>
      </c>
      <c r="C43" s="1" t="s">
        <v>116</v>
      </c>
      <c r="D43" s="1" t="s">
        <v>18</v>
      </c>
      <c r="E43" s="1" t="s">
        <v>24</v>
      </c>
      <c r="F43" s="1" t="s">
        <v>20</v>
      </c>
      <c r="H43" s="1">
        <v>800.0</v>
      </c>
      <c r="K43" s="5" t="str">
        <f t="shared" si="1"/>
        <v>Paperback</v>
      </c>
      <c r="N43" s="5" t="str">
        <f t="shared" si="3"/>
        <v>Paperback</v>
      </c>
      <c r="O43" s="5" t="str">
        <f t="shared" si="4"/>
        <v/>
      </c>
    </row>
    <row r="44">
      <c r="A44" s="4" t="s">
        <v>103</v>
      </c>
      <c r="B44" s="1" t="s">
        <v>117</v>
      </c>
      <c r="C44" s="1" t="s">
        <v>118</v>
      </c>
      <c r="D44" s="1" t="s">
        <v>18</v>
      </c>
      <c r="E44" s="1" t="s">
        <v>19</v>
      </c>
      <c r="F44" s="1" t="s">
        <v>20</v>
      </c>
      <c r="H44" s="1">
        <v>900.0</v>
      </c>
      <c r="K44" s="5" t="str">
        <f t="shared" si="1"/>
        <v>Paperback</v>
      </c>
      <c r="N44" s="5" t="str">
        <f t="shared" si="3"/>
        <v>Paperback</v>
      </c>
      <c r="O44" s="5" t="str">
        <f t="shared" si="4"/>
        <v/>
      </c>
    </row>
    <row r="45">
      <c r="A45" s="4" t="s">
        <v>15</v>
      </c>
      <c r="B45" s="1" t="s">
        <v>119</v>
      </c>
      <c r="C45" s="1" t="s">
        <v>120</v>
      </c>
      <c r="D45" s="1" t="s">
        <v>18</v>
      </c>
      <c r="E45" s="1" t="s">
        <v>24</v>
      </c>
      <c r="F45" s="1" t="s">
        <v>20</v>
      </c>
      <c r="G45" s="1" t="s">
        <v>73</v>
      </c>
      <c r="H45" s="1">
        <v>100.0</v>
      </c>
      <c r="K45" s="5" t="str">
        <f t="shared" si="1"/>
        <v>Paperback</v>
      </c>
      <c r="N45" s="5" t="str">
        <f t="shared" si="3"/>
        <v>Paperback</v>
      </c>
      <c r="O45" s="5" t="str">
        <f t="shared" si="4"/>
        <v/>
      </c>
    </row>
    <row r="46">
      <c r="A46" s="4" t="s">
        <v>103</v>
      </c>
      <c r="B46" s="1" t="s">
        <v>121</v>
      </c>
      <c r="C46" s="1" t="s">
        <v>122</v>
      </c>
      <c r="D46" s="1" t="s">
        <v>18</v>
      </c>
      <c r="E46" s="1" t="s">
        <v>19</v>
      </c>
      <c r="F46" s="1" t="s">
        <v>20</v>
      </c>
      <c r="H46" s="1">
        <v>600.0</v>
      </c>
      <c r="K46" s="5" t="str">
        <f t="shared" si="1"/>
        <v>Paperback</v>
      </c>
      <c r="N46" s="5" t="str">
        <f t="shared" si="3"/>
        <v>Paperback</v>
      </c>
      <c r="O46" s="5" t="str">
        <f t="shared" si="4"/>
        <v/>
      </c>
    </row>
    <row r="47">
      <c r="A47" s="4" t="s">
        <v>103</v>
      </c>
      <c r="B47" s="1" t="s">
        <v>123</v>
      </c>
      <c r="C47" s="1" t="s">
        <v>124</v>
      </c>
      <c r="D47" s="1" t="s">
        <v>18</v>
      </c>
      <c r="E47" s="1" t="s">
        <v>29</v>
      </c>
      <c r="F47" s="1" t="s">
        <v>20</v>
      </c>
      <c r="H47" s="1">
        <v>200.0</v>
      </c>
      <c r="K47" s="5" t="str">
        <f t="shared" si="1"/>
        <v>Paperback</v>
      </c>
      <c r="N47" s="5" t="str">
        <f t="shared" si="3"/>
        <v>Paperback</v>
      </c>
      <c r="O47" s="5" t="str">
        <f t="shared" si="4"/>
        <v/>
      </c>
    </row>
    <row r="48">
      <c r="A48" s="4" t="s">
        <v>103</v>
      </c>
      <c r="B48" s="1" t="s">
        <v>125</v>
      </c>
      <c r="C48" s="1" t="s">
        <v>126</v>
      </c>
      <c r="D48" s="1" t="s">
        <v>18</v>
      </c>
      <c r="E48" s="1" t="s">
        <v>19</v>
      </c>
      <c r="F48" s="1" t="s">
        <v>20</v>
      </c>
      <c r="H48" s="1">
        <v>1000.0</v>
      </c>
      <c r="K48" s="5" t="str">
        <f t="shared" si="1"/>
        <v>Paperback</v>
      </c>
      <c r="N48" s="5" t="str">
        <f t="shared" si="3"/>
        <v>Paperback</v>
      </c>
      <c r="O48" s="5" t="str">
        <f t="shared" si="4"/>
        <v/>
      </c>
    </row>
    <row r="49">
      <c r="A49" s="4" t="s">
        <v>15</v>
      </c>
      <c r="B49" s="1" t="s">
        <v>127</v>
      </c>
      <c r="C49" s="1" t="s">
        <v>128</v>
      </c>
      <c r="D49" s="1" t="s">
        <v>18</v>
      </c>
      <c r="E49" s="1" t="s">
        <v>129</v>
      </c>
      <c r="F49" s="1" t="s">
        <v>38</v>
      </c>
      <c r="G49" s="1" t="s">
        <v>55</v>
      </c>
      <c r="H49" s="1">
        <v>1200.0</v>
      </c>
      <c r="K49" s="5" t="str">
        <f t="shared" si="1"/>
        <v>HardCover</v>
      </c>
      <c r="N49" s="5" t="str">
        <f t="shared" si="3"/>
        <v>HardCover</v>
      </c>
      <c r="O49" s="5" t="str">
        <f t="shared" si="4"/>
        <v/>
      </c>
    </row>
    <row r="50">
      <c r="A50" s="4" t="s">
        <v>103</v>
      </c>
      <c r="B50" s="1" t="s">
        <v>130</v>
      </c>
      <c r="C50" s="1" t="s">
        <v>131</v>
      </c>
      <c r="D50" s="1" t="s">
        <v>18</v>
      </c>
      <c r="E50" s="1" t="s">
        <v>37</v>
      </c>
      <c r="F50" s="1" t="s">
        <v>20</v>
      </c>
      <c r="H50" s="1">
        <v>100.0</v>
      </c>
      <c r="K50" s="5" t="str">
        <f t="shared" si="1"/>
        <v>Paperback</v>
      </c>
      <c r="N50" s="5" t="str">
        <f t="shared" si="3"/>
        <v>Paperback</v>
      </c>
      <c r="O50" s="5" t="str">
        <f t="shared" si="4"/>
        <v/>
      </c>
    </row>
    <row r="51">
      <c r="A51" s="4" t="s">
        <v>103</v>
      </c>
      <c r="B51" s="1" t="s">
        <v>132</v>
      </c>
      <c r="C51" s="1" t="s">
        <v>133</v>
      </c>
      <c r="D51" s="1" t="s">
        <v>18</v>
      </c>
      <c r="E51" s="1" t="s">
        <v>37</v>
      </c>
      <c r="F51" s="1" t="s">
        <v>20</v>
      </c>
      <c r="H51" s="1">
        <v>700.0</v>
      </c>
      <c r="K51" s="5" t="str">
        <f t="shared" si="1"/>
        <v>Paperback</v>
      </c>
      <c r="N51" s="5" t="str">
        <f t="shared" si="3"/>
        <v>Paperback</v>
      </c>
      <c r="O51" s="5" t="str">
        <f t="shared" si="4"/>
        <v/>
      </c>
    </row>
    <row r="52">
      <c r="A52" s="4" t="s">
        <v>103</v>
      </c>
      <c r="B52" s="1" t="s">
        <v>134</v>
      </c>
      <c r="C52" s="1" t="s">
        <v>135</v>
      </c>
      <c r="D52" s="1" t="s">
        <v>18</v>
      </c>
      <c r="E52" s="1" t="s">
        <v>19</v>
      </c>
      <c r="F52" s="1" t="s">
        <v>20</v>
      </c>
      <c r="H52" s="1">
        <v>300.0</v>
      </c>
      <c r="K52" s="5" t="str">
        <f t="shared" si="1"/>
        <v>Paperback</v>
      </c>
      <c r="N52" s="5" t="str">
        <f t="shared" si="3"/>
        <v>Paperback</v>
      </c>
      <c r="O52" s="5" t="str">
        <f t="shared" si="4"/>
        <v/>
      </c>
    </row>
    <row r="53">
      <c r="A53" s="4" t="s">
        <v>103</v>
      </c>
      <c r="B53" s="1" t="s">
        <v>136</v>
      </c>
      <c r="C53" s="1" t="s">
        <v>137</v>
      </c>
      <c r="D53" s="1" t="s">
        <v>18</v>
      </c>
      <c r="E53" s="1" t="s">
        <v>37</v>
      </c>
      <c r="F53" s="1" t="s">
        <v>66</v>
      </c>
      <c r="H53" s="1">
        <v>1200.0</v>
      </c>
      <c r="K53" s="5" t="str">
        <f t="shared" si="1"/>
        <v>Audible</v>
      </c>
      <c r="N53" s="5" t="str">
        <f t="shared" si="3"/>
        <v>Audible</v>
      </c>
      <c r="O53" s="5" t="str">
        <f t="shared" si="4"/>
        <v/>
      </c>
    </row>
    <row r="54">
      <c r="A54" s="4" t="s">
        <v>15</v>
      </c>
      <c r="B54" s="1" t="s">
        <v>138</v>
      </c>
      <c r="C54" s="1" t="s">
        <v>139</v>
      </c>
      <c r="D54" s="1" t="s">
        <v>18</v>
      </c>
      <c r="E54" s="1" t="s">
        <v>72</v>
      </c>
      <c r="F54" s="1" t="s">
        <v>63</v>
      </c>
      <c r="G54" s="1" t="s">
        <v>21</v>
      </c>
      <c r="H54" s="1">
        <v>200.0</v>
      </c>
      <c r="K54" s="5" t="str">
        <f t="shared" si="1"/>
        <v>Audible</v>
      </c>
      <c r="N54" s="5" t="str">
        <f t="shared" si="3"/>
        <v>Audible</v>
      </c>
      <c r="O54" s="5" t="str">
        <f t="shared" si="4"/>
        <v>Paperback</v>
      </c>
    </row>
    <row r="55">
      <c r="A55" s="4" t="s">
        <v>15</v>
      </c>
      <c r="B55" s="1" t="s">
        <v>140</v>
      </c>
      <c r="C55" s="1" t="s">
        <v>141</v>
      </c>
      <c r="D55" s="1" t="s">
        <v>18</v>
      </c>
      <c r="E55" s="1" t="s">
        <v>37</v>
      </c>
      <c r="F55" s="1" t="s">
        <v>66</v>
      </c>
      <c r="G55" s="1" t="s">
        <v>73</v>
      </c>
      <c r="H55" s="1">
        <v>400.0</v>
      </c>
      <c r="K55" s="5" t="str">
        <f t="shared" si="1"/>
        <v>Audible</v>
      </c>
      <c r="N55" s="5" t="str">
        <f t="shared" si="3"/>
        <v>Audible</v>
      </c>
      <c r="O55" s="5" t="str">
        <f t="shared" si="4"/>
        <v/>
      </c>
    </row>
    <row r="56">
      <c r="A56" s="4" t="s">
        <v>15</v>
      </c>
      <c r="B56" s="1" t="s">
        <v>142</v>
      </c>
      <c r="C56" s="1" t="s">
        <v>92</v>
      </c>
      <c r="D56" s="1" t="s">
        <v>18</v>
      </c>
      <c r="E56" s="1" t="s">
        <v>29</v>
      </c>
      <c r="F56" s="1" t="s">
        <v>66</v>
      </c>
      <c r="G56" s="1" t="s">
        <v>73</v>
      </c>
      <c r="H56" s="1">
        <v>800.0</v>
      </c>
      <c r="K56" s="5" t="str">
        <f t="shared" si="1"/>
        <v>Audible</v>
      </c>
      <c r="N56" s="5" t="str">
        <f t="shared" si="3"/>
        <v>Audible</v>
      </c>
      <c r="O56" s="5" t="str">
        <f t="shared" si="4"/>
        <v/>
      </c>
    </row>
    <row r="57">
      <c r="A57" s="4" t="s">
        <v>15</v>
      </c>
      <c r="B57" s="1" t="s">
        <v>143</v>
      </c>
      <c r="C57" s="1" t="s">
        <v>144</v>
      </c>
      <c r="D57" s="1" t="s">
        <v>18</v>
      </c>
      <c r="E57" s="1" t="s">
        <v>19</v>
      </c>
      <c r="F57" s="1" t="s">
        <v>66</v>
      </c>
      <c r="G57" s="1" t="s">
        <v>73</v>
      </c>
      <c r="H57" s="1">
        <v>500.0</v>
      </c>
      <c r="K57" s="5" t="str">
        <f t="shared" si="1"/>
        <v>Audible</v>
      </c>
      <c r="N57" s="5" t="str">
        <f t="shared" si="3"/>
        <v>Audible</v>
      </c>
      <c r="O57" s="5" t="str">
        <f t="shared" si="4"/>
        <v/>
      </c>
    </row>
    <row r="58">
      <c r="A58" s="7" t="s">
        <v>15</v>
      </c>
      <c r="B58" s="1" t="s">
        <v>145</v>
      </c>
      <c r="C58" s="1" t="s">
        <v>146</v>
      </c>
      <c r="D58" s="1" t="s">
        <v>18</v>
      </c>
      <c r="E58" s="1" t="s">
        <v>147</v>
      </c>
      <c r="F58" s="1" t="s">
        <v>66</v>
      </c>
      <c r="H58" s="1">
        <v>1000.0</v>
      </c>
      <c r="K58" s="5" t="str">
        <f t="shared" si="1"/>
        <v>Audible</v>
      </c>
      <c r="N58" s="5" t="str">
        <f t="shared" si="3"/>
        <v>Audible</v>
      </c>
      <c r="O58" s="5" t="str">
        <f t="shared" si="4"/>
        <v/>
      </c>
    </row>
    <row r="59">
      <c r="A59" s="4" t="s">
        <v>103</v>
      </c>
      <c r="B59" s="1" t="s">
        <v>148</v>
      </c>
      <c r="C59" s="1" t="s">
        <v>149</v>
      </c>
      <c r="D59" s="1" t="s">
        <v>18</v>
      </c>
      <c r="E59" s="1" t="s">
        <v>24</v>
      </c>
      <c r="F59" s="1" t="s">
        <v>66</v>
      </c>
      <c r="H59" s="1">
        <v>900.0</v>
      </c>
      <c r="K59" s="5" t="str">
        <f t="shared" si="1"/>
        <v>Audible</v>
      </c>
      <c r="N59" s="5" t="str">
        <f t="shared" si="3"/>
        <v>Audible</v>
      </c>
      <c r="O59" s="5" t="str">
        <f t="shared" si="4"/>
        <v/>
      </c>
    </row>
    <row r="60">
      <c r="A60" s="4" t="s">
        <v>15</v>
      </c>
      <c r="B60" s="1" t="s">
        <v>150</v>
      </c>
      <c r="C60" s="1" t="s">
        <v>151</v>
      </c>
      <c r="D60" s="1" t="s">
        <v>18</v>
      </c>
      <c r="E60" s="1" t="s">
        <v>37</v>
      </c>
      <c r="F60" s="1" t="s">
        <v>66</v>
      </c>
      <c r="G60" s="1" t="s">
        <v>73</v>
      </c>
      <c r="H60" s="1">
        <v>600.0</v>
      </c>
      <c r="K60" s="5" t="str">
        <f t="shared" si="1"/>
        <v>Audible</v>
      </c>
      <c r="N60" s="5" t="str">
        <f t="shared" si="3"/>
        <v>Audible</v>
      </c>
      <c r="O60" s="5" t="str">
        <f t="shared" si="4"/>
        <v/>
      </c>
    </row>
    <row r="61">
      <c r="A61" s="4" t="s">
        <v>103</v>
      </c>
      <c r="B61" s="1" t="s">
        <v>152</v>
      </c>
      <c r="C61" s="1" t="s">
        <v>153</v>
      </c>
      <c r="D61" s="1" t="s">
        <v>18</v>
      </c>
      <c r="E61" s="1" t="s">
        <v>154</v>
      </c>
      <c r="F61" s="1" t="s">
        <v>66</v>
      </c>
      <c r="H61" s="1">
        <v>1100.0</v>
      </c>
      <c r="K61" s="5" t="str">
        <f t="shared" si="1"/>
        <v>Audible</v>
      </c>
      <c r="N61" s="5" t="str">
        <f t="shared" si="3"/>
        <v>Audible</v>
      </c>
      <c r="O61" s="5" t="str">
        <f t="shared" si="4"/>
        <v/>
      </c>
    </row>
    <row r="62">
      <c r="A62" s="4" t="s">
        <v>15</v>
      </c>
      <c r="B62" s="1" t="s">
        <v>155</v>
      </c>
      <c r="C62" s="1" t="s">
        <v>156</v>
      </c>
      <c r="D62" s="1" t="s">
        <v>18</v>
      </c>
      <c r="E62" s="1" t="s">
        <v>154</v>
      </c>
      <c r="F62" s="1" t="s">
        <v>66</v>
      </c>
      <c r="G62" s="1" t="s">
        <v>73</v>
      </c>
      <c r="H62" s="1">
        <v>100.0</v>
      </c>
      <c r="K62" s="5" t="str">
        <f t="shared" si="1"/>
        <v>Audible</v>
      </c>
      <c r="N62" s="5" t="str">
        <f t="shared" si="3"/>
        <v>Audible</v>
      </c>
      <c r="O62" s="5" t="str">
        <f t="shared" si="4"/>
        <v/>
      </c>
    </row>
    <row r="63">
      <c r="A63" s="4" t="s">
        <v>15</v>
      </c>
      <c r="B63" s="1" t="s">
        <v>157</v>
      </c>
      <c r="C63" s="1" t="s">
        <v>158</v>
      </c>
      <c r="D63" s="1" t="s">
        <v>18</v>
      </c>
      <c r="E63" s="1" t="s">
        <v>19</v>
      </c>
      <c r="F63" s="1" t="s">
        <v>66</v>
      </c>
      <c r="G63" s="1" t="s">
        <v>55</v>
      </c>
      <c r="H63" s="1">
        <v>700.0</v>
      </c>
      <c r="K63" s="5" t="str">
        <f t="shared" si="1"/>
        <v>Audible</v>
      </c>
      <c r="N63" s="5" t="str">
        <f t="shared" si="3"/>
        <v>Audible</v>
      </c>
      <c r="O63" s="5" t="str">
        <f t="shared" si="4"/>
        <v/>
      </c>
    </row>
    <row r="64">
      <c r="A64" s="4" t="s">
        <v>15</v>
      </c>
      <c r="B64" s="1" t="s">
        <v>159</v>
      </c>
      <c r="C64" s="1" t="s">
        <v>28</v>
      </c>
      <c r="D64" s="1" t="s">
        <v>18</v>
      </c>
      <c r="E64" s="1" t="s">
        <v>19</v>
      </c>
      <c r="F64" s="1" t="s">
        <v>66</v>
      </c>
      <c r="G64" s="1" t="s">
        <v>73</v>
      </c>
      <c r="H64" s="1">
        <v>300.0</v>
      </c>
      <c r="K64" s="5" t="str">
        <f t="shared" si="1"/>
        <v>Audible</v>
      </c>
      <c r="N64" s="5" t="str">
        <f t="shared" si="3"/>
        <v>Audible</v>
      </c>
      <c r="O64" s="5" t="str">
        <f t="shared" si="4"/>
        <v/>
      </c>
    </row>
    <row r="65">
      <c r="A65" s="4" t="s">
        <v>160</v>
      </c>
      <c r="B65" s="1" t="s">
        <v>161</v>
      </c>
      <c r="C65" s="1" t="s">
        <v>162</v>
      </c>
      <c r="D65" s="1" t="s">
        <v>18</v>
      </c>
      <c r="E65" s="1" t="s">
        <v>37</v>
      </c>
      <c r="F65" s="1" t="s">
        <v>66</v>
      </c>
      <c r="H65" s="1">
        <v>1200.0</v>
      </c>
      <c r="K65" s="5" t="str">
        <f t="shared" si="1"/>
        <v>Audible</v>
      </c>
      <c r="N65" s="5" t="str">
        <f t="shared" si="3"/>
        <v>Audible</v>
      </c>
      <c r="O65" s="5" t="str">
        <f t="shared" si="4"/>
        <v/>
      </c>
    </row>
    <row r="66">
      <c r="A66" s="4" t="s">
        <v>103</v>
      </c>
      <c r="B66" s="1" t="s">
        <v>163</v>
      </c>
      <c r="C66" s="1" t="s">
        <v>164</v>
      </c>
      <c r="D66" s="1" t="s">
        <v>18</v>
      </c>
      <c r="E66" s="1" t="s">
        <v>29</v>
      </c>
      <c r="F66" s="1" t="s">
        <v>63</v>
      </c>
      <c r="H66" s="1">
        <v>200.0</v>
      </c>
      <c r="K66" s="5" t="str">
        <f t="shared" si="1"/>
        <v>Audible</v>
      </c>
      <c r="N66" s="5" t="str">
        <f t="shared" si="3"/>
        <v>Audible</v>
      </c>
      <c r="O66" s="5" t="str">
        <f t="shared" si="4"/>
        <v>Paperback</v>
      </c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conditionalFormatting sqref="A2:H66">
    <cfRule type="containsText" dxfId="0" priority="1" operator="containsText" text="A">
      <formula>NOT(ISERROR(SEARCH(("A"),(A2))))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75"/>
    <col customWidth="1" min="2" max="2" width="15.13"/>
  </cols>
  <sheetData>
    <row r="1">
      <c r="C1" s="1" t="s">
        <v>166</v>
      </c>
    </row>
    <row r="2">
      <c r="C2" s="9">
        <f t="shared" ref="C2:C55" si="1">B2/SUM($B$2:$B$55)</f>
        <v>0.1076923077</v>
      </c>
    </row>
    <row r="3">
      <c r="C3" s="9">
        <f t="shared" si="1"/>
        <v>0.04615384615</v>
      </c>
    </row>
    <row r="4">
      <c r="C4" s="9">
        <f t="shared" si="1"/>
        <v>0.03076923077</v>
      </c>
    </row>
    <row r="5">
      <c r="C5" s="9">
        <f t="shared" si="1"/>
        <v>0.03076923077</v>
      </c>
    </row>
    <row r="6">
      <c r="C6" s="9">
        <f t="shared" si="1"/>
        <v>0.03076923077</v>
      </c>
      <c r="N6" s="1" t="s">
        <v>167</v>
      </c>
      <c r="O6" s="1" t="s">
        <v>168</v>
      </c>
      <c r="P6" s="1" t="s">
        <v>169</v>
      </c>
      <c r="Q6" s="1" t="s">
        <v>170</v>
      </c>
    </row>
    <row r="7">
      <c r="C7" s="9">
        <f t="shared" si="1"/>
        <v>0.01538461538</v>
      </c>
      <c r="N7" s="1" t="s">
        <v>171</v>
      </c>
      <c r="O7" s="1">
        <v>10000.0</v>
      </c>
      <c r="P7" s="9">
        <f t="shared" ref="P7:P9" si="2">Q7/SUM($Q$7:$Q$9)</f>
        <v>0.303030303</v>
      </c>
      <c r="Q7" s="1">
        <v>500.0</v>
      </c>
    </row>
    <row r="8">
      <c r="C8" s="9">
        <f t="shared" si="1"/>
        <v>0.01538461538</v>
      </c>
      <c r="N8" s="1" t="s">
        <v>172</v>
      </c>
      <c r="O8" s="1">
        <v>2000.0</v>
      </c>
      <c r="P8" s="9">
        <f t="shared" si="2"/>
        <v>0.09090909091</v>
      </c>
      <c r="Q8" s="1">
        <v>150.0</v>
      </c>
    </row>
    <row r="9">
      <c r="C9" s="9">
        <f t="shared" si="1"/>
        <v>0.01538461538</v>
      </c>
      <c r="N9" s="1" t="s">
        <v>173</v>
      </c>
      <c r="O9" s="1">
        <v>3000.0</v>
      </c>
      <c r="P9" s="9">
        <f t="shared" si="2"/>
        <v>0.6060606061</v>
      </c>
      <c r="Q9" s="1">
        <v>1000.0</v>
      </c>
    </row>
    <row r="10">
      <c r="C10" s="9">
        <f t="shared" si="1"/>
        <v>0.01538461538</v>
      </c>
    </row>
    <row r="11">
      <c r="C11" s="9">
        <f t="shared" si="1"/>
        <v>0.01538461538</v>
      </c>
    </row>
    <row r="12">
      <c r="C12" s="9">
        <f t="shared" si="1"/>
        <v>0.01538461538</v>
      </c>
    </row>
    <row r="13">
      <c r="C13" s="9">
        <f t="shared" si="1"/>
        <v>0.01538461538</v>
      </c>
    </row>
    <row r="14">
      <c r="C14" s="9">
        <f t="shared" si="1"/>
        <v>0.01538461538</v>
      </c>
    </row>
    <row r="15">
      <c r="C15" s="9">
        <f t="shared" si="1"/>
        <v>0.01538461538</v>
      </c>
    </row>
    <row r="16">
      <c r="C16" s="9">
        <f t="shared" si="1"/>
        <v>0.01538461538</v>
      </c>
    </row>
    <row r="17">
      <c r="C17" s="9">
        <f t="shared" si="1"/>
        <v>0.01538461538</v>
      </c>
    </row>
    <row r="18">
      <c r="C18" s="9">
        <f t="shared" si="1"/>
        <v>0.01538461538</v>
      </c>
    </row>
    <row r="19">
      <c r="C19" s="9">
        <f t="shared" si="1"/>
        <v>0.01538461538</v>
      </c>
    </row>
    <row r="20">
      <c r="C20" s="9">
        <f t="shared" si="1"/>
        <v>0.01538461538</v>
      </c>
    </row>
    <row r="21">
      <c r="C21" s="9">
        <f t="shared" si="1"/>
        <v>0.01538461538</v>
      </c>
    </row>
    <row r="22">
      <c r="C22" s="9">
        <f t="shared" si="1"/>
        <v>0.01538461538</v>
      </c>
    </row>
    <row r="23">
      <c r="C23" s="9">
        <f t="shared" si="1"/>
        <v>0.01538461538</v>
      </c>
    </row>
    <row r="24">
      <c r="C24" s="9">
        <f t="shared" si="1"/>
        <v>0.01538461538</v>
      </c>
    </row>
    <row r="25">
      <c r="C25" s="9">
        <f t="shared" si="1"/>
        <v>0.01538461538</v>
      </c>
    </row>
    <row r="26">
      <c r="C26" s="9">
        <f t="shared" si="1"/>
        <v>0.01538461538</v>
      </c>
    </row>
    <row r="27">
      <c r="C27" s="9">
        <f t="shared" si="1"/>
        <v>0.01538461538</v>
      </c>
    </row>
    <row r="28">
      <c r="C28" s="9">
        <f t="shared" si="1"/>
        <v>0.01538461538</v>
      </c>
    </row>
    <row r="29">
      <c r="C29" s="9">
        <f t="shared" si="1"/>
        <v>0.01538461538</v>
      </c>
    </row>
    <row r="30">
      <c r="C30" s="9">
        <f t="shared" si="1"/>
        <v>0.01538461538</v>
      </c>
    </row>
    <row r="31">
      <c r="C31" s="9">
        <f t="shared" si="1"/>
        <v>0.01538461538</v>
      </c>
    </row>
    <row r="32">
      <c r="C32" s="9">
        <f t="shared" si="1"/>
        <v>0.01538461538</v>
      </c>
    </row>
    <row r="33">
      <c r="C33" s="9">
        <f t="shared" si="1"/>
        <v>0.01538461538</v>
      </c>
    </row>
    <row r="34">
      <c r="C34" s="9">
        <f t="shared" si="1"/>
        <v>0.01538461538</v>
      </c>
    </row>
    <row r="35">
      <c r="C35" s="9">
        <f t="shared" si="1"/>
        <v>0.01538461538</v>
      </c>
    </row>
    <row r="36">
      <c r="C36" s="9">
        <f t="shared" si="1"/>
        <v>0.01538461538</v>
      </c>
    </row>
    <row r="37">
      <c r="C37" s="9">
        <f t="shared" si="1"/>
        <v>0.01538461538</v>
      </c>
    </row>
    <row r="38">
      <c r="C38" s="9">
        <f t="shared" si="1"/>
        <v>0.01538461538</v>
      </c>
    </row>
    <row r="39">
      <c r="C39" s="9">
        <f t="shared" si="1"/>
        <v>0.01538461538</v>
      </c>
    </row>
    <row r="40">
      <c r="C40" s="9">
        <f t="shared" si="1"/>
        <v>0.01538461538</v>
      </c>
    </row>
    <row r="41">
      <c r="C41" s="9">
        <f t="shared" si="1"/>
        <v>0.01538461538</v>
      </c>
    </row>
    <row r="42">
      <c r="C42" s="9">
        <f t="shared" si="1"/>
        <v>0.01538461538</v>
      </c>
    </row>
    <row r="43">
      <c r="C43" s="9">
        <f t="shared" si="1"/>
        <v>0.01538461538</v>
      </c>
    </row>
    <row r="44">
      <c r="C44" s="9">
        <f t="shared" si="1"/>
        <v>0.01538461538</v>
      </c>
    </row>
    <row r="45">
      <c r="C45" s="9">
        <f t="shared" si="1"/>
        <v>0.01538461538</v>
      </c>
    </row>
    <row r="46">
      <c r="C46" s="9">
        <f t="shared" si="1"/>
        <v>0.01538461538</v>
      </c>
    </row>
    <row r="47">
      <c r="C47" s="9">
        <f t="shared" si="1"/>
        <v>0.01538461538</v>
      </c>
    </row>
    <row r="48">
      <c r="C48" s="9">
        <f t="shared" si="1"/>
        <v>0.01538461538</v>
      </c>
    </row>
    <row r="49">
      <c r="C49" s="9">
        <f t="shared" si="1"/>
        <v>0.01538461538</v>
      </c>
    </row>
    <row r="50">
      <c r="C50" s="9">
        <f t="shared" si="1"/>
        <v>0.01538461538</v>
      </c>
    </row>
    <row r="51">
      <c r="C51" s="9">
        <f t="shared" si="1"/>
        <v>0.01538461538</v>
      </c>
    </row>
    <row r="52">
      <c r="C52" s="9">
        <f t="shared" si="1"/>
        <v>0.01538461538</v>
      </c>
    </row>
    <row r="53">
      <c r="C53" s="9">
        <f t="shared" si="1"/>
        <v>0.01538461538</v>
      </c>
    </row>
    <row r="54">
      <c r="C54" s="9">
        <f t="shared" si="1"/>
        <v>0.01538461538</v>
      </c>
    </row>
    <row r="55">
      <c r="C55" s="9">
        <f t="shared" si="1"/>
        <v>0.01538461538</v>
      </c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75"/>
    <col customWidth="1" min="2" max="2" width="15.1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174</v>
      </c>
      <c r="B1" s="5">
        <f>COUNTA(Data!A2:A66)</f>
        <v>65</v>
      </c>
    </row>
    <row r="2">
      <c r="A2" s="1" t="s">
        <v>175</v>
      </c>
      <c r="B2" s="5">
        <f>COUNTIF(Data!A2:A67,Data!A2)</f>
        <v>48</v>
      </c>
      <c r="D2" s="1" t="s">
        <v>176</v>
      </c>
    </row>
    <row r="4">
      <c r="A4" s="1" t="s">
        <v>177</v>
      </c>
      <c r="B4" s="10" t="str">
        <f>CONCAT(ROUND(SUM(Data!H2:H66)/60, 3), " hours")</f>
        <v>691.667 hours</v>
      </c>
      <c r="C4" s="5">
        <f>SUM(Data!H2:H66)</f>
        <v>41500</v>
      </c>
      <c r="D4" s="5">
        <f>SUM(Data!H2:H66)/60</f>
        <v>691.6666667</v>
      </c>
      <c r="E4" s="5">
        <f>ROUND(SUM(Data!H2:H66)/60, 3)</f>
        <v>691.667</v>
      </c>
      <c r="F4" s="5" t="str">
        <f>CONCAT(ROUND(SUM(Data!H2:H66)/60, 3), " hours")</f>
        <v>691.667 hours</v>
      </c>
    </row>
    <row r="5">
      <c r="A5" s="11" t="s">
        <v>178</v>
      </c>
      <c r="B5" s="5">
        <f>SUMIF(Data!A2:H67, Data!A40, Data!H2:H67)</f>
        <v>10300</v>
      </c>
    </row>
    <row r="8">
      <c r="A8" s="1" t="s">
        <v>179</v>
      </c>
      <c r="B8" s="5">
        <f>AVERAGE(Data!H2:H66)</f>
        <v>638.4615385</v>
      </c>
    </row>
    <row r="9">
      <c r="A9" s="1" t="s">
        <v>180</v>
      </c>
      <c r="B9" s="5">
        <f>AVERAGEIF(Data!A2:A67,Data!A2,Data!H2:H67)</f>
        <v>625</v>
      </c>
    </row>
    <row r="12">
      <c r="B12" s="5" t="str">
        <f>MODE(Data!C2:C66)</f>
        <v>#N/A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181</v>
      </c>
      <c r="B1" s="5">
        <f>COUNT(Data!H2:H66)</f>
        <v>65</v>
      </c>
      <c r="C1" s="5">
        <f>COUNTA(Data!B2:B66)</f>
        <v>65</v>
      </c>
    </row>
    <row r="2">
      <c r="A2" s="1" t="s">
        <v>182</v>
      </c>
      <c r="B2" s="5">
        <f>SUM(Data!H2:H66)</f>
        <v>41500</v>
      </c>
    </row>
    <row r="3">
      <c r="A3" s="1" t="s">
        <v>183</v>
      </c>
      <c r="B3" s="5">
        <f>AVERAGE(Data!H2:H66)</f>
        <v>638.4615385</v>
      </c>
    </row>
    <row r="4">
      <c r="A4" s="12" t="s">
        <v>184</v>
      </c>
      <c r="B4" s="13" t="str">
        <f t="array" ref="B4">INDEX(Data!C2:Data!C66, MODE(MATCH(Data!C2:Data!C66, Data!C2:Data!C66, 0)))</f>
        <v>JK Rowling</v>
      </c>
      <c r="D4" s="1" t="s">
        <v>185</v>
      </c>
    </row>
    <row r="7">
      <c r="A7" s="1" t="s">
        <v>186</v>
      </c>
      <c r="B7" s="5">
        <f>COUNTIF(Data!A2:H66,Data!A2)</f>
        <v>48</v>
      </c>
    </row>
    <row r="8">
      <c r="A8" s="1" t="s">
        <v>187</v>
      </c>
      <c r="B8" s="5">
        <f>SUMIF(Data!A2:G66,Data!A2,Data!H2:H66)</f>
        <v>30000</v>
      </c>
    </row>
    <row r="9">
      <c r="A9" s="1" t="s">
        <v>188</v>
      </c>
      <c r="B9" s="5">
        <f>AVERAGEIF(Data!A2:G66,Data!A2,Data!H2:H66)</f>
        <v>625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0"/>
    <col customWidth="1" min="4" max="4" width="54.38"/>
  </cols>
  <sheetData>
    <row r="1">
      <c r="A1" s="5" t="str">
        <f>"=VLOOKUP(What you want to look up, where you want to look for it, the column number in the range containing the value to return, return an Approximate or Exact match – indicated as 1/TRUE, or 0/FALSE)."</f>
        <v>=VLOOKUP(What you want to look up, where you want to look for it, the column number in the range containing the value to return, return an Approximate or Exact match – indicated as 1/TRUE, or 0/FALSE).</v>
      </c>
      <c r="B1" s="14"/>
    </row>
    <row r="2">
      <c r="B2" s="14"/>
    </row>
    <row r="3">
      <c r="B3" s="14"/>
    </row>
    <row r="4">
      <c r="A4" s="1" t="s">
        <v>8</v>
      </c>
      <c r="B4" s="11" t="s">
        <v>25</v>
      </c>
      <c r="C4" s="5" t="str">
        <f>VLOOKUP("The Book Thief",Data!B1:H67,2, false)</f>
        <v>Markus Zusak</v>
      </c>
      <c r="D4" s="5" t="str">
        <f>"=VLOOKUP(B4, Data!B1:H67, 2, FALSE)"</f>
        <v>=VLOOKUP(B4, Data!B1:H67, 2, FALSE)</v>
      </c>
    </row>
    <row r="5">
      <c r="B5" s="14"/>
      <c r="C5" s="15" t="str">
        <f>VLOOKUP("The Book Thief",Data!B1:H67,3, false)</f>
        <v>Yes</v>
      </c>
    </row>
    <row r="6">
      <c r="B6" s="14"/>
    </row>
    <row r="7">
      <c r="B7" s="14"/>
      <c r="C7" s="5" t="str">
        <f>VLOOKUP(B4,Data!B1:H67,2, false)</f>
        <v>Markus Zusak</v>
      </c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</sheetData>
  <drawing r:id="rId1"/>
</worksheet>
</file>