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BFCE6C23-49EA-4729-9204-0F559D891848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Instructions " sheetId="2" r:id="rId1"/>
    <sheet name="Student database" sheetId="1" r:id="rId2"/>
    <sheet name="Students by Campus" sheetId="5" r:id="rId3"/>
    <sheet name="Workshop Hours" sheetId="6" r:id="rId4"/>
    <sheet name="Best age for marketing" sheetId="7" r:id="rId5"/>
    <sheet name="Database edit" sheetId="4" r:id="rId6"/>
  </sheets>
  <definedNames>
    <definedName name="_xlnm._FilterDatabase" localSheetId="5" hidden="1">'Database edit'!$A$1:$J$154</definedName>
    <definedName name="_xlnm._FilterDatabase" localSheetId="1" hidden="1">'Student database'!$A$1:$I$154</definedName>
  </definedNames>
  <calcPr calcId="191029" concurrentCalc="0"/>
  <pivotCaches>
    <pivotCache cacheId="51" r:id="rId7"/>
    <pivotCache cacheId="61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2" i="4"/>
  <c r="E3" i="4"/>
  <c r="F3" i="4"/>
  <c r="I3" i="4"/>
  <c r="L3" i="4"/>
  <c r="E4" i="4"/>
  <c r="F4" i="4"/>
  <c r="I4" i="4"/>
  <c r="L4" i="4"/>
  <c r="E5" i="4"/>
  <c r="F5" i="4"/>
  <c r="I5" i="4"/>
  <c r="L5" i="4"/>
  <c r="E6" i="4"/>
  <c r="F6" i="4"/>
  <c r="I6" i="4"/>
  <c r="L6" i="4"/>
  <c r="E7" i="4"/>
  <c r="F7" i="4"/>
  <c r="I7" i="4"/>
  <c r="L7" i="4"/>
  <c r="E8" i="4"/>
  <c r="F8" i="4"/>
  <c r="I8" i="4"/>
  <c r="L8" i="4"/>
  <c r="E9" i="4"/>
  <c r="F9" i="4"/>
  <c r="I9" i="4"/>
  <c r="L9" i="4"/>
  <c r="E10" i="4"/>
  <c r="F10" i="4"/>
  <c r="I10" i="4"/>
  <c r="L10" i="4"/>
  <c r="E11" i="4"/>
  <c r="F11" i="4"/>
  <c r="I11" i="4"/>
  <c r="L11" i="4"/>
  <c r="E12" i="4"/>
  <c r="F12" i="4"/>
  <c r="I12" i="4"/>
  <c r="L12" i="4"/>
  <c r="E13" i="4"/>
  <c r="F13" i="4"/>
  <c r="I13" i="4"/>
  <c r="L13" i="4"/>
  <c r="E14" i="4"/>
  <c r="F14" i="4"/>
  <c r="I14" i="4"/>
  <c r="L14" i="4"/>
  <c r="E15" i="4"/>
  <c r="F15" i="4"/>
  <c r="I15" i="4"/>
  <c r="L15" i="4"/>
  <c r="E16" i="4"/>
  <c r="F16" i="4"/>
  <c r="I16" i="4"/>
  <c r="L16" i="4"/>
  <c r="E17" i="4"/>
  <c r="F17" i="4"/>
  <c r="I17" i="4"/>
  <c r="L17" i="4"/>
  <c r="E18" i="4"/>
  <c r="F18" i="4"/>
  <c r="I18" i="4"/>
  <c r="L18" i="4"/>
  <c r="E19" i="4"/>
  <c r="F19" i="4"/>
  <c r="I19" i="4"/>
  <c r="L19" i="4"/>
  <c r="E20" i="4"/>
  <c r="F20" i="4"/>
  <c r="I20" i="4"/>
  <c r="L20" i="4"/>
  <c r="E21" i="4"/>
  <c r="F21" i="4"/>
  <c r="I21" i="4"/>
  <c r="L21" i="4"/>
  <c r="E22" i="4"/>
  <c r="F22" i="4"/>
  <c r="I22" i="4"/>
  <c r="L22" i="4"/>
  <c r="E23" i="4"/>
  <c r="F23" i="4"/>
  <c r="I23" i="4"/>
  <c r="L23" i="4"/>
  <c r="E24" i="4"/>
  <c r="F24" i="4"/>
  <c r="I24" i="4"/>
  <c r="L24" i="4"/>
  <c r="E25" i="4"/>
  <c r="F25" i="4"/>
  <c r="I25" i="4"/>
  <c r="L25" i="4"/>
  <c r="E26" i="4"/>
  <c r="F26" i="4"/>
  <c r="I26" i="4"/>
  <c r="L26" i="4"/>
  <c r="E27" i="4"/>
  <c r="F27" i="4"/>
  <c r="I27" i="4"/>
  <c r="L27" i="4"/>
  <c r="E28" i="4"/>
  <c r="F28" i="4"/>
  <c r="I28" i="4"/>
  <c r="L28" i="4"/>
  <c r="E29" i="4"/>
  <c r="F29" i="4"/>
  <c r="I29" i="4"/>
  <c r="L29" i="4"/>
  <c r="E30" i="4"/>
  <c r="F30" i="4"/>
  <c r="I30" i="4"/>
  <c r="L30" i="4"/>
  <c r="E31" i="4"/>
  <c r="F31" i="4"/>
  <c r="I31" i="4"/>
  <c r="L31" i="4"/>
  <c r="E32" i="4"/>
  <c r="F32" i="4"/>
  <c r="I32" i="4"/>
  <c r="L32" i="4"/>
  <c r="E33" i="4"/>
  <c r="F33" i="4"/>
  <c r="I33" i="4"/>
  <c r="L33" i="4"/>
  <c r="E34" i="4"/>
  <c r="F34" i="4"/>
  <c r="I34" i="4"/>
  <c r="L34" i="4"/>
  <c r="E35" i="4"/>
  <c r="F35" i="4"/>
  <c r="I35" i="4"/>
  <c r="L35" i="4"/>
  <c r="E36" i="4"/>
  <c r="F36" i="4"/>
  <c r="I36" i="4"/>
  <c r="L36" i="4"/>
  <c r="E37" i="4"/>
  <c r="F37" i="4"/>
  <c r="I37" i="4"/>
  <c r="L37" i="4"/>
  <c r="E38" i="4"/>
  <c r="F38" i="4"/>
  <c r="I38" i="4"/>
  <c r="L38" i="4"/>
  <c r="E39" i="4"/>
  <c r="F39" i="4"/>
  <c r="I39" i="4"/>
  <c r="L39" i="4"/>
  <c r="E40" i="4"/>
  <c r="F40" i="4"/>
  <c r="I40" i="4"/>
  <c r="L40" i="4"/>
  <c r="E41" i="4"/>
  <c r="F41" i="4"/>
  <c r="I41" i="4"/>
  <c r="L41" i="4"/>
  <c r="E42" i="4"/>
  <c r="F42" i="4"/>
  <c r="I42" i="4"/>
  <c r="L42" i="4"/>
  <c r="E43" i="4"/>
  <c r="F43" i="4"/>
  <c r="I43" i="4"/>
  <c r="L43" i="4"/>
  <c r="E44" i="4"/>
  <c r="F44" i="4"/>
  <c r="I44" i="4"/>
  <c r="L44" i="4"/>
  <c r="E45" i="4"/>
  <c r="F45" i="4"/>
  <c r="I45" i="4"/>
  <c r="L45" i="4"/>
  <c r="E46" i="4"/>
  <c r="F46" i="4"/>
  <c r="I46" i="4"/>
  <c r="L46" i="4"/>
  <c r="E47" i="4"/>
  <c r="F47" i="4"/>
  <c r="I47" i="4"/>
  <c r="L47" i="4"/>
  <c r="E48" i="4"/>
  <c r="F48" i="4"/>
  <c r="I48" i="4"/>
  <c r="L48" i="4"/>
  <c r="E49" i="4"/>
  <c r="F49" i="4"/>
  <c r="I49" i="4"/>
  <c r="L49" i="4"/>
  <c r="E50" i="4"/>
  <c r="F50" i="4"/>
  <c r="I50" i="4"/>
  <c r="L50" i="4"/>
  <c r="E51" i="4"/>
  <c r="F51" i="4"/>
  <c r="I51" i="4"/>
  <c r="L51" i="4"/>
  <c r="E52" i="4"/>
  <c r="F52" i="4"/>
  <c r="I52" i="4"/>
  <c r="L52" i="4"/>
  <c r="E53" i="4"/>
  <c r="F53" i="4"/>
  <c r="I53" i="4"/>
  <c r="L53" i="4"/>
  <c r="E54" i="4"/>
  <c r="F54" i="4"/>
  <c r="I54" i="4"/>
  <c r="L54" i="4"/>
  <c r="E55" i="4"/>
  <c r="F55" i="4"/>
  <c r="I55" i="4"/>
  <c r="L55" i="4"/>
  <c r="E56" i="4"/>
  <c r="F56" i="4"/>
  <c r="I56" i="4"/>
  <c r="L56" i="4"/>
  <c r="E57" i="4"/>
  <c r="F57" i="4"/>
  <c r="I57" i="4"/>
  <c r="L57" i="4"/>
  <c r="E58" i="4"/>
  <c r="F58" i="4"/>
  <c r="I58" i="4"/>
  <c r="L58" i="4"/>
  <c r="E59" i="4"/>
  <c r="F59" i="4"/>
  <c r="I59" i="4"/>
  <c r="L59" i="4"/>
  <c r="E60" i="4"/>
  <c r="F60" i="4"/>
  <c r="I60" i="4"/>
  <c r="L60" i="4"/>
  <c r="E61" i="4"/>
  <c r="F61" i="4"/>
  <c r="I61" i="4"/>
  <c r="L61" i="4"/>
  <c r="E62" i="4"/>
  <c r="F62" i="4"/>
  <c r="I62" i="4"/>
  <c r="L62" i="4"/>
  <c r="E63" i="4"/>
  <c r="F63" i="4"/>
  <c r="I63" i="4"/>
  <c r="L63" i="4"/>
  <c r="E64" i="4"/>
  <c r="F64" i="4"/>
  <c r="I64" i="4"/>
  <c r="L64" i="4"/>
  <c r="E65" i="4"/>
  <c r="F65" i="4"/>
  <c r="I65" i="4"/>
  <c r="L65" i="4"/>
  <c r="E66" i="4"/>
  <c r="F66" i="4"/>
  <c r="I66" i="4"/>
  <c r="L66" i="4"/>
  <c r="E67" i="4"/>
  <c r="F67" i="4"/>
  <c r="I67" i="4"/>
  <c r="L67" i="4"/>
  <c r="E68" i="4"/>
  <c r="F68" i="4"/>
  <c r="I68" i="4"/>
  <c r="L68" i="4"/>
  <c r="E69" i="4"/>
  <c r="F69" i="4"/>
  <c r="I69" i="4"/>
  <c r="L69" i="4"/>
  <c r="E70" i="4"/>
  <c r="F70" i="4"/>
  <c r="I70" i="4"/>
  <c r="L70" i="4"/>
  <c r="E71" i="4"/>
  <c r="F71" i="4"/>
  <c r="I71" i="4"/>
  <c r="L71" i="4"/>
  <c r="E72" i="4"/>
  <c r="F72" i="4"/>
  <c r="I72" i="4"/>
  <c r="L72" i="4"/>
  <c r="E73" i="4"/>
  <c r="F73" i="4"/>
  <c r="I73" i="4"/>
  <c r="L73" i="4"/>
  <c r="E74" i="4"/>
  <c r="F74" i="4"/>
  <c r="I74" i="4"/>
  <c r="L74" i="4"/>
  <c r="E75" i="4"/>
  <c r="F75" i="4"/>
  <c r="I75" i="4"/>
  <c r="L75" i="4"/>
  <c r="E76" i="4"/>
  <c r="F76" i="4"/>
  <c r="I76" i="4"/>
  <c r="L76" i="4"/>
  <c r="E77" i="4"/>
  <c r="F77" i="4"/>
  <c r="I77" i="4"/>
  <c r="L77" i="4"/>
  <c r="E78" i="4"/>
  <c r="F78" i="4"/>
  <c r="I78" i="4"/>
  <c r="L78" i="4"/>
  <c r="E79" i="4"/>
  <c r="F79" i="4"/>
  <c r="I79" i="4"/>
  <c r="L79" i="4"/>
  <c r="E80" i="4"/>
  <c r="F80" i="4"/>
  <c r="I80" i="4"/>
  <c r="L80" i="4"/>
  <c r="E81" i="4"/>
  <c r="F81" i="4"/>
  <c r="I81" i="4"/>
  <c r="L81" i="4"/>
  <c r="E82" i="4"/>
  <c r="F82" i="4"/>
  <c r="I82" i="4"/>
  <c r="L82" i="4"/>
  <c r="E83" i="4"/>
  <c r="F83" i="4"/>
  <c r="I83" i="4"/>
  <c r="L83" i="4"/>
  <c r="E84" i="4"/>
  <c r="F84" i="4"/>
  <c r="I84" i="4"/>
  <c r="L84" i="4"/>
  <c r="E85" i="4"/>
  <c r="F85" i="4"/>
  <c r="I85" i="4"/>
  <c r="L85" i="4"/>
  <c r="E86" i="4"/>
  <c r="F86" i="4"/>
  <c r="I86" i="4"/>
  <c r="L86" i="4"/>
  <c r="E87" i="4"/>
  <c r="F87" i="4"/>
  <c r="I87" i="4"/>
  <c r="L87" i="4"/>
  <c r="E88" i="4"/>
  <c r="F88" i="4"/>
  <c r="I88" i="4"/>
  <c r="L88" i="4"/>
  <c r="E89" i="4"/>
  <c r="F89" i="4"/>
  <c r="I89" i="4"/>
  <c r="L89" i="4"/>
  <c r="E90" i="4"/>
  <c r="F90" i="4"/>
  <c r="I90" i="4"/>
  <c r="L90" i="4"/>
  <c r="E91" i="4"/>
  <c r="F91" i="4"/>
  <c r="I91" i="4"/>
  <c r="L91" i="4"/>
  <c r="E92" i="4"/>
  <c r="F92" i="4"/>
  <c r="I92" i="4"/>
  <c r="L92" i="4"/>
  <c r="E93" i="4"/>
  <c r="F93" i="4"/>
  <c r="I93" i="4"/>
  <c r="L93" i="4"/>
  <c r="E94" i="4"/>
  <c r="F94" i="4"/>
  <c r="I94" i="4"/>
  <c r="L94" i="4"/>
  <c r="E95" i="4"/>
  <c r="F95" i="4"/>
  <c r="I95" i="4"/>
  <c r="L95" i="4"/>
  <c r="E96" i="4"/>
  <c r="F96" i="4"/>
  <c r="I96" i="4"/>
  <c r="L96" i="4"/>
  <c r="E97" i="4"/>
  <c r="F97" i="4"/>
  <c r="I97" i="4"/>
  <c r="L97" i="4"/>
  <c r="E98" i="4"/>
  <c r="F98" i="4"/>
  <c r="I98" i="4"/>
  <c r="L98" i="4"/>
  <c r="E99" i="4"/>
  <c r="F99" i="4"/>
  <c r="I99" i="4"/>
  <c r="L99" i="4"/>
  <c r="E100" i="4"/>
  <c r="F100" i="4"/>
  <c r="I100" i="4"/>
  <c r="L100" i="4"/>
  <c r="E101" i="4"/>
  <c r="F101" i="4"/>
  <c r="I101" i="4"/>
  <c r="L101" i="4"/>
  <c r="E102" i="4"/>
  <c r="F102" i="4"/>
  <c r="I102" i="4"/>
  <c r="L102" i="4"/>
  <c r="E103" i="4"/>
  <c r="F103" i="4"/>
  <c r="I103" i="4"/>
  <c r="L103" i="4"/>
  <c r="E104" i="4"/>
  <c r="F104" i="4"/>
  <c r="I104" i="4"/>
  <c r="L104" i="4"/>
  <c r="E105" i="4"/>
  <c r="F105" i="4"/>
  <c r="I105" i="4"/>
  <c r="L105" i="4"/>
  <c r="E106" i="4"/>
  <c r="F106" i="4"/>
  <c r="I106" i="4"/>
  <c r="L106" i="4"/>
  <c r="E107" i="4"/>
  <c r="F107" i="4"/>
  <c r="I107" i="4"/>
  <c r="L107" i="4"/>
  <c r="E108" i="4"/>
  <c r="F108" i="4"/>
  <c r="I108" i="4"/>
  <c r="L108" i="4"/>
  <c r="E109" i="4"/>
  <c r="F109" i="4"/>
  <c r="I109" i="4"/>
  <c r="L109" i="4"/>
  <c r="E110" i="4"/>
  <c r="F110" i="4"/>
  <c r="I110" i="4"/>
  <c r="L110" i="4"/>
  <c r="E111" i="4"/>
  <c r="F111" i="4"/>
  <c r="I111" i="4"/>
  <c r="L111" i="4"/>
  <c r="E112" i="4"/>
  <c r="F112" i="4"/>
  <c r="I112" i="4"/>
  <c r="L112" i="4"/>
  <c r="E113" i="4"/>
  <c r="F113" i="4"/>
  <c r="I113" i="4"/>
  <c r="L113" i="4"/>
  <c r="E114" i="4"/>
  <c r="F114" i="4"/>
  <c r="I114" i="4"/>
  <c r="L114" i="4"/>
  <c r="E115" i="4"/>
  <c r="F115" i="4"/>
  <c r="I115" i="4"/>
  <c r="L115" i="4"/>
  <c r="E116" i="4"/>
  <c r="F116" i="4"/>
  <c r="I116" i="4"/>
  <c r="L116" i="4"/>
  <c r="E117" i="4"/>
  <c r="F117" i="4"/>
  <c r="I117" i="4"/>
  <c r="L117" i="4"/>
  <c r="E118" i="4"/>
  <c r="F118" i="4"/>
  <c r="I118" i="4"/>
  <c r="L118" i="4"/>
  <c r="E119" i="4"/>
  <c r="F119" i="4"/>
  <c r="I119" i="4"/>
  <c r="L119" i="4"/>
  <c r="E120" i="4"/>
  <c r="F120" i="4"/>
  <c r="I120" i="4"/>
  <c r="L120" i="4"/>
  <c r="E121" i="4"/>
  <c r="F121" i="4"/>
  <c r="I121" i="4"/>
  <c r="L121" i="4"/>
  <c r="E122" i="4"/>
  <c r="F122" i="4"/>
  <c r="I122" i="4"/>
  <c r="L122" i="4"/>
  <c r="E123" i="4"/>
  <c r="F123" i="4"/>
  <c r="I123" i="4"/>
  <c r="L123" i="4"/>
  <c r="E124" i="4"/>
  <c r="F124" i="4"/>
  <c r="I124" i="4"/>
  <c r="L124" i="4"/>
  <c r="E125" i="4"/>
  <c r="F125" i="4"/>
  <c r="I125" i="4"/>
  <c r="L125" i="4"/>
  <c r="E126" i="4"/>
  <c r="F126" i="4"/>
  <c r="I126" i="4"/>
  <c r="L126" i="4"/>
  <c r="E127" i="4"/>
  <c r="F127" i="4"/>
  <c r="I127" i="4"/>
  <c r="L127" i="4"/>
  <c r="E128" i="4"/>
  <c r="F128" i="4"/>
  <c r="I128" i="4"/>
  <c r="L128" i="4"/>
  <c r="E129" i="4"/>
  <c r="F129" i="4"/>
  <c r="I129" i="4"/>
  <c r="L129" i="4"/>
  <c r="E130" i="4"/>
  <c r="F130" i="4"/>
  <c r="I130" i="4"/>
  <c r="L130" i="4"/>
  <c r="E131" i="4"/>
  <c r="F131" i="4"/>
  <c r="I131" i="4"/>
  <c r="L131" i="4"/>
  <c r="E132" i="4"/>
  <c r="F132" i="4"/>
  <c r="I132" i="4"/>
  <c r="L132" i="4"/>
  <c r="E133" i="4"/>
  <c r="F133" i="4"/>
  <c r="I133" i="4"/>
  <c r="L133" i="4"/>
  <c r="E134" i="4"/>
  <c r="F134" i="4"/>
  <c r="I134" i="4"/>
  <c r="L134" i="4"/>
  <c r="E135" i="4"/>
  <c r="F135" i="4"/>
  <c r="I135" i="4"/>
  <c r="L135" i="4"/>
  <c r="E136" i="4"/>
  <c r="F136" i="4"/>
  <c r="I136" i="4"/>
  <c r="L136" i="4"/>
  <c r="E137" i="4"/>
  <c r="F137" i="4"/>
  <c r="I137" i="4"/>
  <c r="L137" i="4"/>
  <c r="E138" i="4"/>
  <c r="F138" i="4"/>
  <c r="I138" i="4"/>
  <c r="L138" i="4"/>
  <c r="E139" i="4"/>
  <c r="F139" i="4"/>
  <c r="I139" i="4"/>
  <c r="L139" i="4"/>
  <c r="E140" i="4"/>
  <c r="F140" i="4"/>
  <c r="I140" i="4"/>
  <c r="L140" i="4"/>
  <c r="E141" i="4"/>
  <c r="F141" i="4"/>
  <c r="I141" i="4"/>
  <c r="L141" i="4"/>
  <c r="E142" i="4"/>
  <c r="F142" i="4"/>
  <c r="I142" i="4"/>
  <c r="L142" i="4"/>
  <c r="E143" i="4"/>
  <c r="F143" i="4"/>
  <c r="I143" i="4"/>
  <c r="L143" i="4"/>
  <c r="E144" i="4"/>
  <c r="F144" i="4"/>
  <c r="I144" i="4"/>
  <c r="L144" i="4"/>
  <c r="E145" i="4"/>
  <c r="F145" i="4"/>
  <c r="I145" i="4"/>
  <c r="L145" i="4"/>
  <c r="E146" i="4"/>
  <c r="F146" i="4"/>
  <c r="I146" i="4"/>
  <c r="L146" i="4"/>
  <c r="E147" i="4"/>
  <c r="F147" i="4"/>
  <c r="I147" i="4"/>
  <c r="L147" i="4"/>
  <c r="E148" i="4"/>
  <c r="F148" i="4"/>
  <c r="I148" i="4"/>
  <c r="L148" i="4"/>
  <c r="E149" i="4"/>
  <c r="F149" i="4"/>
  <c r="I149" i="4"/>
  <c r="L149" i="4"/>
  <c r="E150" i="4"/>
  <c r="F150" i="4"/>
  <c r="I150" i="4"/>
  <c r="L150" i="4"/>
  <c r="E151" i="4"/>
  <c r="F151" i="4"/>
  <c r="I151" i="4"/>
  <c r="L151" i="4"/>
  <c r="E152" i="4"/>
  <c r="F152" i="4"/>
  <c r="I152" i="4"/>
  <c r="L152" i="4"/>
  <c r="E153" i="4"/>
  <c r="F153" i="4"/>
  <c r="I153" i="4"/>
  <c r="L153" i="4"/>
  <c r="E154" i="4"/>
  <c r="F154" i="4"/>
  <c r="I154" i="4"/>
  <c r="L154" i="4"/>
  <c r="E2" i="4"/>
  <c r="F2" i="4"/>
  <c r="I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2" i="4"/>
  <c r="H3" i="4"/>
  <c r="I152" i="1"/>
  <c r="I153" i="1"/>
  <c r="I154" i="1"/>
  <c r="G149" i="1"/>
  <c r="G150" i="1"/>
  <c r="G151" i="1"/>
  <c r="G152" i="1"/>
  <c r="G153" i="1"/>
  <c r="G154" i="1"/>
  <c r="I149" i="1"/>
  <c r="I150" i="1"/>
  <c r="I145" i="1"/>
  <c r="I146" i="1"/>
  <c r="G145" i="1"/>
  <c r="G146" i="1"/>
  <c r="I143" i="1"/>
  <c r="G143" i="1"/>
  <c r="G140" i="1"/>
  <c r="G141" i="1"/>
  <c r="I140" i="1"/>
  <c r="G129" i="1"/>
  <c r="G130" i="1"/>
  <c r="G131" i="1"/>
  <c r="G132" i="1"/>
  <c r="G133" i="1"/>
  <c r="G134" i="1"/>
  <c r="G135" i="1"/>
  <c r="G136" i="1"/>
  <c r="G137" i="1"/>
  <c r="G138" i="1"/>
  <c r="I136" i="1"/>
  <c r="I137" i="1"/>
  <c r="I134" i="1"/>
  <c r="I130" i="1"/>
  <c r="I131" i="1"/>
  <c r="I132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I124" i="1"/>
  <c r="I125" i="1"/>
  <c r="I126" i="1"/>
  <c r="I122" i="1"/>
  <c r="I117" i="1"/>
  <c r="I118" i="1"/>
  <c r="I119" i="1"/>
  <c r="I115" i="1"/>
  <c r="I111" i="1"/>
  <c r="I112" i="1"/>
  <c r="I113" i="1"/>
  <c r="I108" i="1"/>
  <c r="I109" i="1"/>
  <c r="I104" i="1"/>
  <c r="I105" i="1"/>
  <c r="I106" i="1"/>
  <c r="G99" i="1"/>
  <c r="G100" i="1"/>
  <c r="G101" i="1"/>
  <c r="G102" i="1"/>
  <c r="G103" i="1"/>
  <c r="G104" i="1"/>
  <c r="G105" i="1"/>
  <c r="G106" i="1"/>
  <c r="I99" i="1"/>
  <c r="I100" i="1"/>
  <c r="I101" i="1"/>
  <c r="I95" i="1"/>
  <c r="I96" i="1"/>
  <c r="I97" i="1"/>
  <c r="G87" i="1"/>
  <c r="G88" i="1"/>
  <c r="G89" i="1"/>
  <c r="G90" i="1"/>
  <c r="G91" i="1"/>
  <c r="G92" i="1"/>
  <c r="G93" i="1"/>
  <c r="G94" i="1"/>
  <c r="G95" i="1"/>
  <c r="G96" i="1"/>
  <c r="G97" i="1"/>
  <c r="I91" i="1"/>
  <c r="I92" i="1"/>
  <c r="I93" i="1"/>
  <c r="I87" i="1"/>
  <c r="I88" i="1"/>
  <c r="I89" i="1"/>
  <c r="I84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I82" i="1"/>
  <c r="I74" i="1"/>
  <c r="I75" i="1"/>
  <c r="I76" i="1"/>
  <c r="I77" i="1"/>
  <c r="I78" i="1"/>
  <c r="I79" i="1"/>
  <c r="I80" i="1"/>
  <c r="I72" i="1"/>
  <c r="I70" i="1"/>
  <c r="G70" i="1"/>
  <c r="I67" i="1"/>
  <c r="I68" i="1"/>
  <c r="G67" i="1"/>
  <c r="G68" i="1"/>
  <c r="G62" i="1"/>
  <c r="G63" i="1"/>
  <c r="G64" i="1"/>
  <c r="G65" i="1"/>
  <c r="I64" i="1"/>
  <c r="I62" i="1"/>
  <c r="G52" i="1"/>
  <c r="G53" i="1"/>
  <c r="G54" i="1"/>
  <c r="G55" i="1"/>
  <c r="G56" i="1"/>
  <c r="G57" i="1"/>
  <c r="G58" i="1"/>
  <c r="G59" i="1"/>
  <c r="G60" i="1"/>
  <c r="I59" i="1"/>
  <c r="I55" i="1"/>
  <c r="I56" i="1"/>
  <c r="I57" i="1"/>
  <c r="I52" i="1"/>
  <c r="I53" i="1"/>
  <c r="I49" i="1"/>
  <c r="G49" i="1"/>
  <c r="G43" i="1"/>
  <c r="G44" i="1"/>
  <c r="G45" i="1"/>
  <c r="G46" i="1"/>
  <c r="G47" i="1"/>
  <c r="I46" i="1"/>
  <c r="I44" i="1"/>
  <c r="I41" i="1"/>
  <c r="G37" i="1"/>
  <c r="G38" i="1"/>
  <c r="G39" i="1"/>
  <c r="G40" i="1"/>
  <c r="G41" i="1"/>
  <c r="I34" i="1"/>
  <c r="I35" i="1"/>
  <c r="G33" i="1"/>
  <c r="G34" i="1"/>
  <c r="G35" i="1"/>
  <c r="I31" i="1"/>
  <c r="G31" i="1"/>
  <c r="I27" i="1"/>
  <c r="I28" i="1"/>
  <c r="I29" i="1"/>
  <c r="G22" i="1"/>
  <c r="G23" i="1"/>
  <c r="G24" i="1"/>
  <c r="G25" i="1"/>
  <c r="G26" i="1"/>
  <c r="G27" i="1"/>
  <c r="G28" i="1"/>
  <c r="G29" i="1"/>
  <c r="I25" i="1"/>
  <c r="I23" i="1"/>
  <c r="I20" i="1"/>
  <c r="G18" i="1"/>
  <c r="G19" i="1"/>
  <c r="G20" i="1"/>
  <c r="I18" i="1"/>
  <c r="I16" i="1"/>
  <c r="G12" i="1"/>
  <c r="G13" i="1"/>
  <c r="G14" i="1"/>
  <c r="G15" i="1"/>
  <c r="G16" i="1"/>
  <c r="I14" i="1"/>
  <c r="I12" i="1"/>
  <c r="I7" i="1"/>
  <c r="I8" i="1"/>
  <c r="I9" i="1"/>
  <c r="G7" i="1"/>
  <c r="G8" i="1"/>
  <c r="G9" i="1"/>
  <c r="I5" i="1"/>
  <c r="G5" i="1"/>
  <c r="I3" i="1"/>
  <c r="G3" i="1"/>
  <c r="C2" i="4"/>
  <c r="H2" i="4"/>
  <c r="J2" i="4"/>
  <c r="C3" i="4"/>
  <c r="J3" i="4"/>
  <c r="C4" i="4"/>
  <c r="H4" i="4"/>
  <c r="J4" i="4"/>
  <c r="C5" i="4"/>
  <c r="H5" i="4"/>
  <c r="J5" i="4"/>
  <c r="C6" i="4"/>
  <c r="H6" i="4"/>
  <c r="J6" i="4"/>
  <c r="C7" i="4"/>
  <c r="H7" i="4"/>
  <c r="J7" i="4"/>
  <c r="C8" i="4"/>
  <c r="H8" i="4"/>
  <c r="J8" i="4"/>
  <c r="C9" i="4"/>
  <c r="H9" i="4"/>
  <c r="J9" i="4"/>
  <c r="C10" i="4"/>
  <c r="H10" i="4"/>
  <c r="J10" i="4"/>
  <c r="C11" i="4"/>
  <c r="H11" i="4"/>
  <c r="J11" i="4"/>
  <c r="C12" i="4"/>
  <c r="H12" i="4"/>
  <c r="J12" i="4"/>
  <c r="C13" i="4"/>
  <c r="H13" i="4"/>
  <c r="J13" i="4"/>
  <c r="C14" i="4"/>
  <c r="H14" i="4"/>
  <c r="J14" i="4"/>
  <c r="C15" i="4"/>
  <c r="H15" i="4"/>
  <c r="J15" i="4"/>
  <c r="C16" i="4"/>
  <c r="H16" i="4"/>
  <c r="J16" i="4"/>
  <c r="C17" i="4"/>
  <c r="H17" i="4"/>
  <c r="J17" i="4"/>
  <c r="C18" i="4"/>
  <c r="H18" i="4"/>
  <c r="J18" i="4"/>
  <c r="C19" i="4"/>
  <c r="H19" i="4"/>
  <c r="J19" i="4"/>
  <c r="C20" i="4"/>
  <c r="H20" i="4"/>
  <c r="J20" i="4"/>
  <c r="C21" i="4"/>
  <c r="H21" i="4"/>
  <c r="J21" i="4"/>
  <c r="C22" i="4"/>
  <c r="H22" i="4"/>
  <c r="J22" i="4"/>
  <c r="C23" i="4"/>
  <c r="H23" i="4"/>
  <c r="J23" i="4"/>
  <c r="C24" i="4"/>
  <c r="H24" i="4"/>
  <c r="J24" i="4"/>
  <c r="C25" i="4"/>
  <c r="H25" i="4"/>
  <c r="J25" i="4"/>
  <c r="C26" i="4"/>
  <c r="H26" i="4"/>
  <c r="J26" i="4"/>
  <c r="C27" i="4"/>
  <c r="H27" i="4"/>
  <c r="J27" i="4"/>
  <c r="C28" i="4"/>
  <c r="H28" i="4"/>
  <c r="J28" i="4"/>
  <c r="C29" i="4"/>
  <c r="H29" i="4"/>
  <c r="J29" i="4"/>
  <c r="C30" i="4"/>
  <c r="H30" i="4"/>
  <c r="J30" i="4"/>
  <c r="C31" i="4"/>
  <c r="H31" i="4"/>
  <c r="J31" i="4"/>
  <c r="C32" i="4"/>
  <c r="H32" i="4"/>
  <c r="J32" i="4"/>
  <c r="C33" i="4"/>
  <c r="H33" i="4"/>
  <c r="J33" i="4"/>
  <c r="C34" i="4"/>
  <c r="H34" i="4"/>
  <c r="J34" i="4"/>
  <c r="C35" i="4"/>
  <c r="H35" i="4"/>
  <c r="J35" i="4"/>
  <c r="C36" i="4"/>
  <c r="H36" i="4"/>
  <c r="J36" i="4"/>
  <c r="C37" i="4"/>
  <c r="H37" i="4"/>
  <c r="J37" i="4"/>
  <c r="C38" i="4"/>
  <c r="H38" i="4"/>
  <c r="J38" i="4"/>
  <c r="C39" i="4"/>
  <c r="H39" i="4"/>
  <c r="J39" i="4"/>
  <c r="C40" i="4"/>
  <c r="H40" i="4"/>
  <c r="J40" i="4"/>
  <c r="C41" i="4"/>
  <c r="H41" i="4"/>
  <c r="J41" i="4"/>
  <c r="C42" i="4"/>
  <c r="H42" i="4"/>
  <c r="J42" i="4"/>
  <c r="C43" i="4"/>
  <c r="H43" i="4"/>
  <c r="J43" i="4"/>
  <c r="C44" i="4"/>
  <c r="H44" i="4"/>
  <c r="J44" i="4"/>
  <c r="C45" i="4"/>
  <c r="H45" i="4"/>
  <c r="J45" i="4"/>
  <c r="C46" i="4"/>
  <c r="H46" i="4"/>
  <c r="J46" i="4"/>
  <c r="C47" i="4"/>
  <c r="H47" i="4"/>
  <c r="J47" i="4"/>
  <c r="C48" i="4"/>
  <c r="H48" i="4"/>
  <c r="J48" i="4"/>
  <c r="C49" i="4"/>
  <c r="H49" i="4"/>
  <c r="J49" i="4"/>
  <c r="C50" i="4"/>
  <c r="H50" i="4"/>
  <c r="J50" i="4"/>
  <c r="C51" i="4"/>
  <c r="H51" i="4"/>
  <c r="J51" i="4"/>
  <c r="C52" i="4"/>
  <c r="H52" i="4"/>
  <c r="J52" i="4"/>
  <c r="C53" i="4"/>
  <c r="H53" i="4"/>
  <c r="J53" i="4"/>
  <c r="C54" i="4"/>
  <c r="H54" i="4"/>
  <c r="J54" i="4"/>
  <c r="C55" i="4"/>
  <c r="H55" i="4"/>
  <c r="J55" i="4"/>
  <c r="C56" i="4"/>
  <c r="H56" i="4"/>
  <c r="J56" i="4"/>
  <c r="C57" i="4"/>
  <c r="H57" i="4"/>
  <c r="J57" i="4"/>
  <c r="C58" i="4"/>
  <c r="H58" i="4"/>
  <c r="J58" i="4"/>
  <c r="C59" i="4"/>
  <c r="H59" i="4"/>
  <c r="J59" i="4"/>
  <c r="C60" i="4"/>
  <c r="H60" i="4"/>
  <c r="J60" i="4"/>
  <c r="C61" i="4"/>
  <c r="H61" i="4"/>
  <c r="J61" i="4"/>
  <c r="C62" i="4"/>
  <c r="H62" i="4"/>
  <c r="J62" i="4"/>
  <c r="C63" i="4"/>
  <c r="H63" i="4"/>
  <c r="J63" i="4"/>
  <c r="C64" i="4"/>
  <c r="H64" i="4"/>
  <c r="J64" i="4"/>
  <c r="C65" i="4"/>
  <c r="H65" i="4"/>
  <c r="J65" i="4"/>
  <c r="C66" i="4"/>
  <c r="H66" i="4"/>
  <c r="J66" i="4"/>
  <c r="C67" i="4"/>
  <c r="H67" i="4"/>
  <c r="J67" i="4"/>
  <c r="C68" i="4"/>
  <c r="H68" i="4"/>
  <c r="J68" i="4"/>
  <c r="C69" i="4"/>
  <c r="H69" i="4"/>
  <c r="J69" i="4"/>
  <c r="C70" i="4"/>
  <c r="H70" i="4"/>
  <c r="J70" i="4"/>
  <c r="C71" i="4"/>
  <c r="H71" i="4"/>
  <c r="J71" i="4"/>
  <c r="C72" i="4"/>
  <c r="H72" i="4"/>
  <c r="J72" i="4"/>
  <c r="C73" i="4"/>
  <c r="H73" i="4"/>
  <c r="J73" i="4"/>
  <c r="C74" i="4"/>
  <c r="H74" i="4"/>
  <c r="J74" i="4"/>
  <c r="C75" i="4"/>
  <c r="H75" i="4"/>
  <c r="J75" i="4"/>
  <c r="C76" i="4"/>
  <c r="H76" i="4"/>
  <c r="J76" i="4"/>
  <c r="C77" i="4"/>
  <c r="H77" i="4"/>
  <c r="J77" i="4"/>
  <c r="C78" i="4"/>
  <c r="H78" i="4"/>
  <c r="J78" i="4"/>
  <c r="C79" i="4"/>
  <c r="H79" i="4"/>
  <c r="J79" i="4"/>
  <c r="C80" i="4"/>
  <c r="H80" i="4"/>
  <c r="J80" i="4"/>
  <c r="C81" i="4"/>
  <c r="H81" i="4"/>
  <c r="J81" i="4"/>
  <c r="C82" i="4"/>
  <c r="H82" i="4"/>
  <c r="J82" i="4"/>
  <c r="C83" i="4"/>
  <c r="H83" i="4"/>
  <c r="J83" i="4"/>
  <c r="C84" i="4"/>
  <c r="H84" i="4"/>
  <c r="J84" i="4"/>
  <c r="C85" i="4"/>
  <c r="H85" i="4"/>
  <c r="J85" i="4"/>
  <c r="C86" i="4"/>
  <c r="H86" i="4"/>
  <c r="J86" i="4"/>
  <c r="C87" i="4"/>
  <c r="H87" i="4"/>
  <c r="J87" i="4"/>
  <c r="C88" i="4"/>
  <c r="H88" i="4"/>
  <c r="J88" i="4"/>
  <c r="C89" i="4"/>
  <c r="H89" i="4"/>
  <c r="J89" i="4"/>
  <c r="C90" i="4"/>
  <c r="H90" i="4"/>
  <c r="J90" i="4"/>
  <c r="C91" i="4"/>
  <c r="H91" i="4"/>
  <c r="J91" i="4"/>
  <c r="C92" i="4"/>
  <c r="H92" i="4"/>
  <c r="J92" i="4"/>
  <c r="C93" i="4"/>
  <c r="H93" i="4"/>
  <c r="J93" i="4"/>
  <c r="C94" i="4"/>
  <c r="H94" i="4"/>
  <c r="J94" i="4"/>
  <c r="C95" i="4"/>
  <c r="H95" i="4"/>
  <c r="J95" i="4"/>
  <c r="C96" i="4"/>
  <c r="H96" i="4"/>
  <c r="J96" i="4"/>
  <c r="C97" i="4"/>
  <c r="H97" i="4"/>
  <c r="J97" i="4"/>
  <c r="C98" i="4"/>
  <c r="H98" i="4"/>
  <c r="J98" i="4"/>
  <c r="C99" i="4"/>
  <c r="H99" i="4"/>
  <c r="J99" i="4"/>
  <c r="C100" i="4"/>
  <c r="H100" i="4"/>
  <c r="J100" i="4"/>
  <c r="C101" i="4"/>
  <c r="H101" i="4"/>
  <c r="J101" i="4"/>
  <c r="C102" i="4"/>
  <c r="H102" i="4"/>
  <c r="J102" i="4"/>
  <c r="C103" i="4"/>
  <c r="H103" i="4"/>
  <c r="J103" i="4"/>
  <c r="C104" i="4"/>
  <c r="H104" i="4"/>
  <c r="J104" i="4"/>
  <c r="C105" i="4"/>
  <c r="H105" i="4"/>
  <c r="J105" i="4"/>
  <c r="C106" i="4"/>
  <c r="H106" i="4"/>
  <c r="J106" i="4"/>
  <c r="C107" i="4"/>
  <c r="H107" i="4"/>
  <c r="J107" i="4"/>
  <c r="C108" i="4"/>
  <c r="H108" i="4"/>
  <c r="J108" i="4"/>
  <c r="C109" i="4"/>
  <c r="H109" i="4"/>
  <c r="J109" i="4"/>
  <c r="C110" i="4"/>
  <c r="H110" i="4"/>
  <c r="J110" i="4"/>
  <c r="C111" i="4"/>
  <c r="H111" i="4"/>
  <c r="J111" i="4"/>
  <c r="C112" i="4"/>
  <c r="H112" i="4"/>
  <c r="J112" i="4"/>
  <c r="C113" i="4"/>
  <c r="H113" i="4"/>
  <c r="J113" i="4"/>
  <c r="C114" i="4"/>
  <c r="H114" i="4"/>
  <c r="J114" i="4"/>
  <c r="C115" i="4"/>
  <c r="H115" i="4"/>
  <c r="J115" i="4"/>
  <c r="C116" i="4"/>
  <c r="H116" i="4"/>
  <c r="J116" i="4"/>
  <c r="C117" i="4"/>
  <c r="H117" i="4"/>
  <c r="J117" i="4"/>
  <c r="C118" i="4"/>
  <c r="H118" i="4"/>
  <c r="J118" i="4"/>
  <c r="C119" i="4"/>
  <c r="H119" i="4"/>
  <c r="J119" i="4"/>
  <c r="C120" i="4"/>
  <c r="H120" i="4"/>
  <c r="J120" i="4"/>
  <c r="C121" i="4"/>
  <c r="H121" i="4"/>
  <c r="J121" i="4"/>
  <c r="C122" i="4"/>
  <c r="H122" i="4"/>
  <c r="J122" i="4"/>
  <c r="C123" i="4"/>
  <c r="H123" i="4"/>
  <c r="J123" i="4"/>
  <c r="C124" i="4"/>
  <c r="H124" i="4"/>
  <c r="J124" i="4"/>
  <c r="C125" i="4"/>
  <c r="H125" i="4"/>
  <c r="J125" i="4"/>
  <c r="C126" i="4"/>
  <c r="H126" i="4"/>
  <c r="J126" i="4"/>
  <c r="C127" i="4"/>
  <c r="H127" i="4"/>
  <c r="J127" i="4"/>
  <c r="C128" i="4"/>
  <c r="H128" i="4"/>
  <c r="J128" i="4"/>
  <c r="C129" i="4"/>
  <c r="H129" i="4"/>
  <c r="J129" i="4"/>
  <c r="C130" i="4"/>
  <c r="H130" i="4"/>
  <c r="J130" i="4"/>
  <c r="C131" i="4"/>
  <c r="H131" i="4"/>
  <c r="J131" i="4"/>
  <c r="C132" i="4"/>
  <c r="H132" i="4"/>
  <c r="J132" i="4"/>
  <c r="C133" i="4"/>
  <c r="H133" i="4"/>
  <c r="J133" i="4"/>
  <c r="C134" i="4"/>
  <c r="H134" i="4"/>
  <c r="J134" i="4"/>
  <c r="C135" i="4"/>
  <c r="H135" i="4"/>
  <c r="J135" i="4"/>
  <c r="C136" i="4"/>
  <c r="H136" i="4"/>
  <c r="J136" i="4"/>
  <c r="C137" i="4"/>
  <c r="H137" i="4"/>
  <c r="J137" i="4"/>
  <c r="C138" i="4"/>
  <c r="H138" i="4"/>
  <c r="J138" i="4"/>
  <c r="C139" i="4"/>
  <c r="H139" i="4"/>
  <c r="J139" i="4"/>
  <c r="C140" i="4"/>
  <c r="H140" i="4"/>
  <c r="J140" i="4"/>
  <c r="C141" i="4"/>
  <c r="H141" i="4"/>
  <c r="J141" i="4"/>
  <c r="C142" i="4"/>
  <c r="H142" i="4"/>
  <c r="J142" i="4"/>
  <c r="C143" i="4"/>
  <c r="H143" i="4"/>
  <c r="J143" i="4"/>
  <c r="C144" i="4"/>
  <c r="H144" i="4"/>
  <c r="J144" i="4"/>
  <c r="C145" i="4"/>
  <c r="H145" i="4"/>
  <c r="J145" i="4"/>
  <c r="C146" i="4"/>
  <c r="H146" i="4"/>
  <c r="J146" i="4"/>
  <c r="C147" i="4"/>
  <c r="H147" i="4"/>
  <c r="J147" i="4"/>
  <c r="C148" i="4"/>
  <c r="H148" i="4"/>
  <c r="J148" i="4"/>
  <c r="C149" i="4"/>
  <c r="H149" i="4"/>
  <c r="J149" i="4"/>
  <c r="C150" i="4"/>
  <c r="H150" i="4"/>
  <c r="J150" i="4"/>
  <c r="C151" i="4"/>
  <c r="H151" i="4"/>
  <c r="J151" i="4"/>
  <c r="C152" i="4"/>
  <c r="H152" i="4"/>
  <c r="J152" i="4"/>
  <c r="C153" i="4"/>
  <c r="H153" i="4"/>
  <c r="J153" i="4"/>
  <c r="C154" i="4"/>
  <c r="H154" i="4"/>
  <c r="J154" i="4"/>
</calcChain>
</file>

<file path=xl/sharedStrings.xml><?xml version="1.0" encoding="utf-8"?>
<sst xmlns="http://schemas.openxmlformats.org/spreadsheetml/2006/main" count="1133" uniqueCount="507">
  <si>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</si>
  <si>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</si>
  <si>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</si>
  <si>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</si>
  <si>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</si>
  <si>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</si>
  <si>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</si>
  <si>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</si>
  <si>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</si>
  <si>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</si>
  <si>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</si>
  <si>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</si>
  <si>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</si>
  <si>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</si>
  <si>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</si>
  <si>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</si>
  <si>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</si>
  <si>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</si>
  <si>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</si>
  <si>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</si>
  <si>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</si>
  <si>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</si>
  <si>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</si>
  <si>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</si>
  <si>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</si>
  <si>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</si>
  <si>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</si>
  <si>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</si>
  <si>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</si>
  <si>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</si>
  <si>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</si>
  <si>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</si>
  <si>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</si>
  <si>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</si>
  <si>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</si>
  <si>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</si>
  <si>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</si>
  <si>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</si>
  <si>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</si>
  <si>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</si>
  <si>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</si>
  <si>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</si>
  <si>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</si>
  <si>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</si>
  <si>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</si>
  <si>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</si>
  <si>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</si>
  <si>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</si>
  <si>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</si>
  <si>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</si>
  <si>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</si>
  <si>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</si>
  <si>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</si>
  <si>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</si>
  <si>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</si>
  <si>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</si>
  <si>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</si>
  <si>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</si>
  <si>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</si>
  <si>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</si>
  <si>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</si>
  <si>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</si>
  <si>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</si>
  <si>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</si>
  <si>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</si>
  <si>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</si>
  <si>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</si>
  <si>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</si>
  <si>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</si>
  <si>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</si>
  <si>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</si>
  <si>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</si>
  <si>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</si>
  <si>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</si>
  <si>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</si>
  <si>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</si>
  <si>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</si>
  <si>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</si>
  <si>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</si>
  <si>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</si>
  <si>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</si>
  <si>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</si>
  <si>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</si>
  <si>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</si>
  <si>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</si>
  <si>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</si>
  <si>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</si>
  <si>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</si>
  <si>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</si>
  <si>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</si>
  <si>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</si>
  <si>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</si>
  <si>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</si>
  <si>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</si>
  <si>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</si>
  <si>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</si>
  <si>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</si>
  <si>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</si>
  <si>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</si>
  <si>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</si>
  <si>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</si>
  <si>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</si>
  <si>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</si>
  <si>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</si>
  <si>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</si>
  <si>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</si>
  <si>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</si>
  <si>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</si>
  <si>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</si>
  <si>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</si>
  <si>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</si>
  <si>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</si>
  <si>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</si>
  <si>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</si>
  <si>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</si>
  <si>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</si>
  <si>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</si>
  <si>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</si>
  <si>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</si>
  <si>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</si>
  <si>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</si>
  <si>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</si>
  <si>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</si>
  <si>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</si>
  <si>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</si>
  <si>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</si>
  <si>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</si>
  <si>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</si>
  <si>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</si>
  <si>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</si>
  <si>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</si>
  <si>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</si>
  <si>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</si>
  <si>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</si>
  <si>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</si>
  <si>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</si>
  <si>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</si>
  <si>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</si>
  <si>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</si>
  <si>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</si>
  <si>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</si>
  <si>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</si>
  <si>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</si>
  <si>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</si>
  <si>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</si>
  <si>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</si>
  <si>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</si>
  <si>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</si>
  <si>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</si>
  <si>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</si>
  <si>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</si>
  <si>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</si>
  <si>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</si>
  <si>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</si>
  <si>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</si>
  <si>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</si>
  <si>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</si>
  <si>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</si>
  <si>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</si>
  <si>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</si>
  <si>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</si>
  <si>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</si>
  <si>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</si>
  <si>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</si>
  <si>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</si>
  <si>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</si>
  <si>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</si>
  <si>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</si>
  <si>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</si>
  <si>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</si>
  <si>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</si>
  <si>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</si>
  <si>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</si>
  <si>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</si>
  <si>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</si>
  <si>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</si>
  <si>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</si>
  <si>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</si>
  <si>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</si>
  <si>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</si>
  <si>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</si>
  <si>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</si>
  <si>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</si>
  <si>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</si>
  <si>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</si>
  <si>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</si>
  <si>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</si>
  <si>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</si>
  <si>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</si>
  <si>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</si>
  <si>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</si>
  <si>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</si>
  <si>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</si>
  <si>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</si>
  <si>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</si>
  <si>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</si>
  <si>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</si>
  <si>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</si>
  <si>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</si>
  <si>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</si>
  <si>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</si>
  <si>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</si>
  <si>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</si>
  <si>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</si>
  <si>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</si>
  <si>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</si>
  <si>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</si>
  <si>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</si>
  <si>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</si>
  <si>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</si>
  <si>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</si>
  <si>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</si>
  <si>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</si>
  <si>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</si>
  <si>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</si>
  <si>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</si>
  <si>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</si>
  <si>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</si>
  <si>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</si>
  <si>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</si>
  <si>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</si>
  <si>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</si>
  <si>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</si>
  <si>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</si>
  <si>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</si>
  <si>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</si>
  <si>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</si>
  <si>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</si>
  <si>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</si>
  <si>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</si>
  <si>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</si>
  <si>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</si>
  <si>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</si>
  <si>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</si>
  <si>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</si>
  <si>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</si>
  <si>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</si>
  <si>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</si>
  <si>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</si>
  <si>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</si>
  <si>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</si>
  <si>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</si>
  <si>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</si>
  <si>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</si>
  <si>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</si>
  <si>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</si>
  <si>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</si>
  <si>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</si>
  <si>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</si>
  <si>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</si>
  <si>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</si>
  <si>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</si>
  <si>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</si>
  <si>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</si>
  <si>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</si>
  <si>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</si>
  <si>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</si>
  <si>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</si>
  <si>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</si>
  <si>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Trimester1 (T1)</t>
  </si>
  <si>
    <t>Trimester2 (T2)</t>
  </si>
  <si>
    <t>Start date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</si>
  <si>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</si>
  <si>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</si>
  <si>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</si>
  <si>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</si>
  <si>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</si>
  <si>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</si>
  <si>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</si>
  <si>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</si>
  <si>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</si>
  <si>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</si>
  <si>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</si>
  <si>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</si>
  <si>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</si>
  <si>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</si>
  <si>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</si>
  <si>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</si>
  <si>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</si>
  <si>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</si>
  <si>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</si>
  <si>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</si>
  <si>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</si>
  <si>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</si>
  <si>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</si>
  <si>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</si>
  <si>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</si>
  <si>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</si>
  <si>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</si>
  <si>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</si>
  <si>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</si>
  <si>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</si>
  <si>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</si>
  <si>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</si>
  <si>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</si>
  <si>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</si>
  <si>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</si>
  <si>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</si>
  <si>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</si>
  <si>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</si>
  <si>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</si>
  <si>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</si>
  <si>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</si>
  <si>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</si>
  <si>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</si>
  <si>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</si>
  <si>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</si>
  <si>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</si>
  <si>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</si>
  <si>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</si>
  <si>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</si>
  <si>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</si>
  <si>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</si>
  <si>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</si>
  <si>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</si>
  <si>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</si>
  <si>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</si>
  <si>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</si>
  <si>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</si>
  <si>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</si>
  <si>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</si>
  <si>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</si>
  <si>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</si>
  <si>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</si>
  <si>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</si>
  <si>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</si>
  <si>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</si>
  <si>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</si>
  <si>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</si>
  <si>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</si>
  <si>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</si>
  <si>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</si>
  <si>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</si>
  <si>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</si>
  <si>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</si>
  <si>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</si>
  <si>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</si>
  <si>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</si>
  <si>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</si>
  <si>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</si>
  <si>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</si>
  <si>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</si>
  <si>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</si>
  <si>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</si>
  <si>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</si>
  <si>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</si>
  <si>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</si>
  <si>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</si>
  <si>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</si>
  <si>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</si>
  <si>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</si>
  <si>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</si>
  <si>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</si>
  <si>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</si>
  <si>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</si>
  <si>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</si>
  <si>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</si>
  <si>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</si>
  <si>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</si>
  <si>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</si>
  <si>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</si>
  <si>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</si>
  <si>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</si>
  <si>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</si>
  <si>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</si>
  <si>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</si>
  <si>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</si>
  <si>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</si>
  <si>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</si>
  <si>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</si>
  <si>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</si>
  <si>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</si>
  <si>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</si>
  <si>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</si>
  <si>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</si>
  <si>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</si>
  <si>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</si>
  <si>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</si>
  <si>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</si>
  <si>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</si>
  <si>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</si>
  <si>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</si>
  <si>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</si>
  <si>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</si>
  <si>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</si>
  <si>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</si>
  <si>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</si>
  <si>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</si>
  <si>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</si>
  <si>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</si>
  <si>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</si>
  <si>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</si>
  <si>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</si>
  <si>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</si>
  <si>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</si>
  <si>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</si>
  <si>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</si>
  <si>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</si>
  <si>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</si>
  <si>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</si>
  <si>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</si>
  <si>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</si>
  <si>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</si>
  <si>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</si>
  <si>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</si>
  <si>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</si>
  <si>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</si>
  <si>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</si>
  <si>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</si>
  <si>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</si>
  <si>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</si>
  <si>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</si>
  <si>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</si>
  <si>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</si>
  <si>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</si>
  <si>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</si>
  <si>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</si>
  <si>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</si>
  <si>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</si>
  <si>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</si>
  <si>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</si>
  <si>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</si>
  <si>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</si>
  <si>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</si>
  <si>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</si>
  <si>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</si>
  <si>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</si>
  <si>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</si>
  <si>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</si>
  <si>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</si>
  <si>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</si>
  <si>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</si>
  <si>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</si>
  <si>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</si>
  <si>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</si>
  <si>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</si>
  <si>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</si>
  <si>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</si>
  <si>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</si>
  <si>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</si>
  <si>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</si>
  <si>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</si>
  <si>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</si>
  <si>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</si>
  <si>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</si>
  <si>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</si>
  <si>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</si>
  <si>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</si>
  <si>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</si>
  <si>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</si>
  <si>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</si>
  <si>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</si>
  <si>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</si>
  <si>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</si>
  <si>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</si>
  <si>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</si>
  <si>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</si>
  <si>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</si>
  <si>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Most popular month of enrolment on Sydney Campus:</t>
  </si>
  <si>
    <t>Total number of workshop hours needed for Brisbane campus:</t>
  </si>
  <si>
    <t>Best target age of students for marketing:</t>
  </si>
  <si>
    <t>Student ID</t>
  </si>
  <si>
    <t>First enrolment trimester</t>
  </si>
  <si>
    <t>Answer the following questions by making required Pivot tables:</t>
  </si>
  <si>
    <t>2- Find the Codes of nonprinting characters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</si>
  <si>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</si>
  <si>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</si>
  <si>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Go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 and fill the blank cells of </t>
    </r>
    <r>
      <rPr>
        <b/>
        <sz val="11"/>
        <color theme="1"/>
        <rFont val="Calibri"/>
        <family val="2"/>
        <scheme val="minor"/>
      </rPr>
      <t>column G (Course)</t>
    </r>
    <r>
      <rPr>
        <sz val="11"/>
        <color theme="1"/>
        <rFont val="Calibri"/>
        <family val="2"/>
        <scheme val="minor"/>
      </rPr>
      <t xml:space="preserve"> from the cell above using the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Values</t>
    </r>
    <r>
      <rPr>
        <sz val="11"/>
        <color theme="1"/>
        <rFont val="Calibri"/>
        <family val="2"/>
        <scheme val="minor"/>
      </rPr>
      <t xml:space="preserve"> at the end.</t>
    </r>
  </si>
  <si>
    <r>
      <t xml:space="preserve">Make a copy of the sheet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Database edit</t>
    </r>
    <r>
      <rPr>
        <sz val="11"/>
        <color theme="1"/>
        <rFont val="Calibri"/>
        <family val="2"/>
        <scheme val="minor"/>
      </rPr>
      <t xml:space="preserve">. Link all cells of the new sheet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</si>
  <si>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In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, if the agent name is not provided, the agent should be the same as the one from the row above.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functions.</t>
    </r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</si>
  <si>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</si>
  <si>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t>1- You may check the number of characters in the cells</t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</si>
  <si>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</si>
  <si>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</si>
  <si>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</si>
  <si>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</si>
  <si>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t>Hint:</t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</si>
  <si>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</si>
  <si>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The first day of each trimester is given in the following table:</t>
  </si>
  <si>
    <t>Trimester3 (T3)</t>
  </si>
  <si>
    <r>
      <t xml:space="preserve">Insert a column to the right of </t>
    </r>
    <r>
      <rPr>
        <b/>
        <sz val="11"/>
        <color theme="1"/>
        <rFont val="Calibri"/>
        <family val="2"/>
        <scheme val="minor"/>
      </rPr>
      <t>column E (First enrolment trimester)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the first day of the enrolment trimester in </t>
    </r>
    <r>
      <rPr>
        <b/>
        <sz val="11"/>
        <color theme="1"/>
        <rFont val="Calibri"/>
        <family val="2"/>
        <scheme val="minor"/>
      </rPr>
      <t>column E</t>
    </r>
    <r>
      <rPr>
        <sz val="11"/>
        <color theme="1"/>
        <rFont val="Calibri"/>
        <family val="2"/>
        <scheme val="minor"/>
      </rPr>
      <t>.</t>
    </r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</si>
  <si>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</si>
  <si>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</si>
  <si>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</si>
  <si>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</si>
  <si>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</si>
  <si>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Age at first enrolment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</si>
  <si>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</si>
  <si>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</si>
  <si>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</si>
  <si>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</si>
  <si>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</si>
  <si>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</si>
  <si>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</si>
  <si>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Fix dates with the help of functions
Replace blanks with repeating values
Remove unwanted spaces and characters from data</t>
  </si>
  <si>
    <t>First enrolment date</t>
  </si>
  <si>
    <t>Enrolment Month</t>
  </si>
  <si>
    <t>Age at first enrolment</t>
  </si>
  <si>
    <t>Row Labels</t>
  </si>
  <si>
    <t>Grand Total</t>
  </si>
  <si>
    <t>Count of Name</t>
  </si>
  <si>
    <t>Number of students in each campus</t>
  </si>
  <si>
    <t>Remaining workshop hours</t>
  </si>
  <si>
    <t>length</t>
  </si>
  <si>
    <t>code</t>
  </si>
  <si>
    <t>Jul</t>
  </si>
  <si>
    <t>Sum of Remaining workshop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</si>
</sst>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1" applyBorder="1"/>
    <xf numFmtId="0" fontId="4" fillId="0" borderId="2" xfId="2" applyBorder="1"/>
    <xf numFmtId="0" fontId="0" fillId="0" borderId="0" xfId="0" applyAlignment="1">
      <alignment wrapText="1"/>
    </xf>
    <xf numFmtId="0" fontId="0" fillId="0" borderId="1" xfId="0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4" xfId="4" applyFont="1" applyBorder="1"/>
    <xf numFmtId="0" fontId="15" fillId="0" borderId="0" xfId="6" applyFont="1"/>
    <xf numFmtId="0" fontId="11" fillId="0" borderId="0" xfId="0" applyFont="1"/>
    <xf numFmtId="0" fontId="16" fillId="0" borderId="0" xfId="7" applyFont="1" applyBorder="1"/>
    <xf numFmtId="0" fontId="17" fillId="0" borderId="8" xfId="4" applyFont="1" applyBorder="1"/>
    <xf numFmtId="0" fontId="18" fillId="0" borderId="0" xfId="4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 indent="5"/>
    </xf>
    <xf numFmtId="0" fontId="11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6" fontId="11" fillId="0" borderId="2" xfId="0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11" fillId="0" borderId="0" xfId="0" applyFont="1" applyAlignment="1">
      <alignment horizontal="right"/>
    </xf>
    <xf numFmtId="0" fontId="11" fillId="4" borderId="2" xfId="0" applyFont="1" applyFill="1" applyBorder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2" borderId="2" xfId="0" applyFont="1" applyFill="1" applyBorder="1" applyAlignment="1">
      <alignment horizontal="center"/>
    </xf>
    <xf numFmtId="0" fontId="0" fillId="0" borderId="0" xfId="4" applyFont="1"/>
    <xf numFmtId="0" fontId="20" fillId="0" borderId="0" xfId="0" applyFont="1"/>
    <xf numFmtId="0" fontId="1" fillId="0" borderId="8" xfId="4" applyBorder="1" applyAlignment="1">
      <alignment vertical="center" wrapText="1"/>
    </xf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0" borderId="4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2" xfId="0" applyFont="1" applyFill="1" applyBorder="1" applyAlignment="1">
      <alignment horizontal="center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4552356</xdr:colOff>
      <xdr:row>5</xdr:row>
      <xdr:rowOff>255246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5347870" cy="168046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amuel Kirubakaran" refreshedDate="45555.50834641204" createdVersion="8" refreshedVersion="8" minRefreshableVersion="3" recordCount="153" xr:uid="{FA192DA4-E6E0-4514-BBFA-9E20137F7B78}">
  <cacheSource type="worksheet">
    <worksheetSource ref="A1:L154" sheet="Database edit"/>
  </cacheSource>
  <cacheFields count="12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Sydney     " u="1"/>
        <s v="   Brisbane" u="1"/>
        <s v="Brisbane     " u="1"/>
        <s v="   Sydney" u="1"/>
        <s v="Melbourne     " u="1"/>
        <s v="   Melbourne" u="1"/>
        <s v="_x000a_Sydney_x000a_" u="1"/>
      </sharedItems>
    </cacheField>
    <cacheField name="First enrolment trime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Enrolment Month" numFmtId="0">
      <sharedItems count="3">
        <s v="Jul"/>
        <s v="Nov"/>
        <s v="Mar"/>
      </sharedItems>
    </cacheField>
    <cacheField name="Age at first enrolment" numFmtId="0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amuel Kirubakaran" refreshedDate="45555.511288310183" createdVersion="8" refreshedVersion="8" minRefreshableVersion="3" recordCount="153" xr:uid="{E15FE6F5-C8A9-44D9-AF7B-3CF7EBDCF8A1}">
  <cacheSource type="worksheet">
    <worksheetSource ref="A1:O154" sheet="Database edit"/>
  </cacheSource>
  <cacheFields count="18">
    <cacheField name="Student ID" numFmtId="0">
      <sharedItems/>
    </cacheField>
    <cacheField name="Name" numFmtId="0">
      <sharedItems count="152">
        <s v="Mr. Behrouz COURT"/>
        <s v="Mr. Hootan VERIO"/>
        <s v="Ms. Kaveh RVATH"/>
        <s v="Mr. Fardin KORBA"/>
        <s v="Mr. Mehrab ILYAS"/>
        <s v="Mr. Aram HALID"/>
        <s v="Mr. Nazilla AYYAB"/>
        <s v="Mr. Shahrbanou ANDIO"/>
        <s v="Mr. Sholeh Mohan"/>
        <s v="Mr. Farangis pkota"/>
        <s v="Mr. Sheeva ZAFAR"/>
        <s v="Mr. Asal MUKHI"/>
        <s v="Mr. Zari SINGH"/>
        <s v="Mr. Mozhgan PKOTA"/>
        <s v="Mr. Dadbeh sh KC"/>
        <s v="Mr. Soudabeh AKLEE"/>
        <s v="Mr. Mahdokht Singh"/>
        <s v="Ms. Pareevash KAUR"/>
        <s v="Mr. Afsoon KUMAR"/>
        <s v="Mr. Bardia YOON"/>
        <s v="Mr. Golbanoo DEOL"/>
        <s v="Mr. Sasan MAHAN"/>
        <s v="Mr. Pasha WONG"/>
        <s v="Mr. Shaheen SINGH"/>
        <s v="Mr. Salomeh AHMAD"/>
        <s v="Ms. Shokouh SHAHI"/>
        <s v="Mr. Nazafarin SABIR"/>
        <s v="Mr. Sarvenaz AMMED"/>
        <s v="Mr. Bahram AMEED"/>
        <s v="Mr. Hooshang ASHTE"/>
        <s v="Mr. Aryan ULAKH"/>
        <s v="Mr. Ladan GUYEN"/>
        <s v="Mr. Pezhman AKRAM"/>
        <s v="Mr. Gisou UZAIR"/>
        <s v="Ms. Farhoud hi VO"/>
        <s v="Mr. Ardeshir ao HE"/>
        <s v="Ms. Koosha an XI"/>
        <s v="Mr. Ramesh GUYEN"/>
        <s v="Ms. Sohrab oc DO"/>
        <s v="Ms. Farbod HOANG"/>
        <s v="Ms Afsar ga LE"/>
        <s v="Ms. Sanjar TTEGE"/>
        <s v="Ms. Farid My HA"/>
        <s v="Mr. Atoosa SINGH"/>
        <s v="Mr. Shaya TRAN"/>
        <s v="Mr. Kamshad SINGH"/>
        <s v="Mr. Mandana SINGH"/>
        <s v="Mr. Golbahar GUYEN"/>
        <s v="Mr. Sami SINGH"/>
        <s v="Mr. Golbahar OUSUF"/>
        <s v="Mr. Naheed TRAN"/>
        <s v="Mr. Tahmineh AMMED"/>
        <s v="Mr. Pirooz KARIM"/>
        <s v="Ms. Maheen PHAM"/>
        <s v="Mr. Cirrus REYES"/>
        <s v="Ms. Rakhshan GUYEN"/>
        <s v="Mr. Rima ARCIA"/>
        <s v="Mr. Firouz DHURY"/>
        <s v="Mr. Shadi a NAW"/>
        <s v="Ms. Firouz GUYEN"/>
        <s v="Mr. Sita ANSUR"/>
        <s v="Mr. Siamak RAMOS"/>
        <s v="Mr. Shadan ARGAS"/>
        <s v="Mr. Shahab JAVED"/>
        <s v="Mr. Atash GUYEN"/>
        <s v="Ms. Tirdad GUYEN"/>
        <s v="Mr Goli VERIO"/>
        <s v="Mr Khosrow VERIO"/>
        <s v="Mr Ramin LONIA"/>
        <s v="Mr Keyvan NAGY"/>
        <s v="Mr Vanda MANEC"/>
        <s v="Mr Kourosh KORBA"/>
        <s v="Mr Rambod KORBA"/>
        <s v="Mr Pouran EMETH"/>
        <s v="Ms Artan GAUNA"/>
        <s v="Mr. Hooshyar pkota"/>
        <s v="Mis Afshar GUYEN"/>
        <s v="Mr. Golbanoo INTAL"/>
        <s v="Mr. Pouneh SYED"/>
        <s v="Mr. Behnaz AKHAR"/>
        <s v="Mr. Azin AKHAR"/>
        <s v="Mr. Ara AKHAR"/>
        <s v="Mr. Touraj AROOQ"/>
        <s v="Mr. Ardavan AWAN"/>
        <s v="Mr. Esfandyar SINGH"/>
        <s v="Mr. Poupak SINGH"/>
        <s v="Mr. Yeganeh SINGH"/>
        <s v="Mr. Rima SINGH"/>
        <s v="Mr. Ghobad PHAM"/>
        <s v="Mr. Pareeya PHAM"/>
        <s v="Mr. Saman PHAM"/>
        <s v="Mr. Bahar PHAM"/>
        <s v="Mr. Touran SAWAN"/>
        <s v="Mr. Mahdokht DANG"/>
        <s v="Mr. Farhad DANG"/>
        <s v="Ms. Farshad PHUNG"/>
        <s v="Mr. Shahrnaz AHMAN"/>
        <s v="Ms. Nazy TRAN"/>
        <s v="Ms. Foroud GUYEN"/>
        <s v="Ms. Banooe GUYEN"/>
        <s v="Ms. Saman GUYEN"/>
        <s v="Ms. Niloufar PHAM"/>
        <s v="Ms. Nazhin PHAM"/>
        <s v="Ms. Banooe PHAM"/>
        <s v="Ms. Bahman GUYEN"/>
        <s v="Ms. Tarsa GUYEN"/>
        <s v="Ms. Bardia GUYEN"/>
        <s v="Ms. Ferdows GUYEN"/>
        <s v="Mr. Marmar AHMAN"/>
        <s v="Mr. Hootan DHURY"/>
        <s v="Mr. Vida a NAW"/>
        <s v="Mr. Arezoo a NAW"/>
        <s v="Mr. Sara a NAW"/>
        <s v="Mr. Aryan SINGH"/>
        <s v="Mr. Meshia SINGH"/>
        <s v="Ms. Golpari KAUR"/>
        <s v="Mr. Khorsheed KUMAR"/>
        <s v="Mr. Shahrdad SINGH"/>
        <s v="Ms. Khojassteh GUYEN"/>
        <s v="Mr. Danush SINGH"/>
        <s v="Mr. Shahzadeh AKRAM"/>
        <s v="Mr. Arsalan RAZA"/>
        <s v="Mr. Farzaneh SINGH"/>
        <s v="Mr. Cirrus ohaib"/>
        <s v="Mr. Kouros ANDEL"/>
        <s v="Mr. Mehran ANDEL"/>
        <s v="Mr. Rakhshan ANDEL"/>
        <s v="Mr. Afsaneh ANDEL"/>
        <s v="Mr. Iraj JIANG"/>
        <s v="Mr. Yashar JIANG"/>
        <s v="Mr. Pareeya JIANG"/>
        <s v="Mr. Nazanin ng TA"/>
        <s v="Mr. Javeed AIKE*"/>
        <s v="Mr. Farhad SINGH"/>
        <s v="Mr. Kia HENDI"/>
        <s v="Mr. Tahereh HARMA"/>
        <s v="Mr. Behrad HARMA"/>
        <s v="Mr. Nahal SINGH"/>
        <s v="Mr. Jahanshah SINGH"/>
        <s v="Mr. Nargess SINGH"/>
        <s v="Mr. Goshtasb SYED"/>
        <s v="Mr. Negeen SYED"/>
        <s v="Mr. Pareerou SYED"/>
        <s v="Mr. Mehrangiz AKRAM"/>
        <s v="Mr. Tahmineh r ALI"/>
        <s v="Mr. Tarsa r ALI"/>
        <s v="Mr. Zal r ALI"/>
        <s v="Mr. Mahyar SAWAN"/>
        <s v="Mr. Danush SAWAN"/>
        <s v="Mr. Arsham SAWAN"/>
        <s v="Ms. Rakhshan SAPNA"/>
        <s v="Ms. Hooman SAPNA"/>
      </sharedItems>
    </cacheField>
    <cacheField name="Unit" numFmtId="0">
      <sharedItems/>
    </cacheField>
    <cacheField name="Campus" numFmtId="0">
      <sharedItems count="3">
        <s v="Sydney"/>
        <s v="Brisbane"/>
        <s v="Melbourne"/>
      </sharedItems>
    </cacheField>
    <cacheField name="First enrolment trimester" numFmtId="0">
      <sharedItems count="12">
        <s v="T2-2015"/>
        <s v="T1-2014"/>
        <s v="T2-2016"/>
        <s v="T3-2016"/>
        <s v="T2-2017"/>
        <s v="T3-2015"/>
        <s v="T1-2017"/>
        <s v="T3-2014"/>
        <s v="T3-2017"/>
        <s v="T1-2016"/>
        <s v="T2-2014"/>
        <s v="T1-2015"/>
      </sharedItems>
    </cacheField>
    <cacheField name="First enrolment date" numFmtId="14">
      <sharedItems containsSemiMixedTypes="0" containsNonDate="0" containsDate="1" containsString="0" minDate="2014-03-13T00:00:00" maxDate="2017-11-07T00:00:00" count="12">
        <d v="2015-07-10T00:00:00"/>
        <d v="2014-11-06T00:00:00"/>
        <d v="2016-07-10T00:00:00"/>
        <d v="2016-03-13T00:00:00"/>
        <d v="2017-07-10T00:00:00"/>
        <d v="2015-03-13T00:00:00"/>
        <d v="2017-11-06T00:00:00"/>
        <d v="2014-03-13T00:00:00"/>
        <d v="2017-03-13T00:00:00"/>
        <d v="2016-11-06T00:00:00"/>
        <d v="2014-07-10T00:00:00"/>
        <d v="2015-11-06T00:00:00"/>
      </sharedItems>
      <fieldGroup par="17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Enrolment Month" numFmtId="0">
      <sharedItems count="3">
        <s v="Jul"/>
        <s v="Nov"/>
        <s v="Mar"/>
      </sharedItems>
    </cacheField>
    <cacheField name="Age at first enrolment" numFmtId="0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Remaining workshop hours" numFmtId="0">
      <sharedItems containsSemiMixedTypes="0" containsString="0" containsNumber="1" containsInteger="1" minValue="0" maxValue="19"/>
    </cacheField>
    <cacheField name="length" numFmtId="0">
      <sharedItems containsSemiMixedTypes="0" containsString="0" containsNumber="1" containsInteger="1" minValue="1" maxValue="2"/>
    </cacheField>
    <cacheField name="code" numFmtId="0">
      <sharedItems containsSemiMixedTypes="0" containsString="0" containsNumber="1" containsInteger="1" minValue="48" maxValue="57"/>
    </cacheField>
    <cacheField name="Months (First enrolment date)" numFmtId="0" databaseField="0">
      <fieldGroup base="5">
        <rangePr groupBy="months" startDate="2014-03-13T00:00:00" endDate="2017-11-07T00:00:00"/>
        <groupItems count="14">
          <s v="&lt;3/13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7/2017"/>
        </groupItems>
      </fieldGroup>
    </cacheField>
    <cacheField name="Quarters (First enrolment date)" numFmtId="0" databaseField="0">
      <fieldGroup base="5">
        <rangePr groupBy="quarters" startDate="2014-03-13T00:00:00" endDate="2017-11-07T00:00:00"/>
        <groupItems count="6">
          <s v="&lt;3/13/2014"/>
          <s v="Qtr1"/>
          <s v="Qtr2"/>
          <s v="Qtr3"/>
          <s v="Qtr4"/>
          <s v="&gt;11/7/2017"/>
        </groupItems>
      </fieldGroup>
    </cacheField>
    <cacheField name="Years (First enrolment date)" numFmtId="0" databaseField="0">
      <fieldGroup base="5">
        <rangePr groupBy="years" startDate="2014-03-13T00:00:00" endDate="2017-11-07T00:00:00"/>
        <groupItems count="6">
          <s v="&lt;3/13/2014"/>
          <s v="2014"/>
          <s v="2015"/>
          <s v="2016"/>
          <s v="2017"/>
          <s v="&gt;11/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x v="0"/>
    <s v="T2-2015"/>
    <d v="2015-07-10T00:00:00"/>
    <n v="1"/>
    <s v="Bachelor of Business"/>
    <d v="1995-10-24T00:00:00"/>
    <s v="Pathway Education "/>
    <x v="0"/>
    <x v="0"/>
  </r>
  <r>
    <s v="150101"/>
    <s v="Mr. Hootan VERIO"/>
    <s v="Mgmt Principles "/>
    <x v="1"/>
    <s v="T1-2014"/>
    <d v="2014-11-06T00:00:00"/>
    <n v="1"/>
    <s v="Bachelor of Business"/>
    <d v="1993-01-05T00:00:00"/>
    <s v="Pathway Education "/>
    <x v="1"/>
    <x v="1"/>
  </r>
  <r>
    <s v="150102"/>
    <s v="Ms. Kaveh RVATH"/>
    <s v="Bus Acct"/>
    <x v="2"/>
    <s v="T2-2015"/>
    <d v="2015-07-10T00:00:00"/>
    <n v="22"/>
    <s v="Bachelor of Accounting"/>
    <d v="1988-09-13T00:00:00"/>
    <s v="Glob Consultancy"/>
    <x v="0"/>
    <x v="2"/>
  </r>
  <r>
    <s v="150103"/>
    <s v="Mr. Fardin KORBA"/>
    <s v="Quant Methods "/>
    <x v="1"/>
    <s v="T2-2016"/>
    <d v="2016-07-10T00:00:00"/>
    <n v="18"/>
    <s v="Bachelor of Accounting"/>
    <d v="1988-12-29T00:00:00"/>
    <s v="Glob Consultancy"/>
    <x v="0"/>
    <x v="3"/>
  </r>
  <r>
    <s v="150104"/>
    <s v="Mr. Mehrab ILYAS"/>
    <s v="Bus Comm "/>
    <x v="0"/>
    <s v="T3-2016"/>
    <d v="2016-03-13T00:00:00"/>
    <n v="36"/>
    <s v="Bachelor of Business"/>
    <d v="1996-09-26T00:00:00"/>
    <s v="Bridgeagency "/>
    <x v="2"/>
    <x v="0"/>
  </r>
  <r>
    <s v="150105"/>
    <s v="Mr. Aram HALID"/>
    <s v="Intro to ECommerce"/>
    <x v="0"/>
    <s v="T2-2015"/>
    <d v="2015-07-10T00:00:00"/>
    <n v="3"/>
    <s v="Bachelor of Business"/>
    <d v="1993-06-05T00:00:00"/>
    <s v="Bridgeagency "/>
    <x v="0"/>
    <x v="4"/>
  </r>
  <r>
    <s v="150106"/>
    <s v="Mr. Nazilla AYYAB"/>
    <s v="Mgmt Principles "/>
    <x v="0"/>
    <s v="T2-2015"/>
    <d v="2015-07-10T00:00:00"/>
    <n v="11"/>
    <s v="Bachelor of Business"/>
    <d v="1990-07-17T00:00:00"/>
    <s v="Bridgeagency "/>
    <x v="0"/>
    <x v="5"/>
  </r>
  <r>
    <s v="150107"/>
    <s v="Mr. Shahrbanou ANDIO"/>
    <s v="Mgmt Principles "/>
    <x v="0"/>
    <s v="T3-2016"/>
    <d v="2016-03-13T00:00:00"/>
    <n v="30"/>
    <s v="Bachelor of Business"/>
    <d v="1992-03-04T00:00:00"/>
    <s v="Bridgeagency "/>
    <x v="2"/>
    <x v="6"/>
  </r>
  <r>
    <s v="150108"/>
    <s v="Mr. Sholeh Mohan"/>
    <s v="HRM"/>
    <x v="0"/>
    <s v="T2-2015"/>
    <d v="2015-07-10T00:00:00"/>
    <n v="12"/>
    <s v="Bachelor of Business"/>
    <d v="1998-11-06T00:00:00"/>
    <s v="BrightwayConsultants"/>
    <x v="0"/>
    <x v="7"/>
  </r>
  <r>
    <s v="150109"/>
    <s v="Mr. Farangis pkota"/>
    <s v="Bus Acct"/>
    <x v="2"/>
    <s v="T2-2017"/>
    <d v="2017-07-10T00:00:00"/>
    <n v="5"/>
    <s v="Bachelor of Business"/>
    <d v="1994-03-23T00:00:00"/>
    <s v="Information Agency"/>
    <x v="0"/>
    <x v="8"/>
  </r>
  <r>
    <s v="150110"/>
    <s v="Mr. Sheeva ZAFAR"/>
    <s v="Quant Methods "/>
    <x v="0"/>
    <s v="T2-2015"/>
    <d v="2015-07-10T00:00:00"/>
    <n v="8"/>
    <s v="Bachelor of Business"/>
    <d v="1996-12-02T00:00:00"/>
    <s v="Information Agency"/>
    <x v="0"/>
    <x v="9"/>
  </r>
  <r>
    <s v="150111"/>
    <s v="Mr. Asal MUKHI"/>
    <s v="Bus Acct"/>
    <x v="0"/>
    <s v="T3-2016"/>
    <d v="2016-03-13T00:00:00"/>
    <n v="13"/>
    <s v="Bachelor of Business"/>
    <d v="1996-01-13T00:00:00"/>
    <s v="International Educational "/>
    <x v="2"/>
    <x v="0"/>
  </r>
  <r>
    <s v="150112"/>
    <s v="Mr. Zari SINGH"/>
    <s v="Corp Resp Ethics"/>
    <x v="1"/>
    <s v="T3-2015"/>
    <d v="2015-03-13T00:00:00"/>
    <n v="28"/>
    <s v="Bachelor of Business"/>
    <d v="1997-01-29T00:00:00"/>
    <s v="International Educational "/>
    <x v="2"/>
    <x v="10"/>
  </r>
  <r>
    <s v="150113"/>
    <s v="Mr. Mozhgan PKOTA"/>
    <s v="Bus Law "/>
    <x v="2"/>
    <s v="T1-2017"/>
    <d v="2017-11-06T00:00:00"/>
    <n v="5"/>
    <s v="Bachelor of Business"/>
    <d v="1995-02-24T00:00:00"/>
    <s v="ALTECA Agency"/>
    <x v="1"/>
    <x v="4"/>
  </r>
  <r>
    <s v="150114"/>
    <s v="Mr. Dadbeh sh KC"/>
    <s v="Corp Law"/>
    <x v="0"/>
    <s v="T3-2014"/>
    <d v="2014-03-13T00:00:00"/>
    <n v="12"/>
    <s v="Bachelor of Business"/>
    <d v="1992-12-07T00:00:00"/>
    <s v="ALTECA Agency"/>
    <x v="2"/>
    <x v="4"/>
  </r>
  <r>
    <s v="150115"/>
    <s v="Mr. Soudabeh AKLEE"/>
    <s v="Bus Comm "/>
    <x v="0"/>
    <s v="T3-2017"/>
    <d v="2017-03-13T00:00:00"/>
    <n v="14"/>
    <s v="Bachelor of Business"/>
    <d v="1994-09-22T00:00:00"/>
    <s v="Information Agency"/>
    <x v="2"/>
    <x v="8"/>
  </r>
  <r>
    <s v="150116"/>
    <s v="Mr. Mahdokht Singh"/>
    <s v="Quant Methods "/>
    <x v="1"/>
    <s v="T3-2014"/>
    <d v="2014-03-13T00:00:00"/>
    <n v="15"/>
    <s v="Bachelor of Business"/>
    <d v="1987-10-10T00:00:00"/>
    <s v="Information Agency"/>
    <x v="2"/>
    <x v="2"/>
  </r>
  <r>
    <s v="150117"/>
    <s v="Ms. Pareevash KAUR"/>
    <s v="Bus Acct"/>
    <x v="2"/>
    <s v="T3-2017"/>
    <d v="2017-03-13T00:00:00"/>
    <n v="3"/>
    <s v="Bachelor of Business"/>
    <d v="1989-03-29T00:00:00"/>
    <s v="Bridgeagency "/>
    <x v="2"/>
    <x v="3"/>
  </r>
  <r>
    <s v="150118"/>
    <s v="Mr. Afsoon KUMAR"/>
    <s v="Bus Law "/>
    <x v="0"/>
    <s v="T2-2017"/>
    <d v="2017-07-10T00:00:00"/>
    <n v="12"/>
    <s v="Bachelor of Business"/>
    <d v="1993-08-03T00:00:00"/>
    <s v="Bridgeagency "/>
    <x v="0"/>
    <x v="6"/>
  </r>
  <r>
    <s v="150119"/>
    <s v="Mr. Bardia YOON"/>
    <s v="Int Mgmt "/>
    <x v="0"/>
    <s v="T1-2016"/>
    <d v="2016-11-06T00:00:00"/>
    <n v="1"/>
    <s v="Bachelor of Business"/>
    <d v="1994-12-28T00:00:00"/>
    <s v="Can- Able Immigration Consultants "/>
    <x v="1"/>
    <x v="4"/>
  </r>
  <r>
    <s v="150120"/>
    <s v="Mr. Golbanoo DEOL"/>
    <s v="Bus Comm "/>
    <x v="0"/>
    <s v="T1-2016"/>
    <d v="2016-11-06T00:00:00"/>
    <n v="2"/>
    <s v="Bachelor of Business"/>
    <d v="1990-06-12T00:00:00"/>
    <s v="Expert Education and Visa Services "/>
    <x v="1"/>
    <x v="11"/>
  </r>
  <r>
    <s v="150121"/>
    <s v="Mr. Sasan MAHAN"/>
    <s v="Mgmt Principles "/>
    <x v="0"/>
    <s v="T1-2016"/>
    <d v="2016-11-06T00:00:00"/>
    <n v="2"/>
    <s v="Bachelor of Business"/>
    <d v="1991-07-17T00:00:00"/>
    <s v="Expert Education and Visa Services "/>
    <x v="1"/>
    <x v="5"/>
  </r>
  <r>
    <s v="150122"/>
    <s v="Mr. Pasha WONG"/>
    <s v="Bus Economics"/>
    <x v="2"/>
    <s v="T2-2015"/>
    <d v="2015-07-10T00:00:00"/>
    <n v="8"/>
    <s v="Bachelor of Business"/>
    <d v="1996-06-08T00:00:00"/>
    <s v="BrightwayConsultants"/>
    <x v="0"/>
    <x v="9"/>
  </r>
  <r>
    <s v="150123"/>
    <s v="Mr. Shaheen SINGH"/>
    <s v="Bus Law "/>
    <x v="0"/>
    <s v="T2-2014"/>
    <d v="2014-07-10T00:00:00"/>
    <n v="14"/>
    <s v="Bachelor of Business"/>
    <d v="1995-06-26T00:00:00"/>
    <s v="BrightwayConsultants"/>
    <x v="0"/>
    <x v="9"/>
  </r>
  <r>
    <s v="150124"/>
    <s v="Mr. Salomeh AHMAD"/>
    <s v="Bus Comm "/>
    <x v="0"/>
    <s v="T3-2014"/>
    <d v="2014-03-13T00:00:00"/>
    <n v="3"/>
    <s v="Bachelor of Business"/>
    <d v="1997-05-22T00:00:00"/>
    <s v="PEP International Education Services"/>
    <x v="2"/>
    <x v="7"/>
  </r>
  <r>
    <s v="150125"/>
    <s v="Ms. Shokouh SHAHI"/>
    <s v="Intro to ECommerce"/>
    <x v="2"/>
    <s v="T2-2017"/>
    <d v="2017-07-10T00:00:00"/>
    <n v="4"/>
    <s v="Bachelor of Business"/>
    <d v="1995-02-11T00:00:00"/>
    <s v="PEP International Education Services"/>
    <x v="0"/>
    <x v="4"/>
  </r>
  <r>
    <s v="150126"/>
    <s v="Mr. Nazafarin SABIR"/>
    <s v="Mgmt Principles "/>
    <x v="0"/>
    <s v="T2-2014"/>
    <d v="2014-07-10T00:00:00"/>
    <n v="7"/>
    <s v="Bachelor of Business"/>
    <d v="1997-11-27T00:00:00"/>
    <s v="PEP International Education Services"/>
    <x v="0"/>
    <x v="7"/>
  </r>
  <r>
    <s v="150127"/>
    <s v="Mr. Sarvenaz AMMED"/>
    <s v="Quant Methods "/>
    <x v="1"/>
    <s v="T3-2016"/>
    <d v="2016-03-13T00:00:00"/>
    <n v="3"/>
    <s v="Bachelor of Business"/>
    <d v="1993-07-19T00:00:00"/>
    <s v="PEP International Education Services"/>
    <x v="2"/>
    <x v="8"/>
  </r>
  <r>
    <s v="150128"/>
    <s v="Mr. Bahram AMEED"/>
    <s v="Corp Resp Ethics"/>
    <x v="0"/>
    <s v="T2-2016"/>
    <d v="2016-07-10T00:00:00"/>
    <n v="7"/>
    <s v="Bachelor of Business"/>
    <d v="1987-08-27T00:00:00"/>
    <s v="International Educational "/>
    <x v="0"/>
    <x v="12"/>
  </r>
  <r>
    <s v="150129"/>
    <s v="Mr. Hooshang ASHTE"/>
    <s v="Quant Methods "/>
    <x v="2"/>
    <s v="T1-2016"/>
    <d v="2016-11-06T00:00:00"/>
    <n v="10"/>
    <s v="Bachelor of Business"/>
    <d v="1998-06-25T00:00:00"/>
    <s v="International Educational "/>
    <x v="1"/>
    <x v="10"/>
  </r>
  <r>
    <s v="150130"/>
    <s v="Mr. Aryan ULAKH"/>
    <s v="Corp Resp Ethics"/>
    <x v="2"/>
    <s v="T2-2017"/>
    <d v="2017-07-10T00:00:00"/>
    <n v="2"/>
    <s v="Bachelor of Business"/>
    <d v="1998-12-14T00:00:00"/>
    <s v="Hope Agency"/>
    <x v="0"/>
    <x v="9"/>
  </r>
  <r>
    <s v="150131"/>
    <s v="Mr. Ladan GUYEN"/>
    <s v="Bus Acct"/>
    <x v="0"/>
    <s v="T1-2016"/>
    <d v="2016-11-06T00:00:00"/>
    <n v="5"/>
    <s v="Bachelor of Business"/>
    <d v="1995-03-15T00:00:00"/>
    <s v="Prime Consultant "/>
    <x v="1"/>
    <x v="1"/>
  </r>
  <r>
    <s v="150132"/>
    <s v="Mr. Zari SINGH"/>
    <s v="Corp Resp Ethics"/>
    <x v="2"/>
    <s v="T1-2016"/>
    <d v="2016-11-06T00:00:00"/>
    <n v="1"/>
    <s v="Bachelor of Business"/>
    <d v="1989-10-22T00:00:00"/>
    <s v="Prime Consultant "/>
    <x v="1"/>
    <x v="2"/>
  </r>
  <r>
    <s v="150133"/>
    <s v="Mr. Pezhman AKRAM"/>
    <s v="Mktg Principles"/>
    <x v="1"/>
    <s v="T2-2017"/>
    <d v="2017-07-10T00:00:00"/>
    <n v="6"/>
    <s v="Bachelor of Business"/>
    <d v="1992-09-22T00:00:00"/>
    <s v="Prime Consultant "/>
    <x v="0"/>
    <x v="5"/>
  </r>
  <r>
    <s v="150134"/>
    <s v="Mr. Gisou UZAIR"/>
    <s v="Quant Methods "/>
    <x v="2"/>
    <s v="T2-2014"/>
    <d v="2014-07-10T00:00:00"/>
    <n v="12"/>
    <s v="Bachelor of Business"/>
    <d v="1989-12-13T00:00:00"/>
    <s v="Hope Agency"/>
    <x v="0"/>
    <x v="5"/>
  </r>
  <r>
    <s v="150135"/>
    <s v="Ms. Farhoud hi VO"/>
    <s v="HRM"/>
    <x v="1"/>
    <s v="T1-2016"/>
    <d v="2016-11-06T00:00:00"/>
    <n v="8"/>
    <s v="Bachelor of Business"/>
    <d v="1988-04-08T00:00:00"/>
    <s v="International Educational "/>
    <x v="1"/>
    <x v="3"/>
  </r>
  <r>
    <s v="150136"/>
    <s v="Mr. Ardeshir ao HE"/>
    <s v="Bus Economics"/>
    <x v="1"/>
    <s v="T2-2016"/>
    <d v="2016-07-10T00:00:00"/>
    <n v="1"/>
    <s v="Bachelor of Business"/>
    <d v="1993-05-02T00:00:00"/>
    <s v="Visa Consultants Pty Ltd "/>
    <x v="0"/>
    <x v="8"/>
  </r>
  <r>
    <s v="150137"/>
    <s v="Ms. Koosha an XI"/>
    <s v="Bus Comm "/>
    <x v="0"/>
    <s v="T3-2016"/>
    <d v="2016-03-13T00:00:00"/>
    <n v="3"/>
    <s v="Bachelor of Business"/>
    <d v="1992-07-17T00:00:00"/>
    <s v="ISEMS Education"/>
    <x v="2"/>
    <x v="6"/>
  </r>
  <r>
    <s v="150138"/>
    <s v="Mr. Ramesh GUYEN"/>
    <s v="Bus Comm "/>
    <x v="1"/>
    <s v="T3-2017"/>
    <d v="2017-03-13T00:00:00"/>
    <n v="6"/>
    <s v="Bachelor of Business"/>
    <d v="1997-10-29T00:00:00"/>
    <s v="Unilink Overseas Study Consulting Ltd"/>
    <x v="2"/>
    <x v="0"/>
  </r>
  <r>
    <s v="150139"/>
    <s v="Ms. Sohrab oc DO"/>
    <s v="Org Beh"/>
    <x v="2"/>
    <s v="T2-2016"/>
    <d v="2016-07-10T00:00:00"/>
    <n v="4"/>
    <s v="Bachelor of Business"/>
    <d v="1995-06-19T00:00:00"/>
    <s v="Unilink Overseas Study Consulting Ltd"/>
    <x v="0"/>
    <x v="1"/>
  </r>
  <r>
    <s v="150140"/>
    <s v="Ms. Farbod HOANG"/>
    <s v="Fin Acct "/>
    <x v="0"/>
    <s v="T3-2014"/>
    <d v="2014-03-13T00:00:00"/>
    <n v="1"/>
    <s v="Bachelor of Business"/>
    <d v="1989-03-11T00:00:00"/>
    <s v="Bridgeagency "/>
    <x v="2"/>
    <x v="5"/>
  </r>
  <r>
    <s v="150141"/>
    <s v="Ms Afsar ga LE"/>
    <s v="Intro to ECommerce"/>
    <x v="1"/>
    <s v="T1-2016"/>
    <d v="2016-11-06T00:00:00"/>
    <n v="1"/>
    <s v="Bachelor of Business"/>
    <d v="1991-12-03T00:00:00"/>
    <s v="IDPM Education"/>
    <x v="1"/>
    <x v="5"/>
  </r>
  <r>
    <s v="150142"/>
    <s v="Ms. Sanjar TTEGE"/>
    <s v="Mgmt Principles "/>
    <x v="1"/>
    <s v="T3-2015"/>
    <d v="2015-03-13T00:00:00"/>
    <n v="5"/>
    <s v="Bachelor of Business"/>
    <d v="1992-11-28T00:00:00"/>
    <s v="IDPM Education"/>
    <x v="2"/>
    <x v="8"/>
  </r>
  <r>
    <s v="150143"/>
    <s v="Ms. Farid My HA"/>
    <s v="Auditing"/>
    <x v="0"/>
    <s v="T1-2015"/>
    <d v="2015-11-06T00:00:00"/>
    <n v="5"/>
    <s v="Bachelor of Business"/>
    <d v="1996-09-28T00:00:00"/>
    <s v="ALTEC"/>
    <x v="1"/>
    <x v="9"/>
  </r>
  <r>
    <s v="150144"/>
    <s v="Mr. Atoosa SINGH"/>
    <s v="Bus Info Analysis"/>
    <x v="1"/>
    <s v="T2-2015"/>
    <d v="2015-07-10T00:00:00"/>
    <n v="2"/>
    <s v="Bachelor of Business"/>
    <d v="1991-10-25T00:00:00"/>
    <s v="ALTEC"/>
    <x v="0"/>
    <x v="6"/>
  </r>
  <r>
    <s v="150145"/>
    <s v="Mr. Shaya TRAN"/>
    <s v="Bus Economics"/>
    <x v="1"/>
    <s v="T3-2016"/>
    <d v="2016-03-13T00:00:00"/>
    <n v="9"/>
    <s v="Bachelor of Business"/>
    <d v="1987-10-14T00:00:00"/>
    <s v="Visa Consultants Pty Ltd "/>
    <x v="2"/>
    <x v="12"/>
  </r>
  <r>
    <s v="150146"/>
    <s v="Mr. Kamshad SINGH"/>
    <s v="Bus Strategy"/>
    <x v="0"/>
    <s v="T3-2016"/>
    <d v="2016-03-13T00:00:00"/>
    <n v="10"/>
    <s v="Bachelor of Accounting "/>
    <d v="1993-05-26T00:00:00"/>
    <s v="International Educational "/>
    <x v="2"/>
    <x v="8"/>
  </r>
  <r>
    <s v="150147"/>
    <s v="Mr. Mandana SINGH"/>
    <s v="Fin mgmt"/>
    <x v="2"/>
    <s v="T1-2014"/>
    <d v="2014-11-06T00:00:00"/>
    <n v="4"/>
    <s v="Bachelor of Accounting "/>
    <d v="1997-10-20T00:00:00"/>
    <s v="International Educational "/>
    <x v="1"/>
    <x v="7"/>
  </r>
  <r>
    <s v="150148"/>
    <s v="Mr. Golbahar GUYEN"/>
    <s v="Bus Economics"/>
    <x v="1"/>
    <s v="T2-2017"/>
    <d v="2017-07-10T00:00:00"/>
    <n v="3"/>
    <s v="Bachelor of Business"/>
    <d v="1990-11-21T00:00:00"/>
    <s v="ALTEC"/>
    <x v="0"/>
    <x v="2"/>
  </r>
  <r>
    <s v="150149"/>
    <s v="Mr. Sami SINGH"/>
    <s v="Fin Acct "/>
    <x v="0"/>
    <s v="T1-2014"/>
    <d v="2014-11-06T00:00:00"/>
    <n v="3"/>
    <s v="Bachelor of Accounting"/>
    <d v="1992-06-09T00:00:00"/>
    <s v="International Educational "/>
    <x v="1"/>
    <x v="4"/>
  </r>
  <r>
    <s v="150150"/>
    <s v="Mr. Golbahar OUSUF"/>
    <s v="Intro to ECommerce"/>
    <x v="2"/>
    <s v="T2-2015"/>
    <d v="2015-07-10T00:00:00"/>
    <n v="1"/>
    <s v="Bachelor of Accounting"/>
    <d v="1995-09-26T00:00:00"/>
    <s v="International Educational "/>
    <x v="0"/>
    <x v="0"/>
  </r>
  <r>
    <s v="150151"/>
    <s v="Mr. Naheed TRAN"/>
    <s v="Mgmt Principles "/>
    <x v="2"/>
    <s v="T2-2015"/>
    <d v="2015-07-10T00:00:00"/>
    <n v="1"/>
    <s v="Bachelor of Accounting"/>
    <d v="1995-09-02T00:00:00"/>
    <s v="International Educational "/>
    <x v="0"/>
    <x v="0"/>
  </r>
  <r>
    <s v="150152"/>
    <s v="Mr. Tahmineh AMMED"/>
    <s v="Bus Comm "/>
    <x v="1"/>
    <s v="T2-2015"/>
    <d v="2015-07-10T00:00:00"/>
    <n v="3"/>
    <s v="Bachelor of Accounting"/>
    <d v="1994-04-29T00:00:00"/>
    <s v="MIM Education"/>
    <x v="0"/>
    <x v="1"/>
  </r>
  <r>
    <s v="150153"/>
    <s v="Mr. Pirooz KARIM"/>
    <s v="Intro to ECommerce"/>
    <x v="2"/>
    <s v="T1-2016"/>
    <d v="2016-11-06T00:00:00"/>
    <n v="7"/>
    <s v="Bachelor of Accounting"/>
    <d v="1988-12-12T00:00:00"/>
    <s v="MIM Education"/>
    <x v="1"/>
    <x v="3"/>
  </r>
  <r>
    <s v="150154"/>
    <s v="Ms. Maheen PHAM"/>
    <s v="Mktg Principles"/>
    <x v="0"/>
    <s v="T3-2017"/>
    <d v="2017-03-13T00:00:00"/>
    <n v="21"/>
    <s v="Bachelor of Accounting"/>
    <d v="1990-04-02T00:00:00"/>
    <s v="MIM Education"/>
    <x v="2"/>
    <x v="2"/>
  </r>
  <r>
    <s v="150155"/>
    <s v="Mr. Cirrus REYES"/>
    <s v="Quant Methods "/>
    <x v="2"/>
    <s v="T2-2017"/>
    <d v="2017-07-10T00:00:00"/>
    <n v="4"/>
    <s v="Bachelor of Accounting"/>
    <d v="1987-11-01T00:00:00"/>
    <s v="MIM Education"/>
    <x v="0"/>
    <x v="13"/>
  </r>
  <r>
    <s v="150156"/>
    <s v="Ms. Rakhshan GUYEN"/>
    <s v="Auditing"/>
    <x v="0"/>
    <s v="T2-2016"/>
    <d v="2016-07-10T00:00:00"/>
    <n v="3"/>
    <s v="Bachelor of Accounting"/>
    <d v="1994-05-27T00:00:00"/>
    <s v="MIM Education"/>
    <x v="0"/>
    <x v="4"/>
  </r>
  <r>
    <s v="150157"/>
    <s v="Mr. Rima ARCIA"/>
    <s v="Fin Reporting"/>
    <x v="1"/>
    <s v="T1-2017"/>
    <d v="2017-11-06T00:00:00"/>
    <n v="4"/>
    <s v="Bachelor of Accounting"/>
    <d v="1990-02-25T00:00:00"/>
    <s v="MIM Education"/>
    <x v="1"/>
    <x v="2"/>
  </r>
  <r>
    <s v="150158"/>
    <s v="Mr. Firouz DHURY"/>
    <s v="Bus Acct"/>
    <x v="1"/>
    <s v="T1-2016"/>
    <d v="2016-11-06T00:00:00"/>
    <n v="2"/>
    <s v="Bachelor of Accounting"/>
    <d v="1995-03-29T00:00:00"/>
    <s v="iae GLOBAL - Melbourne"/>
    <x v="1"/>
    <x v="1"/>
  </r>
  <r>
    <s v="150159"/>
    <s v="Mr. Shadi a NAW"/>
    <s v="Bus Economics"/>
    <x v="1"/>
    <s v="T1-2014"/>
    <d v="2014-11-06T00:00:00"/>
    <n v="8"/>
    <s v="Bachelor of Business"/>
    <d v="1989-03-30T00:00:00"/>
    <s v="Visa Consultants Pty Ltd "/>
    <x v="1"/>
    <x v="5"/>
  </r>
  <r>
    <s v="150160"/>
    <s v="Ms. Firouz GUYEN"/>
    <s v="Quant Methods "/>
    <x v="0"/>
    <s v="T2-2014"/>
    <d v="2014-07-10T00:00:00"/>
    <n v="3"/>
    <s v="Bachelor of Business"/>
    <d v="1996-12-02T00:00:00"/>
    <s v="Visa Consultants Pty Ltd "/>
    <x v="0"/>
    <x v="10"/>
  </r>
  <r>
    <s v="150161"/>
    <s v="Mr. Sita ANSUR"/>
    <s v="Bus Acct"/>
    <x v="2"/>
    <s v="T2-2014"/>
    <d v="2014-07-10T00:00:00"/>
    <n v="2"/>
    <s v="Bachelor of Business"/>
    <d v="1992-11-29T00:00:00"/>
    <s v="Hope Agency"/>
    <x v="0"/>
    <x v="4"/>
  </r>
  <r>
    <s v="150162"/>
    <s v="Mr. Siamak RAMOS"/>
    <s v="Mktg Principles"/>
    <x v="2"/>
    <s v="T1-2014"/>
    <d v="2014-11-06T00:00:00"/>
    <n v="3"/>
    <s v="Bachelor of Business"/>
    <d v="1994-11-16T00:00:00"/>
    <s v="Hope Agency"/>
    <x v="1"/>
    <x v="0"/>
  </r>
  <r>
    <s v="150163"/>
    <s v="Mr. Shadan ARGAS"/>
    <s v="Corp Resp Ethics"/>
    <x v="1"/>
    <s v="T2-2016"/>
    <d v="2016-07-10T00:00:00"/>
    <n v="5"/>
    <s v="Bachelor of Business"/>
    <d v="1993-01-13T00:00:00"/>
    <s v="Connect Overseas"/>
    <x v="0"/>
    <x v="8"/>
  </r>
  <r>
    <s v="150164"/>
    <s v="Mr. Shahab JAVED"/>
    <s v="Bus Comm "/>
    <x v="2"/>
    <s v="T3-2016"/>
    <d v="2016-03-13T00:00:00"/>
    <n v="11"/>
    <s v="Bachelor of Accounting"/>
    <d v="1988-06-07T00:00:00"/>
    <s v="International Educational "/>
    <x v="2"/>
    <x v="3"/>
  </r>
  <r>
    <s v="150165"/>
    <s v="Mr. Atash GUYEN"/>
    <s v="Intro to ECommerce"/>
    <x v="2"/>
    <s v="T1-2016"/>
    <d v="2016-11-06T00:00:00"/>
    <n v="4"/>
    <s v="Bachelor of Accounting"/>
    <d v="1992-12-03T00:00:00"/>
    <s v="International Educational "/>
    <x v="1"/>
    <x v="6"/>
  </r>
  <r>
    <s v="150166"/>
    <s v="Ms. Tirdad GUYEN"/>
    <s v="Mgmt Principles "/>
    <x v="1"/>
    <s v="T3-2016"/>
    <d v="2016-03-13T00:00:00"/>
    <n v="2"/>
    <s v="Bachelor of Accounting"/>
    <d v="1995-11-02T00:00:00"/>
    <s v="International Educational "/>
    <x v="2"/>
    <x v="1"/>
  </r>
  <r>
    <s v="150167"/>
    <s v="Mr Goli VERIO"/>
    <s v="Bus Comm "/>
    <x v="2"/>
    <s v="T1-2014"/>
    <d v="2014-11-06T00:00:00"/>
    <n v="4"/>
    <s v="Bachelor of Accounting "/>
    <d v="1993-08-29T00:00:00"/>
    <s v="ISEMS Education"/>
    <x v="1"/>
    <x v="1"/>
  </r>
  <r>
    <s v="150168"/>
    <s v="Mr Khosrow VERIO"/>
    <s v="Mgmt Principles "/>
    <x v="0"/>
    <s v="T1-2017"/>
    <d v="2017-11-06T00:00:00"/>
    <n v="7"/>
    <s v="Bachelor of Accounting "/>
    <d v="1987-07-10T00:00:00"/>
    <s v="ISEMS Education"/>
    <x v="1"/>
    <x v="13"/>
  </r>
  <r>
    <s v="150169"/>
    <s v="Mr Ramin LONIA"/>
    <s v="Bus Comm "/>
    <x v="0"/>
    <s v="T3-2017"/>
    <d v="2017-03-13T00:00:00"/>
    <n v="12"/>
    <s v="Bachelor of Business"/>
    <d v="1992-03-04T00:00:00"/>
    <s v="New World Education"/>
    <x v="2"/>
    <x v="5"/>
  </r>
  <r>
    <s v="150170"/>
    <s v="Mr Keyvan NAGY"/>
    <s v="Intro to ECommerce"/>
    <x v="2"/>
    <s v="T2-2016"/>
    <d v="2016-07-10T00:00:00"/>
    <n v="36"/>
    <s v="Bachelor of Business"/>
    <d v="1997-03-08T00:00:00"/>
    <s v="New World Education"/>
    <x v="0"/>
    <x v="9"/>
  </r>
  <r>
    <s v="150171"/>
    <s v="Mr Vanda MANEC"/>
    <s v="Auditing"/>
    <x v="2"/>
    <s v="T3-2017"/>
    <d v="2017-03-13T00:00:00"/>
    <n v="3"/>
    <s v="Bachelor of Business"/>
    <d v="1988-03-11T00:00:00"/>
    <s v="V STAR Immigration &amp; Education Services"/>
    <x v="2"/>
    <x v="12"/>
  </r>
  <r>
    <s v="150172"/>
    <s v="Mr Kourosh KORBA"/>
    <s v="Auditing"/>
    <x v="0"/>
    <s v="T3-2016"/>
    <d v="2016-03-13T00:00:00"/>
    <n v="4"/>
    <s v="Bachelor of Business"/>
    <d v="1994-04-18T00:00:00"/>
    <s v="V STAR Immigration &amp; Education Services"/>
    <x v="2"/>
    <x v="4"/>
  </r>
  <r>
    <s v="150173"/>
    <s v="Mr Rambod KORBA"/>
    <s v="Corp Law"/>
    <x v="0"/>
    <s v="T2-2017"/>
    <d v="2017-07-10T00:00:00"/>
    <n v="6"/>
    <s v="Bachelor of Business"/>
    <d v="1993-12-17T00:00:00"/>
    <s v="V STAR Immigration &amp; Education Services"/>
    <x v="0"/>
    <x v="6"/>
  </r>
  <r>
    <s v="150174"/>
    <s v="Mr Pouran EMETH"/>
    <s v="Corp Law"/>
    <x v="0"/>
    <s v="T1-2015"/>
    <d v="2015-11-06T00:00:00"/>
    <n v="7"/>
    <s v="Bachelor of Business"/>
    <d v="1998-08-01T00:00:00"/>
    <s v="V STAR Immigration &amp; Education Services"/>
    <x v="1"/>
    <x v="7"/>
  </r>
  <r>
    <s v="150175"/>
    <s v="Ms Artan GAUNA"/>
    <s v="Cost Acct "/>
    <x v="2"/>
    <s v="T1-2016"/>
    <d v="2016-11-06T00:00:00"/>
    <n v="4"/>
    <s v="Bachelor of Business"/>
    <d v="1993-12-29T00:00:00"/>
    <s v="V STAR Immigration &amp; Education Services"/>
    <x v="1"/>
    <x v="8"/>
  </r>
  <r>
    <s v="150176"/>
    <s v="Mr. Hooshyar pkota"/>
    <s v="Fin Acct "/>
    <x v="0"/>
    <s v="T1-2017"/>
    <d v="2017-11-06T00:00:00"/>
    <n v="1"/>
    <s v="Bachelor of Business"/>
    <d v="1991-02-01T00:00:00"/>
    <s v="V STAR Immigration &amp; Education Services"/>
    <x v="1"/>
    <x v="11"/>
  </r>
  <r>
    <s v="150177"/>
    <s v="Mis Afshar GUYEN"/>
    <s v="Fin Acct "/>
    <x v="2"/>
    <s v="T1-2017"/>
    <d v="2017-11-06T00:00:00"/>
    <n v="13"/>
    <s v="Bachelor of Business"/>
    <d v="1993-10-07T00:00:00"/>
    <s v="V STAR Immigration &amp; Education Services"/>
    <x v="1"/>
    <x v="6"/>
  </r>
  <r>
    <s v="150178"/>
    <s v="Mr. Golbanoo INTAL"/>
    <s v="Mgmt Principles "/>
    <x v="2"/>
    <s v="T3-2014"/>
    <d v="2014-03-13T00:00:00"/>
    <n v="5"/>
    <s v="Bachelor of Business"/>
    <d v="1991-12-02T00:00:00"/>
    <s v="V STAR Immigration &amp; Education Services"/>
    <x v="2"/>
    <x v="8"/>
  </r>
  <r>
    <s v="150179"/>
    <s v="Mr. Pouneh SYED"/>
    <s v="Leadership "/>
    <x v="2"/>
    <s v="T3-2016"/>
    <d v="2016-03-13T00:00:00"/>
    <n v="19"/>
    <s v="Bachelor of Business"/>
    <d v="1992-08-28T00:00:00"/>
    <s v="Hope Agency"/>
    <x v="2"/>
    <x v="6"/>
  </r>
  <r>
    <s v="150180"/>
    <s v="Mr. Behnaz AKHAR"/>
    <s v="Mktg Strategy"/>
    <x v="2"/>
    <s v="T1-2017"/>
    <d v="2017-11-06T00:00:00"/>
    <n v="11"/>
    <s v="Bachelor of Business"/>
    <d v="1987-08-20T00:00:00"/>
    <s v="Hope Agency"/>
    <x v="1"/>
    <x v="13"/>
  </r>
  <r>
    <s v="150181"/>
    <s v="Mr. Azin AKHAR"/>
    <s v="Bus Comm "/>
    <x v="1"/>
    <s v="T2-2017"/>
    <d v="2017-07-10T00:00:00"/>
    <n v="11"/>
    <s v="Bachelor of Business"/>
    <d v="1993-07-09T00:00:00"/>
    <s v="New World Education"/>
    <x v="0"/>
    <x v="6"/>
  </r>
  <r>
    <s v="150182"/>
    <s v="Mr. Ara AKHAR"/>
    <s v="Mgmt Principles "/>
    <x v="1"/>
    <s v="T1-2014"/>
    <d v="2014-11-06T00:00:00"/>
    <n v="13"/>
    <s v="Bachelor of Business"/>
    <d v="1991-08-10T00:00:00"/>
    <s v="New World Education"/>
    <x v="1"/>
    <x v="8"/>
  </r>
  <r>
    <s v="150183"/>
    <s v="Mr. Touraj AROOQ"/>
    <s v="Mktg Principles"/>
    <x v="1"/>
    <s v="T2-2016"/>
    <d v="2016-07-10T00:00:00"/>
    <n v="25"/>
    <s v="Bachelor of Accounting"/>
    <d v="1990-04-21T00:00:00"/>
    <s v=" International Cooperation"/>
    <x v="0"/>
    <x v="11"/>
  </r>
  <r>
    <s v="150184"/>
    <s v="Mr. Ardavan AWAN"/>
    <s v="Acc info Sys"/>
    <x v="2"/>
    <s v="T3-2014"/>
    <d v="2014-03-13T00:00:00"/>
    <n v="13"/>
    <s v="Bachelor of Business"/>
    <d v="1995-09-29T00:00:00"/>
    <s v="BlueSky Student Consultancy Services"/>
    <x v="2"/>
    <x v="9"/>
  </r>
  <r>
    <s v="150185"/>
    <s v="Mr. Esfandyar SINGH"/>
    <s v="Bus Law "/>
    <x v="1"/>
    <s v="T1-2016"/>
    <d v="2016-11-06T00:00:00"/>
    <n v="7"/>
    <s v="Bachelor of Business"/>
    <d v="1994-01-29T00:00:00"/>
    <s v="BlueSky Student Consultancy Services"/>
    <x v="1"/>
    <x v="4"/>
  </r>
  <r>
    <s v="150186"/>
    <s v="Mr. Poupak SINGH"/>
    <s v="Cost Acct "/>
    <x v="2"/>
    <s v="T1-2017"/>
    <d v="2017-11-06T00:00:00"/>
    <n v="1"/>
    <s v="Bachelor of Business"/>
    <d v="1993-01-06T00:00:00"/>
    <s v="BlueSky Student Consultancy Services"/>
    <x v="1"/>
    <x v="6"/>
  </r>
  <r>
    <s v="150187"/>
    <s v="Mr. Yeganeh SINGH"/>
    <s v="Fin mgmt"/>
    <x v="1"/>
    <s v="T3-2014"/>
    <d v="2014-03-13T00:00:00"/>
    <n v="6"/>
    <s v="Bachelor of Business"/>
    <d v="1991-07-24T00:00:00"/>
    <s v="BlueSky Student Consultancy Services"/>
    <x v="2"/>
    <x v="8"/>
  </r>
  <r>
    <s v="150188"/>
    <s v="Mr. Rima SINGH"/>
    <s v="Bus Acct"/>
    <x v="2"/>
    <s v="T1-2016"/>
    <d v="2016-11-06T00:00:00"/>
    <n v="5"/>
    <s v="Bachelor of Business"/>
    <d v="1993-02-14T00:00:00"/>
    <s v="New World Education"/>
    <x v="1"/>
    <x v="8"/>
  </r>
  <r>
    <s v="150189"/>
    <s v="Mr. Ghobad PHAM"/>
    <s v="Bus Economics"/>
    <x v="1"/>
    <s v="T2-2017"/>
    <d v="2017-07-10T00:00:00"/>
    <n v="1"/>
    <s v="Bachelor of Business"/>
    <d v="1995-08-10T00:00:00"/>
    <s v="New World Education"/>
    <x v="0"/>
    <x v="4"/>
  </r>
  <r>
    <s v="150190"/>
    <s v="Mr. Pareeya PHAM"/>
    <s v="Corp Resp Ethics"/>
    <x v="0"/>
    <s v="T1-2014"/>
    <d v="2014-11-06T00:00:00"/>
    <n v="3"/>
    <s v="Bachelor of Business"/>
    <d v="1998-02-19T00:00:00"/>
    <s v="New World Education"/>
    <x v="1"/>
    <x v="14"/>
  </r>
  <r>
    <s v="150191"/>
    <s v="Mr. Saman PHAM"/>
    <s v="Mktg Principles"/>
    <x v="0"/>
    <s v="T3-2015"/>
    <d v="2015-03-13T00:00:00"/>
    <n v="17"/>
    <s v="Bachelor of Business"/>
    <d v="1990-03-11T00:00:00"/>
    <s v="New World Education"/>
    <x v="2"/>
    <x v="5"/>
  </r>
  <r>
    <s v="150192"/>
    <s v="Mr. Bahar PHAM"/>
    <s v="Bus Comm "/>
    <x v="1"/>
    <s v="T2-2014"/>
    <d v="2014-07-10T00:00:00"/>
    <n v="6"/>
    <s v="Bachelor of Business"/>
    <d v="1998-08-16T00:00:00"/>
    <s v="ALTEC"/>
    <x v="0"/>
    <x v="14"/>
  </r>
  <r>
    <s v="150193"/>
    <s v="Mr. Touran SAWAN"/>
    <s v="Bus Economics"/>
    <x v="1"/>
    <s v="T1-2017"/>
    <d v="2017-11-06T00:00:00"/>
    <n v="1"/>
    <s v="Bachelor of Business"/>
    <d v="1988-12-15T00:00:00"/>
    <s v="ALTEC"/>
    <x v="1"/>
    <x v="12"/>
  </r>
  <r>
    <s v="150194"/>
    <s v="Mr. Mahdokht DANG"/>
    <s v="Mgmt Principles "/>
    <x v="1"/>
    <s v="T1-2015"/>
    <d v="2015-11-06T00:00:00"/>
    <n v="1"/>
    <s v="Bachelor of Business"/>
    <d v="1997-02-25T00:00:00"/>
    <s v="ALTEC"/>
    <x v="1"/>
    <x v="10"/>
  </r>
  <r>
    <s v="150195"/>
    <s v="Mr. Farhad DANG"/>
    <s v="Quant Methods "/>
    <x v="0"/>
    <s v="T1-2014"/>
    <d v="2014-11-06T00:00:00"/>
    <n v="12"/>
    <s v="Bachelor of Business"/>
    <d v="1994-08-25T00:00:00"/>
    <s v="ALTEC"/>
    <x v="1"/>
    <x v="0"/>
  </r>
  <r>
    <s v="150196"/>
    <s v="Ms. Farshad PHUNG"/>
    <s v="Bus Comm "/>
    <x v="0"/>
    <s v="T3-2015"/>
    <d v="2015-03-13T00:00:00"/>
    <n v="8"/>
    <s v="Bachelor of Accounting"/>
    <d v="1994-06-02T00:00:00"/>
    <s v="Road to Success "/>
    <x v="2"/>
    <x v="1"/>
  </r>
  <r>
    <s v="150197"/>
    <s v="Mr. Shahrnaz AHMAN"/>
    <s v="Intro to ECommerce"/>
    <x v="0"/>
    <s v="T2-2017"/>
    <d v="2017-07-10T00:00:00"/>
    <n v="1"/>
    <s v="Bachelor of Accounting"/>
    <d v="1987-04-13T00:00:00"/>
    <s v="Road to Success "/>
    <x v="0"/>
    <x v="13"/>
  </r>
  <r>
    <s v="150198"/>
    <s v="Ms. Nazy TRAN"/>
    <s v="Mgmt Principles "/>
    <x v="0"/>
    <s v="T3-2014"/>
    <d v="2014-03-13T00:00:00"/>
    <n v="7"/>
    <s v="Bachelor of Accounting"/>
    <d v="1993-10-18T00:00:00"/>
    <s v="Road to Success "/>
    <x v="2"/>
    <x v="1"/>
  </r>
  <r>
    <s v="150199"/>
    <s v="Ms. Foroud GUYEN"/>
    <s v="Quant Methods "/>
    <x v="1"/>
    <s v="T1-2014"/>
    <d v="2014-11-06T00:00:00"/>
    <n v="2"/>
    <s v="Bachelor of Accounting"/>
    <d v="1993-08-14T00:00:00"/>
    <s v="Road to Success "/>
    <x v="1"/>
    <x v="1"/>
  </r>
  <r>
    <s v="150200"/>
    <s v="Ms. Banooe GUYEN"/>
    <s v="Bus Acct"/>
    <x v="2"/>
    <s v="T1-2014"/>
    <d v="2014-11-06T00:00:00"/>
    <n v="9"/>
    <s v="Bachelor of Accounting"/>
    <d v="1987-06-06T00:00:00"/>
    <s v="International Educational "/>
    <x v="1"/>
    <x v="2"/>
  </r>
  <r>
    <s v="150201"/>
    <s v="Ms. Saman GUYEN"/>
    <s v="Bus Comm "/>
    <x v="1"/>
    <s v="T3-2016"/>
    <d v="2016-03-13T00:00:00"/>
    <n v="2"/>
    <s v="Bachelor of Accounting"/>
    <d v="1987-10-21T00:00:00"/>
    <s v="IDPI Education"/>
    <x v="2"/>
    <x v="12"/>
  </r>
  <r>
    <s v="150202"/>
    <s v="Ms. Niloufar PHAM"/>
    <s v="Bus Economics"/>
    <x v="0"/>
    <s v="T2-2017"/>
    <d v="2017-07-10T00:00:00"/>
    <n v="7"/>
    <s v="Bachelor of Accounting"/>
    <d v="1994-11-10T00:00:00"/>
    <s v="IDPI Education"/>
    <x v="0"/>
    <x v="8"/>
  </r>
  <r>
    <s v="150203"/>
    <s v="Ms. Nazhin PHAM"/>
    <s v="Mgmt Principles "/>
    <x v="0"/>
    <s v="T1-2016"/>
    <d v="2016-11-06T00:00:00"/>
    <n v="2"/>
    <s v="Bachelor of Accounting"/>
    <d v="1988-11-17T00:00:00"/>
    <s v="IDPI Education"/>
    <x v="1"/>
    <x v="3"/>
  </r>
  <r>
    <s v="150204"/>
    <s v="Ms. Banooe PHAM"/>
    <s v="Quant Methods "/>
    <x v="1"/>
    <s v="T2-2014"/>
    <d v="2014-07-10T00:00:00"/>
    <n v="6"/>
    <s v="Bachelor of Accounting"/>
    <d v="1988-08-05T00:00:00"/>
    <s v="IDPI Education"/>
    <x v="0"/>
    <x v="11"/>
  </r>
  <r>
    <s v="150205"/>
    <s v="Ms. Bahman GUYEN"/>
    <s v="Bus Comm "/>
    <x v="1"/>
    <s v="T1-2016"/>
    <d v="2016-11-06T00:00:00"/>
    <n v="9"/>
    <s v="Bachelor of Business"/>
    <d v="1995-08-04T00:00:00"/>
    <s v="Visa Consultants Pty Ltd "/>
    <x v="1"/>
    <x v="1"/>
  </r>
  <r>
    <s v="150206"/>
    <s v="Ms. Tarsa GUYEN"/>
    <s v="Intro to ECommerce"/>
    <x v="0"/>
    <s v="T2-2016"/>
    <d v="2016-07-10T00:00:00"/>
    <n v="8"/>
    <s v="Bachelor of Business"/>
    <d v="1996-09-05T00:00:00"/>
    <s v="Visa Consultants Pty Ltd "/>
    <x v="0"/>
    <x v="0"/>
  </r>
  <r>
    <s v="150207"/>
    <s v="Ms. Bardia GUYEN"/>
    <s v="Quant Methods "/>
    <x v="1"/>
    <s v="T1-2017"/>
    <d v="2017-11-06T00:00:00"/>
    <n v="4"/>
    <s v="Bachelor of Business"/>
    <d v="1992-12-10T00:00:00"/>
    <s v="Visa Consultants Pty Ltd "/>
    <x v="1"/>
    <x v="5"/>
  </r>
  <r>
    <s v="150208"/>
    <s v="Ms. Ferdows GUYEN"/>
    <s v="Bus Comm "/>
    <x v="1"/>
    <s v="T3-2016"/>
    <d v="2016-03-13T00:00:00"/>
    <n v="16"/>
    <s v="Bachelor of Business"/>
    <d v="1994-04-24T00:00:00"/>
    <s v="Visa Consultants Pty Ltd "/>
    <x v="2"/>
    <x v="4"/>
  </r>
  <r>
    <s v="150209"/>
    <s v="Mr. Marmar AHMAN"/>
    <s v="Intro to ECommerce"/>
    <x v="2"/>
    <s v="T2-2014"/>
    <d v="2014-07-10T00:00:00"/>
    <n v="1"/>
    <s v="Bachelor of Business"/>
    <d v="1987-03-07T00:00:00"/>
    <s v="Visa Consultants Pty Ltd "/>
    <x v="0"/>
    <x v="2"/>
  </r>
  <r>
    <s v="150210"/>
    <s v="Mr. Hootan DHURY"/>
    <s v="Mgmt Principles "/>
    <x v="2"/>
    <s v="T2-2016"/>
    <d v="2016-07-10T00:00:00"/>
    <n v="11"/>
    <s v="Bachelor of Business"/>
    <d v="1987-09-16T00:00:00"/>
    <s v="Visa Consultants Pty Ltd "/>
    <x v="0"/>
    <x v="12"/>
  </r>
  <r>
    <s v="150211"/>
    <s v="Mr. Vida a NAW"/>
    <s v="Quant Methods "/>
    <x v="2"/>
    <s v="T3-2015"/>
    <d v="2015-03-13T00:00:00"/>
    <n v="3"/>
    <s v="Bachelor of Business"/>
    <d v="1995-01-02T00:00:00"/>
    <s v="Visa Consultants Pty Ltd "/>
    <x v="2"/>
    <x v="0"/>
  </r>
  <r>
    <s v="150212"/>
    <s v="Mr. Arezoo a NAW"/>
    <s v="Mgmt Principles "/>
    <x v="2"/>
    <s v="T2-2015"/>
    <d v="2015-07-10T00:00:00"/>
    <n v="4"/>
    <s v="Bachelor of Business"/>
    <d v="1990-06-19T00:00:00"/>
    <s v="Song Study Advisory"/>
    <x v="0"/>
    <x v="5"/>
  </r>
  <r>
    <s v="150213"/>
    <s v="Mr. Sara a NAW"/>
    <s v="Quant Methods "/>
    <x v="2"/>
    <s v="T3-2014"/>
    <d v="2014-03-13T00:00:00"/>
    <n v="5"/>
    <s v="Bachelor of Business"/>
    <d v="1990-04-06T00:00:00"/>
    <s v="Song Study Advisory"/>
    <x v="2"/>
    <x v="6"/>
  </r>
  <r>
    <s v="150214"/>
    <s v="Mr. Aryan SINGH"/>
    <s v="Bus Comm "/>
    <x v="0"/>
    <s v="T2-2014"/>
    <d v="2014-07-10T00:00:00"/>
    <n v="6"/>
    <s v="Bachelor of Business"/>
    <d v="1989-07-10T00:00:00"/>
    <s v="Visa Consultants Pty Ltd "/>
    <x v="0"/>
    <x v="5"/>
  </r>
  <r>
    <s v="150215"/>
    <s v="Mr. Meshia SINGH"/>
    <s v="Intro to ECommerce"/>
    <x v="0"/>
    <s v="T2-2015"/>
    <d v="2015-07-10T00:00:00"/>
    <n v="11"/>
    <s v="Bachelor of Business"/>
    <d v="1988-04-22T00:00:00"/>
    <s v="Visa Consultants Pty Ltd "/>
    <x v="0"/>
    <x v="2"/>
  </r>
  <r>
    <s v="150216"/>
    <s v="Ms. Golpari KAUR"/>
    <s v="Mgmt Principles "/>
    <x v="2"/>
    <s v="T2-2015"/>
    <d v="2015-07-10T00:00:00"/>
    <n v="17"/>
    <s v="Bachelor of Business"/>
    <d v="1995-06-07T00:00:00"/>
    <s v="Visa Consultants Pty Ltd "/>
    <x v="0"/>
    <x v="0"/>
  </r>
  <r>
    <s v="150217"/>
    <s v="Mr. Khorsheed KUMAR"/>
    <s v="Quant Methods "/>
    <x v="2"/>
    <s v="T1-2017"/>
    <d v="2017-11-06T00:00:00"/>
    <n v="4"/>
    <s v="Bachelor of Business"/>
    <d v="1993-11-19T00:00:00"/>
    <s v="Visa Consultants Pty Ltd "/>
    <x v="1"/>
    <x v="6"/>
  </r>
  <r>
    <s v="150218"/>
    <s v="Mr. Shahrdad SINGH"/>
    <s v="Bus Acct"/>
    <x v="2"/>
    <s v="T1-2017"/>
    <d v="2017-11-06T00:00:00"/>
    <n v="3"/>
    <s v="Bachelor of Business"/>
    <d v="1997-02-23T00:00:00"/>
    <s v="International Edification Development "/>
    <x v="1"/>
    <x v="0"/>
  </r>
  <r>
    <s v="150219"/>
    <s v="Ms. Khojassteh GUYEN"/>
    <s v="Intro to ECommerce"/>
    <x v="1"/>
    <s v="T1-2015"/>
    <d v="2015-11-06T00:00:00"/>
    <n v="8"/>
    <s v="Bachelor of Business"/>
    <d v="1997-02-08T00:00:00"/>
    <s v="Bao International Education"/>
    <x v="1"/>
    <x v="10"/>
  </r>
  <r>
    <s v="150220"/>
    <s v="Mr. Danush SINGH"/>
    <s v="Mgmt Principles "/>
    <x v="2"/>
    <s v="T1-2015"/>
    <d v="2015-11-06T00:00:00"/>
    <n v="11"/>
    <s v="Bachelor of Business"/>
    <d v="1993-12-02T00:00:00"/>
    <s v="Bao International Education"/>
    <x v="1"/>
    <x v="4"/>
  </r>
  <r>
    <s v="150221"/>
    <s v="Mr. Shahzadeh AKRAM"/>
    <s v="Bus Comm "/>
    <x v="2"/>
    <s v="T2-2015"/>
    <d v="2015-07-10T00:00:00"/>
    <n v="10"/>
    <s v="Bachelor of Business"/>
    <d v="1992-02-08T00:00:00"/>
    <s v="International Migration &amp; Education Services"/>
    <x v="0"/>
    <x v="8"/>
  </r>
  <r>
    <s v="150222"/>
    <s v="Mr. Arsalan RAZA"/>
    <s v="Intro to ECommerce"/>
    <x v="1"/>
    <s v="T3-2014"/>
    <d v="2014-03-13T00:00:00"/>
    <n v="6"/>
    <s v="Bachelor of Business"/>
    <d v="1989-12-06T00:00:00"/>
    <s v="International Migration &amp; Education Services"/>
    <x v="2"/>
    <x v="5"/>
  </r>
  <r>
    <s v="150223"/>
    <s v="Mr. Farzaneh SINGH"/>
    <s v="Mgmt Principles "/>
    <x v="1"/>
    <s v="T1-2015"/>
    <d v="2015-11-06T00:00:00"/>
    <n v="3"/>
    <s v="Bachelor of Business"/>
    <d v="1991-12-01T00:00:00"/>
    <s v="International Migration &amp; Education Services"/>
    <x v="1"/>
    <x v="6"/>
  </r>
  <r>
    <s v="150224"/>
    <s v="Mr. Cirrus ohaib"/>
    <s v="Quant Methods "/>
    <x v="1"/>
    <s v="T2-2014"/>
    <d v="2014-07-10T00:00:00"/>
    <n v="3"/>
    <s v="Bachelor of Business"/>
    <d v="1993-02-24T00:00:00"/>
    <s v="International Migration &amp; Education Services"/>
    <x v="0"/>
    <x v="1"/>
  </r>
  <r>
    <s v="150225"/>
    <s v="Mr. Kouros ANDEL"/>
    <s v="Mgmt Principles "/>
    <x v="1"/>
    <s v="T3-2016"/>
    <d v="2016-03-13T00:00:00"/>
    <n v="15"/>
    <s v="Bachelor of Business"/>
    <d v="1997-08-02T00:00:00"/>
    <s v="Study GLOBAL - Auckland"/>
    <x v="2"/>
    <x v="9"/>
  </r>
  <r>
    <s v="150226"/>
    <s v="Mr. Mehran ANDEL"/>
    <s v="Mgmt Principles "/>
    <x v="2"/>
    <s v="T1-2016"/>
    <d v="2016-11-06T00:00:00"/>
    <n v="13"/>
    <s v="Bachelor of Accounting"/>
    <d v="1993-10-12T00:00:00"/>
    <s v="Hope Agency"/>
    <x v="1"/>
    <x v="8"/>
  </r>
  <r>
    <s v="150227"/>
    <s v="Mr. Rakhshan ANDEL"/>
    <s v="Bus Comm "/>
    <x v="0"/>
    <s v="T1-2017"/>
    <d v="2017-11-06T00:00:00"/>
    <n v="10"/>
    <s v="Bachelor of Accounting"/>
    <d v="1991-12-22T00:00:00"/>
    <s v="AECC Global - Cebu"/>
    <x v="1"/>
    <x v="11"/>
  </r>
  <r>
    <s v="150228"/>
    <s v="Mr. Afsaneh ANDEL"/>
    <s v="Corp Resp Ethics"/>
    <x v="1"/>
    <s v="T1-2017"/>
    <d v="2017-11-06T00:00:00"/>
    <n v="10"/>
    <s v="Bachelor of Accounting"/>
    <d v="1994-02-12T00:00:00"/>
    <s v="AECC Global - Cebu"/>
    <x v="1"/>
    <x v="8"/>
  </r>
  <r>
    <s v="150229"/>
    <s v="Mr. Iraj JIANG"/>
    <s v="Mktg Principles"/>
    <x v="2"/>
    <s v="T2-2014"/>
    <d v="2014-07-10T00:00:00"/>
    <n v="1"/>
    <s v="Bachelor of Accounting"/>
    <d v="1991-06-14T00:00:00"/>
    <s v="AECC Global - Cebu"/>
    <x v="0"/>
    <x v="8"/>
  </r>
  <r>
    <s v="150230"/>
    <s v="Mr. Yashar JIANG"/>
    <s v="Mgmt Principles "/>
    <x v="0"/>
    <s v="T1-2015"/>
    <d v="2015-11-06T00:00:00"/>
    <n v="11"/>
    <s v="Bachelor of Accounting"/>
    <d v="1996-08-27T00:00:00"/>
    <s v="AECC Global - Cebu"/>
    <x v="1"/>
    <x v="9"/>
  </r>
  <r>
    <s v="150231"/>
    <s v="Mr. Pareeya JIANG"/>
    <s v="Acc info Sys"/>
    <x v="0"/>
    <s v="T3-2017"/>
    <d v="2017-03-13T00:00:00"/>
    <n v="7"/>
    <s v="Bachelor of Accounting"/>
    <d v="1998-10-16T00:00:00"/>
    <s v="Student World Pty Ltd"/>
    <x v="2"/>
    <x v="9"/>
  </r>
  <r>
    <s v="150232"/>
    <s v="Mr. Nazanin ng TA"/>
    <s v="Bus Acct"/>
    <x v="2"/>
    <s v="T2-2017"/>
    <d v="2017-07-10T00:00:00"/>
    <n v="19"/>
    <s v="Bachelor of Accounting"/>
    <d v="1990-10-20T00:00:00"/>
    <s v="Student World Pty Ltd"/>
    <x v="0"/>
    <x v="2"/>
  </r>
  <r>
    <s v="150233"/>
    <s v="Mr. Javeed AIKE*"/>
    <s v="Bus Comm "/>
    <x v="1"/>
    <s v="T3-2016"/>
    <d v="2016-03-13T00:00:00"/>
    <n v="3"/>
    <s v="Bachelor of Accounting"/>
    <d v="1993-05-21T00:00:00"/>
    <s v="International Migration &amp; Education Services"/>
    <x v="2"/>
    <x v="8"/>
  </r>
  <r>
    <s v="150234"/>
    <s v="Mr. Farhad SINGH"/>
    <s v="Intro to ECommerce"/>
    <x v="0"/>
    <s v="T2-2016"/>
    <d v="2016-07-10T00:00:00"/>
    <n v="11"/>
    <s v="Bachelor of Accounting"/>
    <d v="1994-10-27T00:00:00"/>
    <s v="International Migration &amp; Education Services"/>
    <x v="0"/>
    <x v="4"/>
  </r>
  <r>
    <s v="150235"/>
    <s v="Mr. Kia HENDI"/>
    <s v="Mgmt Principles "/>
    <x v="0"/>
    <s v="T2-2015"/>
    <d v="2015-07-10T00:00:00"/>
    <n v="16"/>
    <s v="Bachelor of Accounting"/>
    <d v="1987-08-26T00:00:00"/>
    <s v="International Migration &amp; Education Services"/>
    <x v="0"/>
    <x v="3"/>
  </r>
  <r>
    <s v="150236"/>
    <s v="Mr. Tahereh HARMA"/>
    <s v="Bus Comm "/>
    <x v="0"/>
    <s v="T3-2014"/>
    <d v="2014-03-13T00:00:00"/>
    <n v="2"/>
    <s v="Bachelor of Accounting"/>
    <d v="1998-08-10T00:00:00"/>
    <s v="IDPM Education"/>
    <x v="2"/>
    <x v="14"/>
  </r>
  <r>
    <s v="150237"/>
    <s v="Mr. Behrad HARMA"/>
    <s v="Bus Acct"/>
    <x v="1"/>
    <s v="T3-2014"/>
    <d v="2014-03-13T00:00:00"/>
    <n v="30"/>
    <s v="Bachelor of Business"/>
    <d v="1990-09-07T00:00:00"/>
    <s v="Uni Education"/>
    <x v="2"/>
    <x v="6"/>
  </r>
  <r>
    <s v="150238"/>
    <s v="Mr. Nahal SINGH"/>
    <s v="Bus Comm "/>
    <x v="2"/>
    <s v="T3-2015"/>
    <d v="2015-03-13T00:00:00"/>
    <n v="6"/>
    <s v="Bachelor of Business"/>
    <d v="1990-04-17T00:00:00"/>
    <s v="Uni Education"/>
    <x v="2"/>
    <x v="5"/>
  </r>
  <r>
    <s v="150239"/>
    <s v="Mr. Jahanshah SINGH"/>
    <s v="Mgmt Principles "/>
    <x v="1"/>
    <s v="T2-2014"/>
    <d v="2014-07-10T00:00:00"/>
    <n v="2"/>
    <s v="Bachelor of Business"/>
    <d v="1987-01-04T00:00:00"/>
    <s v="International Migration &amp; Education Services"/>
    <x v="0"/>
    <x v="2"/>
  </r>
  <r>
    <s v="150240"/>
    <s v="Mr. Nargess SINGH"/>
    <s v="Bus Acct"/>
    <x v="2"/>
    <s v="T2-2016"/>
    <d v="2016-07-10T00:00:00"/>
    <n v="5"/>
    <s v="Bachelor of Accounting"/>
    <d v="1987-05-24T00:00:00"/>
    <s v="Hope Agency"/>
    <x v="0"/>
    <x v="12"/>
  </r>
  <r>
    <s v="150241"/>
    <s v="Mr. Goshtasb SYED"/>
    <s v="Bus Economics"/>
    <x v="1"/>
    <s v="T3-2017"/>
    <d v="2017-03-13T00:00:00"/>
    <n v="8"/>
    <s v="Bachelor of Accounting"/>
    <d v="1993-05-13T00:00:00"/>
    <s v="Hope Agency"/>
    <x v="2"/>
    <x v="6"/>
  </r>
  <r>
    <s v="150242"/>
    <s v="Mr. Negeen SYED"/>
    <s v="Intro to ECommerce"/>
    <x v="1"/>
    <s v="T3-2015"/>
    <d v="2015-03-13T00:00:00"/>
    <n v="1"/>
    <s v="Bachelor of Business "/>
    <d v="1993-06-25T00:00:00"/>
    <s v="Expert Education Services"/>
    <x v="2"/>
    <x v="4"/>
  </r>
  <r>
    <s v="150243"/>
    <s v="Mr. Pareerou SYED"/>
    <s v="Mgmt Principles "/>
    <x v="0"/>
    <s v="T2-2014"/>
    <d v="2014-07-10T00:00:00"/>
    <n v="11"/>
    <s v="Bachelor of Business "/>
    <d v="1987-10-13T00:00:00"/>
    <s v="Expert Education Services"/>
    <x v="0"/>
    <x v="2"/>
  </r>
  <r>
    <s v="150244"/>
    <s v="Mr. Mehrangiz AKRAM"/>
    <s v="Quant Methods "/>
    <x v="1"/>
    <s v="T2-2016"/>
    <d v="2016-07-10T00:00:00"/>
    <n v="7"/>
    <s v="Bachelor of Business "/>
    <d v="1998-03-09T00:00:00"/>
    <s v="Expert Education Services"/>
    <x v="0"/>
    <x v="10"/>
  </r>
  <r>
    <s v="150245"/>
    <s v="Mr. Tahmineh r ALI"/>
    <s v="Quant Methods "/>
    <x v="0"/>
    <s v="T2-2016"/>
    <d v="2016-07-10T00:00:00"/>
    <n v="4"/>
    <s v="Bachelor of Accounting "/>
    <d v="1996-11-12T00:00:00"/>
    <s v="International Migration &amp; Education Services"/>
    <x v="0"/>
    <x v="0"/>
  </r>
  <r>
    <s v="150246"/>
    <s v="Mr. Tarsa r ALI"/>
    <s v="Bus Acct"/>
    <x v="1"/>
    <s v="T1-2015"/>
    <d v="2015-11-06T00:00:00"/>
    <n v="5"/>
    <s v="Bachelor of Business "/>
    <d v="1991-04-16T00:00:00"/>
    <s v="Uni Education"/>
    <x v="1"/>
    <x v="6"/>
  </r>
  <r>
    <s v="150247"/>
    <s v="Mr. Zal r ALI"/>
    <s v="Bus Comm "/>
    <x v="1"/>
    <s v="T3-2016"/>
    <d v="2016-03-13T00:00:00"/>
    <n v="9"/>
    <s v="Bachelor of Business "/>
    <d v="1992-02-04T00:00:00"/>
    <s v="Uni Education"/>
    <x v="2"/>
    <x v="6"/>
  </r>
  <r>
    <s v="150248"/>
    <s v="Mr. Mahyar SAWAN"/>
    <s v="HRM"/>
    <x v="0"/>
    <s v="T1-2017"/>
    <d v="2017-11-06T00:00:00"/>
    <n v="6"/>
    <s v="Bachelor of Business "/>
    <d v="1990-12-12T00:00:00"/>
    <s v="Uni Education"/>
    <x v="1"/>
    <x v="2"/>
  </r>
  <r>
    <s v="150249"/>
    <s v="Mr. Danush SAWAN"/>
    <s v="Bus Comm "/>
    <x v="1"/>
    <s v="T2-2014"/>
    <d v="2014-07-10T00:00:00"/>
    <n v="23"/>
    <s v="Bachelor of Business "/>
    <d v="1997-04-23T00:00:00"/>
    <s v="IDPM Education"/>
    <x v="0"/>
    <x v="7"/>
  </r>
  <r>
    <s v="150250"/>
    <s v="Mr. Arsham SAWAN"/>
    <s v="Intro to ECommerce"/>
    <x v="2"/>
    <s v="T3-2015"/>
    <d v="2015-03-13T00:00:00"/>
    <n v="26"/>
    <s v="Bachelor of Business "/>
    <d v="1996-07-05T00:00:00"/>
    <s v="IDPM Education"/>
    <x v="2"/>
    <x v="9"/>
  </r>
  <r>
    <s v="150251"/>
    <s v="Ms. Rakhshan SAPNA"/>
    <s v="Mgmt Principles "/>
    <x v="1"/>
    <s v="T1-2017"/>
    <d v="2017-11-06T00:00:00"/>
    <n v="1"/>
    <s v="Bachelor of Business "/>
    <d v="1989-02-13T00:00:00"/>
    <s v="IDPM Education"/>
    <x v="1"/>
    <x v="3"/>
  </r>
  <r>
    <s v="150252"/>
    <s v="Ms. Hooman SAPNA"/>
    <s v="Quant Methods "/>
    <x v="2"/>
    <s v="T1-2016"/>
    <d v="2016-11-06T00:00:00"/>
    <n v="17"/>
    <s v="Bachelor of Business "/>
    <d v="1993-11-12T00:00:00"/>
    <s v="IDPM Education"/>
    <x v="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x v="0"/>
    <s v="Intro to ECommerce"/>
    <x v="0"/>
    <x v="0"/>
    <x v="0"/>
    <n v="1"/>
    <s v="Bachelor of Business"/>
    <d v="1995-10-24T00:00:00"/>
    <s v="Pathway Education "/>
    <x v="0"/>
    <x v="0"/>
    <n v="19"/>
    <n v="1"/>
    <n v="49"/>
  </r>
  <r>
    <s v="150101"/>
    <x v="1"/>
    <s v="Mgmt Principles "/>
    <x v="1"/>
    <x v="1"/>
    <x v="1"/>
    <n v="1"/>
    <s v="Bachelor of Business"/>
    <d v="1993-01-05T00:00:00"/>
    <s v="Pathway Education "/>
    <x v="1"/>
    <x v="1"/>
    <n v="19"/>
    <n v="1"/>
    <n v="49"/>
  </r>
  <r>
    <s v="150102"/>
    <x v="2"/>
    <s v="Bus Acct"/>
    <x v="2"/>
    <x v="0"/>
    <x v="0"/>
    <n v="22"/>
    <s v="Bachelor of Accounting"/>
    <d v="1988-09-13T00:00:00"/>
    <s v="Glob Consultancy"/>
    <x v="0"/>
    <x v="2"/>
    <n v="0"/>
    <n v="2"/>
    <n v="50"/>
  </r>
  <r>
    <s v="150103"/>
    <x v="3"/>
    <s v="Quant Methods "/>
    <x v="1"/>
    <x v="2"/>
    <x v="2"/>
    <n v="18"/>
    <s v="Bachelor of Accounting"/>
    <d v="1988-12-29T00:00:00"/>
    <s v="Glob Consultancy"/>
    <x v="0"/>
    <x v="3"/>
    <n v="2"/>
    <n v="2"/>
    <n v="56"/>
  </r>
  <r>
    <s v="150104"/>
    <x v="4"/>
    <s v="Bus Comm "/>
    <x v="0"/>
    <x v="3"/>
    <x v="3"/>
    <n v="36"/>
    <s v="Bachelor of Business"/>
    <d v="1996-09-26T00:00:00"/>
    <s v="Bridgeagency "/>
    <x v="2"/>
    <x v="0"/>
    <n v="0"/>
    <n v="2"/>
    <n v="54"/>
  </r>
  <r>
    <s v="150105"/>
    <x v="5"/>
    <s v="Intro to ECommerce"/>
    <x v="0"/>
    <x v="0"/>
    <x v="0"/>
    <n v="3"/>
    <s v="Bachelor of Business"/>
    <d v="1993-06-05T00:00:00"/>
    <s v="Bridgeagency "/>
    <x v="0"/>
    <x v="4"/>
    <n v="17"/>
    <n v="1"/>
    <n v="51"/>
  </r>
  <r>
    <s v="150106"/>
    <x v="6"/>
    <s v="Mgmt Principles "/>
    <x v="0"/>
    <x v="0"/>
    <x v="0"/>
    <n v="11"/>
    <s v="Bachelor of Business"/>
    <d v="1990-07-17T00:00:00"/>
    <s v="Bridgeagency "/>
    <x v="0"/>
    <x v="5"/>
    <n v="9"/>
    <n v="2"/>
    <n v="49"/>
  </r>
  <r>
    <s v="150107"/>
    <x v="7"/>
    <s v="Mgmt Principles "/>
    <x v="0"/>
    <x v="3"/>
    <x v="3"/>
    <n v="30"/>
    <s v="Bachelor of Business"/>
    <d v="1992-03-04T00:00:00"/>
    <s v="Bridgeagency "/>
    <x v="2"/>
    <x v="6"/>
    <n v="0"/>
    <n v="2"/>
    <n v="48"/>
  </r>
  <r>
    <s v="150108"/>
    <x v="8"/>
    <s v="HRM"/>
    <x v="0"/>
    <x v="0"/>
    <x v="0"/>
    <n v="12"/>
    <s v="Bachelor of Business"/>
    <d v="1998-11-06T00:00:00"/>
    <s v="BrightwayConsultants"/>
    <x v="0"/>
    <x v="7"/>
    <n v="8"/>
    <n v="2"/>
    <n v="50"/>
  </r>
  <r>
    <s v="150109"/>
    <x v="9"/>
    <s v="Bus Acct"/>
    <x v="2"/>
    <x v="4"/>
    <x v="4"/>
    <n v="5"/>
    <s v="Bachelor of Business"/>
    <d v="1994-03-23T00:00:00"/>
    <s v="Information Agency"/>
    <x v="0"/>
    <x v="8"/>
    <n v="15"/>
    <n v="1"/>
    <n v="53"/>
  </r>
  <r>
    <s v="150110"/>
    <x v="10"/>
    <s v="Quant Methods "/>
    <x v="0"/>
    <x v="0"/>
    <x v="0"/>
    <n v="8"/>
    <s v="Bachelor of Business"/>
    <d v="1996-12-02T00:00:00"/>
    <s v="Information Agency"/>
    <x v="0"/>
    <x v="9"/>
    <n v="12"/>
    <n v="1"/>
    <n v="56"/>
  </r>
  <r>
    <s v="150111"/>
    <x v="11"/>
    <s v="Bus Acct"/>
    <x v="0"/>
    <x v="3"/>
    <x v="3"/>
    <n v="13"/>
    <s v="Bachelor of Business"/>
    <d v="1996-01-13T00:00:00"/>
    <s v="International Educational "/>
    <x v="2"/>
    <x v="0"/>
    <n v="7"/>
    <n v="2"/>
    <n v="51"/>
  </r>
  <r>
    <s v="150112"/>
    <x v="12"/>
    <s v="Corp Resp Ethics"/>
    <x v="1"/>
    <x v="5"/>
    <x v="5"/>
    <n v="28"/>
    <s v="Bachelor of Business"/>
    <d v="1997-01-29T00:00:00"/>
    <s v="International Educational "/>
    <x v="2"/>
    <x v="10"/>
    <n v="0"/>
    <n v="2"/>
    <n v="56"/>
  </r>
  <r>
    <s v="150113"/>
    <x v="13"/>
    <s v="Bus Law "/>
    <x v="2"/>
    <x v="6"/>
    <x v="6"/>
    <n v="5"/>
    <s v="Bachelor of Business"/>
    <d v="1995-02-24T00:00:00"/>
    <s v="ALTECA Agency"/>
    <x v="1"/>
    <x v="4"/>
    <n v="15"/>
    <n v="1"/>
    <n v="53"/>
  </r>
  <r>
    <s v="150114"/>
    <x v="14"/>
    <s v="Corp Law"/>
    <x v="0"/>
    <x v="7"/>
    <x v="7"/>
    <n v="12"/>
    <s v="Bachelor of Business"/>
    <d v="1992-12-07T00:00:00"/>
    <s v="ALTECA Agency"/>
    <x v="2"/>
    <x v="4"/>
    <n v="8"/>
    <n v="2"/>
    <n v="50"/>
  </r>
  <r>
    <s v="150115"/>
    <x v="15"/>
    <s v="Bus Comm "/>
    <x v="0"/>
    <x v="8"/>
    <x v="8"/>
    <n v="14"/>
    <s v="Bachelor of Business"/>
    <d v="1994-09-22T00:00:00"/>
    <s v="Information Agency"/>
    <x v="2"/>
    <x v="8"/>
    <n v="6"/>
    <n v="2"/>
    <n v="52"/>
  </r>
  <r>
    <s v="150116"/>
    <x v="16"/>
    <s v="Quant Methods "/>
    <x v="1"/>
    <x v="7"/>
    <x v="7"/>
    <n v="15"/>
    <s v="Bachelor of Business"/>
    <d v="1987-10-10T00:00:00"/>
    <s v="Information Agency"/>
    <x v="2"/>
    <x v="2"/>
    <n v="5"/>
    <n v="2"/>
    <n v="53"/>
  </r>
  <r>
    <s v="150117"/>
    <x v="17"/>
    <s v="Bus Acct"/>
    <x v="2"/>
    <x v="8"/>
    <x v="8"/>
    <n v="3"/>
    <s v="Bachelor of Business"/>
    <d v="1989-03-29T00:00:00"/>
    <s v="Bridgeagency "/>
    <x v="2"/>
    <x v="3"/>
    <n v="17"/>
    <n v="1"/>
    <n v="51"/>
  </r>
  <r>
    <s v="150118"/>
    <x v="18"/>
    <s v="Bus Law "/>
    <x v="0"/>
    <x v="4"/>
    <x v="4"/>
    <n v="12"/>
    <s v="Bachelor of Business"/>
    <d v="1993-08-03T00:00:00"/>
    <s v="Bridgeagency "/>
    <x v="0"/>
    <x v="6"/>
    <n v="8"/>
    <n v="2"/>
    <n v="50"/>
  </r>
  <r>
    <s v="150119"/>
    <x v="19"/>
    <s v="Int Mgmt "/>
    <x v="0"/>
    <x v="9"/>
    <x v="9"/>
    <n v="1"/>
    <s v="Bachelor of Business"/>
    <d v="1994-12-28T00:00:00"/>
    <s v="Can- Able Immigration Consultants "/>
    <x v="1"/>
    <x v="4"/>
    <n v="19"/>
    <n v="1"/>
    <n v="49"/>
  </r>
  <r>
    <s v="150120"/>
    <x v="20"/>
    <s v="Bus Comm "/>
    <x v="0"/>
    <x v="9"/>
    <x v="9"/>
    <n v="2"/>
    <s v="Bachelor of Business"/>
    <d v="1990-06-12T00:00:00"/>
    <s v="Expert Education and Visa Services "/>
    <x v="1"/>
    <x v="11"/>
    <n v="18"/>
    <n v="1"/>
    <n v="50"/>
  </r>
  <r>
    <s v="150121"/>
    <x v="21"/>
    <s v="Mgmt Principles "/>
    <x v="0"/>
    <x v="9"/>
    <x v="9"/>
    <n v="2"/>
    <s v="Bachelor of Business"/>
    <d v="1991-07-17T00:00:00"/>
    <s v="Expert Education and Visa Services "/>
    <x v="1"/>
    <x v="5"/>
    <n v="18"/>
    <n v="1"/>
    <n v="50"/>
  </r>
  <r>
    <s v="150122"/>
    <x v="22"/>
    <s v="Bus Economics"/>
    <x v="2"/>
    <x v="0"/>
    <x v="0"/>
    <n v="8"/>
    <s v="Bachelor of Business"/>
    <d v="1996-06-08T00:00:00"/>
    <s v="BrightwayConsultants"/>
    <x v="0"/>
    <x v="9"/>
    <n v="12"/>
    <n v="1"/>
    <n v="56"/>
  </r>
  <r>
    <s v="150123"/>
    <x v="23"/>
    <s v="Bus Law "/>
    <x v="0"/>
    <x v="10"/>
    <x v="10"/>
    <n v="14"/>
    <s v="Bachelor of Business"/>
    <d v="1995-06-26T00:00:00"/>
    <s v="BrightwayConsultants"/>
    <x v="0"/>
    <x v="9"/>
    <n v="6"/>
    <n v="2"/>
    <n v="52"/>
  </r>
  <r>
    <s v="150124"/>
    <x v="24"/>
    <s v="Bus Comm "/>
    <x v="0"/>
    <x v="7"/>
    <x v="7"/>
    <n v="3"/>
    <s v="Bachelor of Business"/>
    <d v="1997-05-22T00:00:00"/>
    <s v="PEP International Education Services"/>
    <x v="2"/>
    <x v="7"/>
    <n v="17"/>
    <n v="1"/>
    <n v="51"/>
  </r>
  <r>
    <s v="150125"/>
    <x v="25"/>
    <s v="Intro to ECommerce"/>
    <x v="2"/>
    <x v="4"/>
    <x v="4"/>
    <n v="4"/>
    <s v="Bachelor of Business"/>
    <d v="1995-02-11T00:00:00"/>
    <s v="PEP International Education Services"/>
    <x v="0"/>
    <x v="4"/>
    <n v="16"/>
    <n v="1"/>
    <n v="52"/>
  </r>
  <r>
    <s v="150126"/>
    <x v="26"/>
    <s v="Mgmt Principles "/>
    <x v="0"/>
    <x v="10"/>
    <x v="10"/>
    <n v="7"/>
    <s v="Bachelor of Business"/>
    <d v="1997-11-27T00:00:00"/>
    <s v="PEP International Education Services"/>
    <x v="0"/>
    <x v="7"/>
    <n v="13"/>
    <n v="1"/>
    <n v="55"/>
  </r>
  <r>
    <s v="150127"/>
    <x v="27"/>
    <s v="Quant Methods "/>
    <x v="1"/>
    <x v="3"/>
    <x v="3"/>
    <n v="3"/>
    <s v="Bachelor of Business"/>
    <d v="1993-07-19T00:00:00"/>
    <s v="PEP International Education Services"/>
    <x v="2"/>
    <x v="8"/>
    <n v="17"/>
    <n v="1"/>
    <n v="51"/>
  </r>
  <r>
    <s v="150128"/>
    <x v="28"/>
    <s v="Corp Resp Ethics"/>
    <x v="0"/>
    <x v="2"/>
    <x v="2"/>
    <n v="7"/>
    <s v="Bachelor of Business"/>
    <d v="1987-08-27T00:00:00"/>
    <s v="International Educational "/>
    <x v="0"/>
    <x v="12"/>
    <n v="13"/>
    <n v="1"/>
    <n v="55"/>
  </r>
  <r>
    <s v="150129"/>
    <x v="29"/>
    <s v="Quant Methods "/>
    <x v="2"/>
    <x v="9"/>
    <x v="9"/>
    <n v="10"/>
    <s v="Bachelor of Business"/>
    <d v="1998-06-25T00:00:00"/>
    <s v="International Educational "/>
    <x v="1"/>
    <x v="10"/>
    <n v="10"/>
    <n v="2"/>
    <n v="48"/>
  </r>
  <r>
    <s v="150130"/>
    <x v="30"/>
    <s v="Corp Resp Ethics"/>
    <x v="2"/>
    <x v="4"/>
    <x v="4"/>
    <n v="2"/>
    <s v="Bachelor of Business"/>
    <d v="1998-12-14T00:00:00"/>
    <s v="Hope Agency"/>
    <x v="0"/>
    <x v="9"/>
    <n v="18"/>
    <n v="1"/>
    <n v="50"/>
  </r>
  <r>
    <s v="150131"/>
    <x v="31"/>
    <s v="Bus Acct"/>
    <x v="0"/>
    <x v="9"/>
    <x v="9"/>
    <n v="5"/>
    <s v="Bachelor of Business"/>
    <d v="1995-03-15T00:00:00"/>
    <s v="Prime Consultant "/>
    <x v="1"/>
    <x v="1"/>
    <n v="15"/>
    <n v="1"/>
    <n v="53"/>
  </r>
  <r>
    <s v="150132"/>
    <x v="12"/>
    <s v="Corp Resp Ethics"/>
    <x v="2"/>
    <x v="9"/>
    <x v="9"/>
    <n v="1"/>
    <s v="Bachelor of Business"/>
    <d v="1989-10-22T00:00:00"/>
    <s v="Prime Consultant "/>
    <x v="1"/>
    <x v="2"/>
    <n v="19"/>
    <n v="1"/>
    <n v="49"/>
  </r>
  <r>
    <s v="150133"/>
    <x v="32"/>
    <s v="Mktg Principles"/>
    <x v="1"/>
    <x v="4"/>
    <x v="4"/>
    <n v="6"/>
    <s v="Bachelor of Business"/>
    <d v="1992-09-22T00:00:00"/>
    <s v="Prime Consultant "/>
    <x v="0"/>
    <x v="5"/>
    <n v="14"/>
    <n v="1"/>
    <n v="54"/>
  </r>
  <r>
    <s v="150134"/>
    <x v="33"/>
    <s v="Quant Methods "/>
    <x v="2"/>
    <x v="10"/>
    <x v="10"/>
    <n v="12"/>
    <s v="Bachelor of Business"/>
    <d v="1989-12-13T00:00:00"/>
    <s v="Hope Agency"/>
    <x v="0"/>
    <x v="5"/>
    <n v="8"/>
    <n v="2"/>
    <n v="50"/>
  </r>
  <r>
    <s v="150135"/>
    <x v="34"/>
    <s v="HRM"/>
    <x v="1"/>
    <x v="9"/>
    <x v="9"/>
    <n v="8"/>
    <s v="Bachelor of Business"/>
    <d v="1988-04-08T00:00:00"/>
    <s v="International Educational "/>
    <x v="1"/>
    <x v="3"/>
    <n v="12"/>
    <n v="1"/>
    <n v="56"/>
  </r>
  <r>
    <s v="150136"/>
    <x v="35"/>
    <s v="Bus Economics"/>
    <x v="1"/>
    <x v="2"/>
    <x v="2"/>
    <n v="1"/>
    <s v="Bachelor of Business"/>
    <d v="1993-05-02T00:00:00"/>
    <s v="Visa Consultants Pty Ltd "/>
    <x v="0"/>
    <x v="8"/>
    <n v="19"/>
    <n v="1"/>
    <n v="49"/>
  </r>
  <r>
    <s v="150137"/>
    <x v="36"/>
    <s v="Bus Comm "/>
    <x v="0"/>
    <x v="3"/>
    <x v="3"/>
    <n v="3"/>
    <s v="Bachelor of Business"/>
    <d v="1992-07-17T00:00:00"/>
    <s v="ISEMS Education"/>
    <x v="2"/>
    <x v="6"/>
    <n v="17"/>
    <n v="1"/>
    <n v="51"/>
  </r>
  <r>
    <s v="150138"/>
    <x v="37"/>
    <s v="Bus Comm "/>
    <x v="1"/>
    <x v="8"/>
    <x v="8"/>
    <n v="6"/>
    <s v="Bachelor of Business"/>
    <d v="1997-10-29T00:00:00"/>
    <s v="Unilink Overseas Study Consulting Ltd"/>
    <x v="2"/>
    <x v="0"/>
    <n v="14"/>
    <n v="1"/>
    <n v="54"/>
  </r>
  <r>
    <s v="150139"/>
    <x v="38"/>
    <s v="Org Beh"/>
    <x v="2"/>
    <x v="2"/>
    <x v="2"/>
    <n v="4"/>
    <s v="Bachelor of Business"/>
    <d v="1995-06-19T00:00:00"/>
    <s v="Unilink Overseas Study Consulting Ltd"/>
    <x v="0"/>
    <x v="1"/>
    <n v="16"/>
    <n v="1"/>
    <n v="52"/>
  </r>
  <r>
    <s v="150140"/>
    <x v="39"/>
    <s v="Fin Acct "/>
    <x v="0"/>
    <x v="7"/>
    <x v="7"/>
    <n v="1"/>
    <s v="Bachelor of Business"/>
    <d v="1989-03-11T00:00:00"/>
    <s v="Bridgeagency "/>
    <x v="2"/>
    <x v="5"/>
    <n v="19"/>
    <n v="1"/>
    <n v="49"/>
  </r>
  <r>
    <s v="150141"/>
    <x v="40"/>
    <s v="Intro to ECommerce"/>
    <x v="1"/>
    <x v="9"/>
    <x v="9"/>
    <n v="1"/>
    <s v="Bachelor of Business"/>
    <d v="1991-12-03T00:00:00"/>
    <s v="IDPM Education"/>
    <x v="1"/>
    <x v="5"/>
    <n v="19"/>
    <n v="1"/>
    <n v="49"/>
  </r>
  <r>
    <s v="150142"/>
    <x v="41"/>
    <s v="Mgmt Principles "/>
    <x v="1"/>
    <x v="5"/>
    <x v="5"/>
    <n v="5"/>
    <s v="Bachelor of Business"/>
    <d v="1992-11-28T00:00:00"/>
    <s v="IDPM Education"/>
    <x v="2"/>
    <x v="8"/>
    <n v="15"/>
    <n v="1"/>
    <n v="53"/>
  </r>
  <r>
    <s v="150143"/>
    <x v="42"/>
    <s v="Auditing"/>
    <x v="0"/>
    <x v="11"/>
    <x v="11"/>
    <n v="5"/>
    <s v="Bachelor of Business"/>
    <d v="1996-09-28T00:00:00"/>
    <s v="ALTEC"/>
    <x v="1"/>
    <x v="9"/>
    <n v="15"/>
    <n v="1"/>
    <n v="53"/>
  </r>
  <r>
    <s v="150144"/>
    <x v="43"/>
    <s v="Bus Info Analysis"/>
    <x v="1"/>
    <x v="0"/>
    <x v="0"/>
    <n v="2"/>
    <s v="Bachelor of Business"/>
    <d v="1991-10-25T00:00:00"/>
    <s v="ALTEC"/>
    <x v="0"/>
    <x v="6"/>
    <n v="18"/>
    <n v="1"/>
    <n v="50"/>
  </r>
  <r>
    <s v="150145"/>
    <x v="44"/>
    <s v="Bus Economics"/>
    <x v="1"/>
    <x v="3"/>
    <x v="3"/>
    <n v="9"/>
    <s v="Bachelor of Business"/>
    <d v="1987-10-14T00:00:00"/>
    <s v="Visa Consultants Pty Ltd "/>
    <x v="2"/>
    <x v="12"/>
    <n v="11"/>
    <n v="1"/>
    <n v="57"/>
  </r>
  <r>
    <s v="150146"/>
    <x v="45"/>
    <s v="Bus Strategy"/>
    <x v="0"/>
    <x v="3"/>
    <x v="3"/>
    <n v="10"/>
    <s v="Bachelor of Accounting "/>
    <d v="1993-05-26T00:00:00"/>
    <s v="International Educational "/>
    <x v="2"/>
    <x v="8"/>
    <n v="10"/>
    <n v="2"/>
    <n v="48"/>
  </r>
  <r>
    <s v="150147"/>
    <x v="46"/>
    <s v="Fin mgmt"/>
    <x v="2"/>
    <x v="1"/>
    <x v="1"/>
    <n v="4"/>
    <s v="Bachelor of Accounting "/>
    <d v="1997-10-20T00:00:00"/>
    <s v="International Educational "/>
    <x v="1"/>
    <x v="7"/>
    <n v="16"/>
    <n v="1"/>
    <n v="52"/>
  </r>
  <r>
    <s v="150148"/>
    <x v="47"/>
    <s v="Bus Economics"/>
    <x v="1"/>
    <x v="4"/>
    <x v="4"/>
    <n v="3"/>
    <s v="Bachelor of Business"/>
    <d v="1990-11-21T00:00:00"/>
    <s v="ALTEC"/>
    <x v="0"/>
    <x v="2"/>
    <n v="17"/>
    <n v="1"/>
    <n v="51"/>
  </r>
  <r>
    <s v="150149"/>
    <x v="48"/>
    <s v="Fin Acct "/>
    <x v="0"/>
    <x v="1"/>
    <x v="1"/>
    <n v="3"/>
    <s v="Bachelor of Accounting"/>
    <d v="1992-06-09T00:00:00"/>
    <s v="International Educational "/>
    <x v="1"/>
    <x v="4"/>
    <n v="17"/>
    <n v="1"/>
    <n v="51"/>
  </r>
  <r>
    <s v="150150"/>
    <x v="49"/>
    <s v="Intro to ECommerce"/>
    <x v="2"/>
    <x v="0"/>
    <x v="0"/>
    <n v="1"/>
    <s v="Bachelor of Accounting"/>
    <d v="1995-09-26T00:00:00"/>
    <s v="International Educational "/>
    <x v="0"/>
    <x v="0"/>
    <n v="19"/>
    <n v="1"/>
    <n v="49"/>
  </r>
  <r>
    <s v="150151"/>
    <x v="50"/>
    <s v="Mgmt Principles "/>
    <x v="2"/>
    <x v="0"/>
    <x v="0"/>
    <n v="1"/>
    <s v="Bachelor of Accounting"/>
    <d v="1995-09-02T00:00:00"/>
    <s v="International Educational "/>
    <x v="0"/>
    <x v="0"/>
    <n v="19"/>
    <n v="1"/>
    <n v="49"/>
  </r>
  <r>
    <s v="150152"/>
    <x v="51"/>
    <s v="Bus Comm "/>
    <x v="1"/>
    <x v="0"/>
    <x v="0"/>
    <n v="3"/>
    <s v="Bachelor of Accounting"/>
    <d v="1994-04-29T00:00:00"/>
    <s v="MIM Education"/>
    <x v="0"/>
    <x v="1"/>
    <n v="17"/>
    <n v="1"/>
    <n v="51"/>
  </r>
  <r>
    <s v="150153"/>
    <x v="52"/>
    <s v="Intro to ECommerce"/>
    <x v="2"/>
    <x v="9"/>
    <x v="9"/>
    <n v="7"/>
    <s v="Bachelor of Accounting"/>
    <d v="1988-12-12T00:00:00"/>
    <s v="MIM Education"/>
    <x v="1"/>
    <x v="3"/>
    <n v="13"/>
    <n v="1"/>
    <n v="55"/>
  </r>
  <r>
    <s v="150154"/>
    <x v="53"/>
    <s v="Mktg Principles"/>
    <x v="0"/>
    <x v="8"/>
    <x v="8"/>
    <n v="21"/>
    <s v="Bachelor of Accounting"/>
    <d v="1990-04-02T00:00:00"/>
    <s v="MIM Education"/>
    <x v="2"/>
    <x v="2"/>
    <n v="0"/>
    <n v="2"/>
    <n v="49"/>
  </r>
  <r>
    <s v="150155"/>
    <x v="54"/>
    <s v="Quant Methods "/>
    <x v="2"/>
    <x v="4"/>
    <x v="4"/>
    <n v="4"/>
    <s v="Bachelor of Accounting"/>
    <d v="1987-11-01T00:00:00"/>
    <s v="MIM Education"/>
    <x v="0"/>
    <x v="13"/>
    <n v="16"/>
    <n v="1"/>
    <n v="52"/>
  </r>
  <r>
    <s v="150156"/>
    <x v="55"/>
    <s v="Auditing"/>
    <x v="0"/>
    <x v="2"/>
    <x v="2"/>
    <n v="3"/>
    <s v="Bachelor of Accounting"/>
    <d v="1994-05-27T00:00:00"/>
    <s v="MIM Education"/>
    <x v="0"/>
    <x v="4"/>
    <n v="17"/>
    <n v="1"/>
    <n v="51"/>
  </r>
  <r>
    <s v="150157"/>
    <x v="56"/>
    <s v="Fin Reporting"/>
    <x v="1"/>
    <x v="6"/>
    <x v="6"/>
    <n v="4"/>
    <s v="Bachelor of Accounting"/>
    <d v="1990-02-25T00:00:00"/>
    <s v="MIM Education"/>
    <x v="1"/>
    <x v="2"/>
    <n v="16"/>
    <n v="1"/>
    <n v="52"/>
  </r>
  <r>
    <s v="150158"/>
    <x v="57"/>
    <s v="Bus Acct"/>
    <x v="1"/>
    <x v="9"/>
    <x v="9"/>
    <n v="2"/>
    <s v="Bachelor of Accounting"/>
    <d v="1995-03-29T00:00:00"/>
    <s v="iae GLOBAL - Melbourne"/>
    <x v="1"/>
    <x v="1"/>
    <n v="18"/>
    <n v="1"/>
    <n v="50"/>
  </r>
  <r>
    <s v="150159"/>
    <x v="58"/>
    <s v="Bus Economics"/>
    <x v="1"/>
    <x v="1"/>
    <x v="1"/>
    <n v="8"/>
    <s v="Bachelor of Business"/>
    <d v="1989-03-30T00:00:00"/>
    <s v="Visa Consultants Pty Ltd "/>
    <x v="1"/>
    <x v="5"/>
    <n v="12"/>
    <n v="1"/>
    <n v="56"/>
  </r>
  <r>
    <s v="150160"/>
    <x v="59"/>
    <s v="Quant Methods "/>
    <x v="0"/>
    <x v="10"/>
    <x v="10"/>
    <n v="3"/>
    <s v="Bachelor of Business"/>
    <d v="1996-12-02T00:00:00"/>
    <s v="Visa Consultants Pty Ltd "/>
    <x v="0"/>
    <x v="10"/>
    <n v="17"/>
    <n v="1"/>
    <n v="51"/>
  </r>
  <r>
    <s v="150161"/>
    <x v="60"/>
    <s v="Bus Acct"/>
    <x v="2"/>
    <x v="10"/>
    <x v="10"/>
    <n v="2"/>
    <s v="Bachelor of Business"/>
    <d v="1992-11-29T00:00:00"/>
    <s v="Hope Agency"/>
    <x v="0"/>
    <x v="4"/>
    <n v="18"/>
    <n v="1"/>
    <n v="50"/>
  </r>
  <r>
    <s v="150162"/>
    <x v="61"/>
    <s v="Mktg Principles"/>
    <x v="2"/>
    <x v="1"/>
    <x v="1"/>
    <n v="3"/>
    <s v="Bachelor of Business"/>
    <d v="1994-11-16T00:00:00"/>
    <s v="Hope Agency"/>
    <x v="1"/>
    <x v="0"/>
    <n v="17"/>
    <n v="1"/>
    <n v="51"/>
  </r>
  <r>
    <s v="150163"/>
    <x v="62"/>
    <s v="Corp Resp Ethics"/>
    <x v="1"/>
    <x v="2"/>
    <x v="2"/>
    <n v="5"/>
    <s v="Bachelor of Business"/>
    <d v="1993-01-13T00:00:00"/>
    <s v="Connect Overseas"/>
    <x v="0"/>
    <x v="8"/>
    <n v="15"/>
    <n v="1"/>
    <n v="53"/>
  </r>
  <r>
    <s v="150164"/>
    <x v="63"/>
    <s v="Bus Comm "/>
    <x v="2"/>
    <x v="3"/>
    <x v="3"/>
    <n v="11"/>
    <s v="Bachelor of Accounting"/>
    <d v="1988-06-07T00:00:00"/>
    <s v="International Educational "/>
    <x v="2"/>
    <x v="3"/>
    <n v="9"/>
    <n v="2"/>
    <n v="49"/>
  </r>
  <r>
    <s v="150165"/>
    <x v="64"/>
    <s v="Intro to ECommerce"/>
    <x v="2"/>
    <x v="9"/>
    <x v="9"/>
    <n v="4"/>
    <s v="Bachelor of Accounting"/>
    <d v="1992-12-03T00:00:00"/>
    <s v="International Educational "/>
    <x v="1"/>
    <x v="6"/>
    <n v="16"/>
    <n v="1"/>
    <n v="52"/>
  </r>
  <r>
    <s v="150166"/>
    <x v="65"/>
    <s v="Mgmt Principles "/>
    <x v="1"/>
    <x v="3"/>
    <x v="3"/>
    <n v="2"/>
    <s v="Bachelor of Accounting"/>
    <d v="1995-11-02T00:00:00"/>
    <s v="International Educational "/>
    <x v="2"/>
    <x v="1"/>
    <n v="18"/>
    <n v="1"/>
    <n v="50"/>
  </r>
  <r>
    <s v="150167"/>
    <x v="66"/>
    <s v="Bus Comm "/>
    <x v="2"/>
    <x v="1"/>
    <x v="1"/>
    <n v="4"/>
    <s v="Bachelor of Accounting "/>
    <d v="1993-08-29T00:00:00"/>
    <s v="ISEMS Education"/>
    <x v="1"/>
    <x v="1"/>
    <n v="16"/>
    <n v="1"/>
    <n v="52"/>
  </r>
  <r>
    <s v="150168"/>
    <x v="67"/>
    <s v="Mgmt Principles "/>
    <x v="0"/>
    <x v="6"/>
    <x v="6"/>
    <n v="7"/>
    <s v="Bachelor of Accounting "/>
    <d v="1987-07-10T00:00:00"/>
    <s v="ISEMS Education"/>
    <x v="1"/>
    <x v="13"/>
    <n v="13"/>
    <n v="1"/>
    <n v="55"/>
  </r>
  <r>
    <s v="150169"/>
    <x v="68"/>
    <s v="Bus Comm "/>
    <x v="0"/>
    <x v="8"/>
    <x v="8"/>
    <n v="12"/>
    <s v="Bachelor of Business"/>
    <d v="1992-03-04T00:00:00"/>
    <s v="New World Education"/>
    <x v="2"/>
    <x v="5"/>
    <n v="8"/>
    <n v="2"/>
    <n v="50"/>
  </r>
  <r>
    <s v="150170"/>
    <x v="69"/>
    <s v="Intro to ECommerce"/>
    <x v="2"/>
    <x v="2"/>
    <x v="2"/>
    <n v="36"/>
    <s v="Bachelor of Business"/>
    <d v="1997-03-08T00:00:00"/>
    <s v="New World Education"/>
    <x v="0"/>
    <x v="9"/>
    <n v="0"/>
    <n v="2"/>
    <n v="54"/>
  </r>
  <r>
    <s v="150171"/>
    <x v="70"/>
    <s v="Auditing"/>
    <x v="2"/>
    <x v="8"/>
    <x v="8"/>
    <n v="3"/>
    <s v="Bachelor of Business"/>
    <d v="1988-03-11T00:00:00"/>
    <s v="V STAR Immigration &amp; Education Services"/>
    <x v="2"/>
    <x v="12"/>
    <n v="17"/>
    <n v="1"/>
    <n v="51"/>
  </r>
  <r>
    <s v="150172"/>
    <x v="71"/>
    <s v="Auditing"/>
    <x v="0"/>
    <x v="3"/>
    <x v="3"/>
    <n v="4"/>
    <s v="Bachelor of Business"/>
    <d v="1994-04-18T00:00:00"/>
    <s v="V STAR Immigration &amp; Education Services"/>
    <x v="2"/>
    <x v="4"/>
    <n v="16"/>
    <n v="1"/>
    <n v="52"/>
  </r>
  <r>
    <s v="150173"/>
    <x v="72"/>
    <s v="Corp Law"/>
    <x v="0"/>
    <x v="4"/>
    <x v="4"/>
    <n v="6"/>
    <s v="Bachelor of Business"/>
    <d v="1993-12-17T00:00:00"/>
    <s v="V STAR Immigration &amp; Education Services"/>
    <x v="0"/>
    <x v="6"/>
    <n v="14"/>
    <n v="1"/>
    <n v="54"/>
  </r>
  <r>
    <s v="150174"/>
    <x v="73"/>
    <s v="Corp Law"/>
    <x v="0"/>
    <x v="11"/>
    <x v="11"/>
    <n v="7"/>
    <s v="Bachelor of Business"/>
    <d v="1998-08-01T00:00:00"/>
    <s v="V STAR Immigration &amp; Education Services"/>
    <x v="1"/>
    <x v="7"/>
    <n v="13"/>
    <n v="1"/>
    <n v="55"/>
  </r>
  <r>
    <s v="150175"/>
    <x v="74"/>
    <s v="Cost Acct "/>
    <x v="2"/>
    <x v="9"/>
    <x v="9"/>
    <n v="4"/>
    <s v="Bachelor of Business"/>
    <d v="1993-12-29T00:00:00"/>
    <s v="V STAR Immigration &amp; Education Services"/>
    <x v="1"/>
    <x v="8"/>
    <n v="16"/>
    <n v="1"/>
    <n v="52"/>
  </r>
  <r>
    <s v="150176"/>
    <x v="75"/>
    <s v="Fin Acct "/>
    <x v="0"/>
    <x v="6"/>
    <x v="6"/>
    <n v="1"/>
    <s v="Bachelor of Business"/>
    <d v="1991-02-01T00:00:00"/>
    <s v="V STAR Immigration &amp; Education Services"/>
    <x v="1"/>
    <x v="11"/>
    <n v="19"/>
    <n v="1"/>
    <n v="49"/>
  </r>
  <r>
    <s v="150177"/>
    <x v="76"/>
    <s v="Fin Acct "/>
    <x v="2"/>
    <x v="6"/>
    <x v="6"/>
    <n v="13"/>
    <s v="Bachelor of Business"/>
    <d v="1993-10-07T00:00:00"/>
    <s v="V STAR Immigration &amp; Education Services"/>
    <x v="1"/>
    <x v="6"/>
    <n v="7"/>
    <n v="2"/>
    <n v="51"/>
  </r>
  <r>
    <s v="150178"/>
    <x v="77"/>
    <s v="Mgmt Principles "/>
    <x v="2"/>
    <x v="7"/>
    <x v="7"/>
    <n v="5"/>
    <s v="Bachelor of Business"/>
    <d v="1991-12-02T00:00:00"/>
    <s v="V STAR Immigration &amp; Education Services"/>
    <x v="2"/>
    <x v="8"/>
    <n v="15"/>
    <n v="1"/>
    <n v="53"/>
  </r>
  <r>
    <s v="150179"/>
    <x v="78"/>
    <s v="Leadership "/>
    <x v="2"/>
    <x v="3"/>
    <x v="3"/>
    <n v="19"/>
    <s v="Bachelor of Business"/>
    <d v="1992-08-28T00:00:00"/>
    <s v="Hope Agency"/>
    <x v="2"/>
    <x v="6"/>
    <n v="1"/>
    <n v="2"/>
    <n v="57"/>
  </r>
  <r>
    <s v="150180"/>
    <x v="79"/>
    <s v="Mktg Strategy"/>
    <x v="2"/>
    <x v="6"/>
    <x v="6"/>
    <n v="11"/>
    <s v="Bachelor of Business"/>
    <d v="1987-08-20T00:00:00"/>
    <s v="Hope Agency"/>
    <x v="1"/>
    <x v="13"/>
    <n v="9"/>
    <n v="2"/>
    <n v="49"/>
  </r>
  <r>
    <s v="150181"/>
    <x v="80"/>
    <s v="Bus Comm "/>
    <x v="1"/>
    <x v="4"/>
    <x v="4"/>
    <n v="11"/>
    <s v="Bachelor of Business"/>
    <d v="1993-07-09T00:00:00"/>
    <s v="New World Education"/>
    <x v="0"/>
    <x v="6"/>
    <n v="9"/>
    <n v="2"/>
    <n v="49"/>
  </r>
  <r>
    <s v="150182"/>
    <x v="81"/>
    <s v="Mgmt Principles "/>
    <x v="1"/>
    <x v="1"/>
    <x v="1"/>
    <n v="13"/>
    <s v="Bachelor of Business"/>
    <d v="1991-08-10T00:00:00"/>
    <s v="New World Education"/>
    <x v="1"/>
    <x v="8"/>
    <n v="7"/>
    <n v="2"/>
    <n v="51"/>
  </r>
  <r>
    <s v="150183"/>
    <x v="82"/>
    <s v="Mktg Principles"/>
    <x v="1"/>
    <x v="2"/>
    <x v="2"/>
    <n v="25"/>
    <s v="Bachelor of Accounting"/>
    <d v="1990-04-21T00:00:00"/>
    <s v=" International Cooperation"/>
    <x v="0"/>
    <x v="11"/>
    <n v="0"/>
    <n v="2"/>
    <n v="53"/>
  </r>
  <r>
    <s v="150184"/>
    <x v="83"/>
    <s v="Acc info Sys"/>
    <x v="2"/>
    <x v="7"/>
    <x v="7"/>
    <n v="13"/>
    <s v="Bachelor of Business"/>
    <d v="1995-09-29T00:00:00"/>
    <s v="BlueSky Student Consultancy Services"/>
    <x v="2"/>
    <x v="9"/>
    <n v="7"/>
    <n v="2"/>
    <n v="51"/>
  </r>
  <r>
    <s v="150185"/>
    <x v="84"/>
    <s v="Bus Law "/>
    <x v="1"/>
    <x v="9"/>
    <x v="9"/>
    <n v="7"/>
    <s v="Bachelor of Business"/>
    <d v="1994-01-29T00:00:00"/>
    <s v="BlueSky Student Consultancy Services"/>
    <x v="1"/>
    <x v="4"/>
    <n v="13"/>
    <n v="1"/>
    <n v="55"/>
  </r>
  <r>
    <s v="150186"/>
    <x v="85"/>
    <s v="Cost Acct "/>
    <x v="2"/>
    <x v="6"/>
    <x v="6"/>
    <n v="1"/>
    <s v="Bachelor of Business"/>
    <d v="1993-01-06T00:00:00"/>
    <s v="BlueSky Student Consultancy Services"/>
    <x v="1"/>
    <x v="6"/>
    <n v="19"/>
    <n v="1"/>
    <n v="49"/>
  </r>
  <r>
    <s v="150187"/>
    <x v="86"/>
    <s v="Fin mgmt"/>
    <x v="1"/>
    <x v="7"/>
    <x v="7"/>
    <n v="6"/>
    <s v="Bachelor of Business"/>
    <d v="1991-07-24T00:00:00"/>
    <s v="BlueSky Student Consultancy Services"/>
    <x v="2"/>
    <x v="8"/>
    <n v="14"/>
    <n v="1"/>
    <n v="54"/>
  </r>
  <r>
    <s v="150188"/>
    <x v="87"/>
    <s v="Bus Acct"/>
    <x v="2"/>
    <x v="9"/>
    <x v="9"/>
    <n v="5"/>
    <s v="Bachelor of Business"/>
    <d v="1993-02-14T00:00:00"/>
    <s v="New World Education"/>
    <x v="1"/>
    <x v="8"/>
    <n v="15"/>
    <n v="1"/>
    <n v="53"/>
  </r>
  <r>
    <s v="150189"/>
    <x v="88"/>
    <s v="Bus Economics"/>
    <x v="1"/>
    <x v="4"/>
    <x v="4"/>
    <n v="1"/>
    <s v="Bachelor of Business"/>
    <d v="1995-08-10T00:00:00"/>
    <s v="New World Education"/>
    <x v="0"/>
    <x v="4"/>
    <n v="19"/>
    <n v="1"/>
    <n v="49"/>
  </r>
  <r>
    <s v="150190"/>
    <x v="89"/>
    <s v="Corp Resp Ethics"/>
    <x v="0"/>
    <x v="1"/>
    <x v="1"/>
    <n v="3"/>
    <s v="Bachelor of Business"/>
    <d v="1998-02-19T00:00:00"/>
    <s v="New World Education"/>
    <x v="1"/>
    <x v="14"/>
    <n v="17"/>
    <n v="1"/>
    <n v="51"/>
  </r>
  <r>
    <s v="150191"/>
    <x v="90"/>
    <s v="Mktg Principles"/>
    <x v="0"/>
    <x v="5"/>
    <x v="5"/>
    <n v="17"/>
    <s v="Bachelor of Business"/>
    <d v="1990-03-11T00:00:00"/>
    <s v="New World Education"/>
    <x v="2"/>
    <x v="5"/>
    <n v="3"/>
    <n v="2"/>
    <n v="55"/>
  </r>
  <r>
    <s v="150192"/>
    <x v="91"/>
    <s v="Bus Comm "/>
    <x v="1"/>
    <x v="10"/>
    <x v="10"/>
    <n v="6"/>
    <s v="Bachelor of Business"/>
    <d v="1998-08-16T00:00:00"/>
    <s v="ALTEC"/>
    <x v="0"/>
    <x v="14"/>
    <n v="14"/>
    <n v="1"/>
    <n v="54"/>
  </r>
  <r>
    <s v="150193"/>
    <x v="92"/>
    <s v="Bus Economics"/>
    <x v="1"/>
    <x v="6"/>
    <x v="6"/>
    <n v="1"/>
    <s v="Bachelor of Business"/>
    <d v="1988-12-15T00:00:00"/>
    <s v="ALTEC"/>
    <x v="1"/>
    <x v="12"/>
    <n v="19"/>
    <n v="1"/>
    <n v="49"/>
  </r>
  <r>
    <s v="150194"/>
    <x v="93"/>
    <s v="Mgmt Principles "/>
    <x v="1"/>
    <x v="11"/>
    <x v="11"/>
    <n v="1"/>
    <s v="Bachelor of Business"/>
    <d v="1997-02-25T00:00:00"/>
    <s v="ALTEC"/>
    <x v="1"/>
    <x v="10"/>
    <n v="19"/>
    <n v="1"/>
    <n v="49"/>
  </r>
  <r>
    <s v="150195"/>
    <x v="94"/>
    <s v="Quant Methods "/>
    <x v="0"/>
    <x v="1"/>
    <x v="1"/>
    <n v="12"/>
    <s v="Bachelor of Business"/>
    <d v="1994-08-25T00:00:00"/>
    <s v="ALTEC"/>
    <x v="1"/>
    <x v="0"/>
    <n v="8"/>
    <n v="2"/>
    <n v="50"/>
  </r>
  <r>
    <s v="150196"/>
    <x v="95"/>
    <s v="Bus Comm "/>
    <x v="0"/>
    <x v="5"/>
    <x v="5"/>
    <n v="8"/>
    <s v="Bachelor of Accounting"/>
    <d v="1994-06-02T00:00:00"/>
    <s v="Road to Success "/>
    <x v="2"/>
    <x v="1"/>
    <n v="12"/>
    <n v="1"/>
    <n v="56"/>
  </r>
  <r>
    <s v="150197"/>
    <x v="96"/>
    <s v="Intro to ECommerce"/>
    <x v="0"/>
    <x v="4"/>
    <x v="4"/>
    <n v="1"/>
    <s v="Bachelor of Accounting"/>
    <d v="1987-04-13T00:00:00"/>
    <s v="Road to Success "/>
    <x v="0"/>
    <x v="13"/>
    <n v="19"/>
    <n v="1"/>
    <n v="49"/>
  </r>
  <r>
    <s v="150198"/>
    <x v="97"/>
    <s v="Mgmt Principles "/>
    <x v="0"/>
    <x v="7"/>
    <x v="7"/>
    <n v="7"/>
    <s v="Bachelor of Accounting"/>
    <d v="1993-10-18T00:00:00"/>
    <s v="Road to Success "/>
    <x v="2"/>
    <x v="1"/>
    <n v="13"/>
    <n v="1"/>
    <n v="55"/>
  </r>
  <r>
    <s v="150199"/>
    <x v="98"/>
    <s v="Quant Methods "/>
    <x v="1"/>
    <x v="1"/>
    <x v="1"/>
    <n v="2"/>
    <s v="Bachelor of Accounting"/>
    <d v="1993-08-14T00:00:00"/>
    <s v="Road to Success "/>
    <x v="1"/>
    <x v="1"/>
    <n v="18"/>
    <n v="1"/>
    <n v="50"/>
  </r>
  <r>
    <s v="150200"/>
    <x v="99"/>
    <s v="Bus Acct"/>
    <x v="2"/>
    <x v="1"/>
    <x v="1"/>
    <n v="9"/>
    <s v="Bachelor of Accounting"/>
    <d v="1987-06-06T00:00:00"/>
    <s v="International Educational "/>
    <x v="1"/>
    <x v="2"/>
    <n v="11"/>
    <n v="1"/>
    <n v="57"/>
  </r>
  <r>
    <s v="150201"/>
    <x v="100"/>
    <s v="Bus Comm "/>
    <x v="1"/>
    <x v="3"/>
    <x v="3"/>
    <n v="2"/>
    <s v="Bachelor of Accounting"/>
    <d v="1987-10-21T00:00:00"/>
    <s v="IDPI Education"/>
    <x v="2"/>
    <x v="12"/>
    <n v="18"/>
    <n v="1"/>
    <n v="50"/>
  </r>
  <r>
    <s v="150202"/>
    <x v="101"/>
    <s v="Bus Economics"/>
    <x v="0"/>
    <x v="4"/>
    <x v="4"/>
    <n v="7"/>
    <s v="Bachelor of Accounting"/>
    <d v="1994-11-10T00:00:00"/>
    <s v="IDPI Education"/>
    <x v="0"/>
    <x v="8"/>
    <n v="13"/>
    <n v="1"/>
    <n v="55"/>
  </r>
  <r>
    <s v="150203"/>
    <x v="102"/>
    <s v="Mgmt Principles "/>
    <x v="0"/>
    <x v="9"/>
    <x v="9"/>
    <n v="2"/>
    <s v="Bachelor of Accounting"/>
    <d v="1988-11-17T00:00:00"/>
    <s v="IDPI Education"/>
    <x v="1"/>
    <x v="3"/>
    <n v="18"/>
    <n v="1"/>
    <n v="50"/>
  </r>
  <r>
    <s v="150204"/>
    <x v="103"/>
    <s v="Quant Methods "/>
    <x v="1"/>
    <x v="10"/>
    <x v="10"/>
    <n v="6"/>
    <s v="Bachelor of Accounting"/>
    <d v="1988-08-05T00:00:00"/>
    <s v="IDPI Education"/>
    <x v="0"/>
    <x v="11"/>
    <n v="14"/>
    <n v="1"/>
    <n v="54"/>
  </r>
  <r>
    <s v="150205"/>
    <x v="104"/>
    <s v="Bus Comm "/>
    <x v="1"/>
    <x v="9"/>
    <x v="9"/>
    <n v="9"/>
    <s v="Bachelor of Business"/>
    <d v="1995-08-04T00:00:00"/>
    <s v="Visa Consultants Pty Ltd "/>
    <x v="1"/>
    <x v="1"/>
    <n v="11"/>
    <n v="1"/>
    <n v="57"/>
  </r>
  <r>
    <s v="150206"/>
    <x v="105"/>
    <s v="Intro to ECommerce"/>
    <x v="0"/>
    <x v="2"/>
    <x v="2"/>
    <n v="8"/>
    <s v="Bachelor of Business"/>
    <d v="1996-09-05T00:00:00"/>
    <s v="Visa Consultants Pty Ltd "/>
    <x v="0"/>
    <x v="0"/>
    <n v="12"/>
    <n v="1"/>
    <n v="56"/>
  </r>
  <r>
    <s v="150207"/>
    <x v="106"/>
    <s v="Quant Methods "/>
    <x v="1"/>
    <x v="6"/>
    <x v="6"/>
    <n v="4"/>
    <s v="Bachelor of Business"/>
    <d v="1992-12-10T00:00:00"/>
    <s v="Visa Consultants Pty Ltd "/>
    <x v="1"/>
    <x v="5"/>
    <n v="16"/>
    <n v="1"/>
    <n v="52"/>
  </r>
  <r>
    <s v="150208"/>
    <x v="107"/>
    <s v="Bus Comm "/>
    <x v="1"/>
    <x v="3"/>
    <x v="3"/>
    <n v="16"/>
    <s v="Bachelor of Business"/>
    <d v="1994-04-24T00:00:00"/>
    <s v="Visa Consultants Pty Ltd "/>
    <x v="2"/>
    <x v="4"/>
    <n v="4"/>
    <n v="2"/>
    <n v="54"/>
  </r>
  <r>
    <s v="150209"/>
    <x v="108"/>
    <s v="Intro to ECommerce"/>
    <x v="2"/>
    <x v="10"/>
    <x v="10"/>
    <n v="1"/>
    <s v="Bachelor of Business"/>
    <d v="1987-03-07T00:00:00"/>
    <s v="Visa Consultants Pty Ltd "/>
    <x v="0"/>
    <x v="2"/>
    <n v="19"/>
    <n v="1"/>
    <n v="49"/>
  </r>
  <r>
    <s v="150210"/>
    <x v="109"/>
    <s v="Mgmt Principles "/>
    <x v="2"/>
    <x v="2"/>
    <x v="2"/>
    <n v="11"/>
    <s v="Bachelor of Business"/>
    <d v="1987-09-16T00:00:00"/>
    <s v="Visa Consultants Pty Ltd "/>
    <x v="0"/>
    <x v="12"/>
    <n v="9"/>
    <n v="2"/>
    <n v="49"/>
  </r>
  <r>
    <s v="150211"/>
    <x v="110"/>
    <s v="Quant Methods "/>
    <x v="2"/>
    <x v="5"/>
    <x v="5"/>
    <n v="3"/>
    <s v="Bachelor of Business"/>
    <d v="1995-01-02T00:00:00"/>
    <s v="Visa Consultants Pty Ltd "/>
    <x v="2"/>
    <x v="0"/>
    <n v="17"/>
    <n v="1"/>
    <n v="51"/>
  </r>
  <r>
    <s v="150212"/>
    <x v="111"/>
    <s v="Mgmt Principles "/>
    <x v="2"/>
    <x v="0"/>
    <x v="0"/>
    <n v="4"/>
    <s v="Bachelor of Business"/>
    <d v="1990-06-19T00:00:00"/>
    <s v="Song Study Advisory"/>
    <x v="0"/>
    <x v="5"/>
    <n v="16"/>
    <n v="1"/>
    <n v="52"/>
  </r>
  <r>
    <s v="150213"/>
    <x v="112"/>
    <s v="Quant Methods "/>
    <x v="2"/>
    <x v="7"/>
    <x v="7"/>
    <n v="5"/>
    <s v="Bachelor of Business"/>
    <d v="1990-04-06T00:00:00"/>
    <s v="Song Study Advisory"/>
    <x v="2"/>
    <x v="6"/>
    <n v="15"/>
    <n v="1"/>
    <n v="53"/>
  </r>
  <r>
    <s v="150214"/>
    <x v="113"/>
    <s v="Bus Comm "/>
    <x v="0"/>
    <x v="10"/>
    <x v="10"/>
    <n v="6"/>
    <s v="Bachelor of Business"/>
    <d v="1989-07-10T00:00:00"/>
    <s v="Visa Consultants Pty Ltd "/>
    <x v="0"/>
    <x v="5"/>
    <n v="14"/>
    <n v="1"/>
    <n v="54"/>
  </r>
  <r>
    <s v="150215"/>
    <x v="114"/>
    <s v="Intro to ECommerce"/>
    <x v="0"/>
    <x v="0"/>
    <x v="0"/>
    <n v="11"/>
    <s v="Bachelor of Business"/>
    <d v="1988-04-22T00:00:00"/>
    <s v="Visa Consultants Pty Ltd "/>
    <x v="0"/>
    <x v="2"/>
    <n v="9"/>
    <n v="2"/>
    <n v="49"/>
  </r>
  <r>
    <s v="150216"/>
    <x v="115"/>
    <s v="Mgmt Principles "/>
    <x v="2"/>
    <x v="0"/>
    <x v="0"/>
    <n v="17"/>
    <s v="Bachelor of Business"/>
    <d v="1995-06-07T00:00:00"/>
    <s v="Visa Consultants Pty Ltd "/>
    <x v="0"/>
    <x v="0"/>
    <n v="3"/>
    <n v="2"/>
    <n v="55"/>
  </r>
  <r>
    <s v="150217"/>
    <x v="116"/>
    <s v="Quant Methods "/>
    <x v="2"/>
    <x v="6"/>
    <x v="6"/>
    <n v="4"/>
    <s v="Bachelor of Business"/>
    <d v="1993-11-19T00:00:00"/>
    <s v="Visa Consultants Pty Ltd "/>
    <x v="1"/>
    <x v="6"/>
    <n v="16"/>
    <n v="1"/>
    <n v="52"/>
  </r>
  <r>
    <s v="150218"/>
    <x v="117"/>
    <s v="Bus Acct"/>
    <x v="2"/>
    <x v="6"/>
    <x v="6"/>
    <n v="3"/>
    <s v="Bachelor of Business"/>
    <d v="1997-02-23T00:00:00"/>
    <s v="International Edification Development "/>
    <x v="1"/>
    <x v="0"/>
    <n v="17"/>
    <n v="1"/>
    <n v="51"/>
  </r>
  <r>
    <s v="150219"/>
    <x v="118"/>
    <s v="Intro to ECommerce"/>
    <x v="1"/>
    <x v="11"/>
    <x v="11"/>
    <n v="8"/>
    <s v="Bachelor of Business"/>
    <d v="1997-02-08T00:00:00"/>
    <s v="Bao International Education"/>
    <x v="1"/>
    <x v="10"/>
    <n v="12"/>
    <n v="1"/>
    <n v="56"/>
  </r>
  <r>
    <s v="150220"/>
    <x v="119"/>
    <s v="Mgmt Principles "/>
    <x v="2"/>
    <x v="11"/>
    <x v="11"/>
    <n v="11"/>
    <s v="Bachelor of Business"/>
    <d v="1993-12-02T00:00:00"/>
    <s v="Bao International Education"/>
    <x v="1"/>
    <x v="4"/>
    <n v="9"/>
    <n v="2"/>
    <n v="49"/>
  </r>
  <r>
    <s v="150221"/>
    <x v="120"/>
    <s v="Bus Comm "/>
    <x v="2"/>
    <x v="0"/>
    <x v="0"/>
    <n v="10"/>
    <s v="Bachelor of Business"/>
    <d v="1992-02-08T00:00:00"/>
    <s v="International Migration &amp; Education Services"/>
    <x v="0"/>
    <x v="8"/>
    <n v="10"/>
    <n v="2"/>
    <n v="48"/>
  </r>
  <r>
    <s v="150222"/>
    <x v="121"/>
    <s v="Intro to ECommerce"/>
    <x v="1"/>
    <x v="7"/>
    <x v="7"/>
    <n v="6"/>
    <s v="Bachelor of Business"/>
    <d v="1989-12-06T00:00:00"/>
    <s v="International Migration &amp; Education Services"/>
    <x v="2"/>
    <x v="5"/>
    <n v="14"/>
    <n v="1"/>
    <n v="54"/>
  </r>
  <r>
    <s v="150223"/>
    <x v="122"/>
    <s v="Mgmt Principles "/>
    <x v="1"/>
    <x v="11"/>
    <x v="11"/>
    <n v="3"/>
    <s v="Bachelor of Business"/>
    <d v="1991-12-01T00:00:00"/>
    <s v="International Migration &amp; Education Services"/>
    <x v="1"/>
    <x v="6"/>
    <n v="17"/>
    <n v="1"/>
    <n v="51"/>
  </r>
  <r>
    <s v="150224"/>
    <x v="123"/>
    <s v="Quant Methods "/>
    <x v="1"/>
    <x v="10"/>
    <x v="10"/>
    <n v="3"/>
    <s v="Bachelor of Business"/>
    <d v="1993-02-24T00:00:00"/>
    <s v="International Migration &amp; Education Services"/>
    <x v="0"/>
    <x v="1"/>
    <n v="17"/>
    <n v="1"/>
    <n v="51"/>
  </r>
  <r>
    <s v="150225"/>
    <x v="124"/>
    <s v="Mgmt Principles "/>
    <x v="1"/>
    <x v="3"/>
    <x v="3"/>
    <n v="15"/>
    <s v="Bachelor of Business"/>
    <d v="1997-08-02T00:00:00"/>
    <s v="Study GLOBAL - Auckland"/>
    <x v="2"/>
    <x v="9"/>
    <n v="5"/>
    <n v="2"/>
    <n v="53"/>
  </r>
  <r>
    <s v="150226"/>
    <x v="125"/>
    <s v="Mgmt Principles "/>
    <x v="2"/>
    <x v="9"/>
    <x v="9"/>
    <n v="13"/>
    <s v="Bachelor of Accounting"/>
    <d v="1993-10-12T00:00:00"/>
    <s v="Hope Agency"/>
    <x v="1"/>
    <x v="8"/>
    <n v="7"/>
    <n v="2"/>
    <n v="51"/>
  </r>
  <r>
    <s v="150227"/>
    <x v="126"/>
    <s v="Bus Comm "/>
    <x v="0"/>
    <x v="6"/>
    <x v="6"/>
    <n v="10"/>
    <s v="Bachelor of Accounting"/>
    <d v="1991-12-22T00:00:00"/>
    <s v="AECC Global - Cebu"/>
    <x v="1"/>
    <x v="11"/>
    <n v="10"/>
    <n v="2"/>
    <n v="48"/>
  </r>
  <r>
    <s v="150228"/>
    <x v="127"/>
    <s v="Corp Resp Ethics"/>
    <x v="1"/>
    <x v="6"/>
    <x v="6"/>
    <n v="10"/>
    <s v="Bachelor of Accounting"/>
    <d v="1994-02-12T00:00:00"/>
    <s v="AECC Global - Cebu"/>
    <x v="1"/>
    <x v="8"/>
    <n v="10"/>
    <n v="2"/>
    <n v="48"/>
  </r>
  <r>
    <s v="150229"/>
    <x v="128"/>
    <s v="Mktg Principles"/>
    <x v="2"/>
    <x v="10"/>
    <x v="10"/>
    <n v="1"/>
    <s v="Bachelor of Accounting"/>
    <d v="1991-06-14T00:00:00"/>
    <s v="AECC Global - Cebu"/>
    <x v="0"/>
    <x v="8"/>
    <n v="19"/>
    <n v="1"/>
    <n v="49"/>
  </r>
  <r>
    <s v="150230"/>
    <x v="129"/>
    <s v="Mgmt Principles "/>
    <x v="0"/>
    <x v="11"/>
    <x v="11"/>
    <n v="11"/>
    <s v="Bachelor of Accounting"/>
    <d v="1996-08-27T00:00:00"/>
    <s v="AECC Global - Cebu"/>
    <x v="1"/>
    <x v="9"/>
    <n v="9"/>
    <n v="2"/>
    <n v="49"/>
  </r>
  <r>
    <s v="150231"/>
    <x v="130"/>
    <s v="Acc info Sys"/>
    <x v="0"/>
    <x v="8"/>
    <x v="8"/>
    <n v="7"/>
    <s v="Bachelor of Accounting"/>
    <d v="1998-10-16T00:00:00"/>
    <s v="Student World Pty Ltd"/>
    <x v="2"/>
    <x v="9"/>
    <n v="13"/>
    <n v="1"/>
    <n v="55"/>
  </r>
  <r>
    <s v="150232"/>
    <x v="131"/>
    <s v="Bus Acct"/>
    <x v="2"/>
    <x v="4"/>
    <x v="4"/>
    <n v="19"/>
    <s v="Bachelor of Accounting"/>
    <d v="1990-10-20T00:00:00"/>
    <s v="Student World Pty Ltd"/>
    <x v="0"/>
    <x v="2"/>
    <n v="1"/>
    <n v="2"/>
    <n v="57"/>
  </r>
  <r>
    <s v="150233"/>
    <x v="132"/>
    <s v="Bus Comm "/>
    <x v="1"/>
    <x v="3"/>
    <x v="3"/>
    <n v="3"/>
    <s v="Bachelor of Accounting"/>
    <d v="1993-05-21T00:00:00"/>
    <s v="International Migration &amp; Education Services"/>
    <x v="2"/>
    <x v="8"/>
    <n v="17"/>
    <n v="1"/>
    <n v="51"/>
  </r>
  <r>
    <s v="150234"/>
    <x v="133"/>
    <s v="Intro to ECommerce"/>
    <x v="0"/>
    <x v="2"/>
    <x v="2"/>
    <n v="11"/>
    <s v="Bachelor of Accounting"/>
    <d v="1994-10-27T00:00:00"/>
    <s v="International Migration &amp; Education Services"/>
    <x v="0"/>
    <x v="4"/>
    <n v="9"/>
    <n v="2"/>
    <n v="49"/>
  </r>
  <r>
    <s v="150235"/>
    <x v="134"/>
    <s v="Mgmt Principles "/>
    <x v="0"/>
    <x v="0"/>
    <x v="0"/>
    <n v="16"/>
    <s v="Bachelor of Accounting"/>
    <d v="1987-08-26T00:00:00"/>
    <s v="International Migration &amp; Education Services"/>
    <x v="0"/>
    <x v="3"/>
    <n v="4"/>
    <n v="2"/>
    <n v="54"/>
  </r>
  <r>
    <s v="150236"/>
    <x v="135"/>
    <s v="Bus Comm "/>
    <x v="0"/>
    <x v="7"/>
    <x v="7"/>
    <n v="2"/>
    <s v="Bachelor of Accounting"/>
    <d v="1998-08-10T00:00:00"/>
    <s v="IDPM Education"/>
    <x v="2"/>
    <x v="14"/>
    <n v="18"/>
    <n v="1"/>
    <n v="50"/>
  </r>
  <r>
    <s v="150237"/>
    <x v="136"/>
    <s v="Bus Acct"/>
    <x v="1"/>
    <x v="7"/>
    <x v="7"/>
    <n v="30"/>
    <s v="Bachelor of Business"/>
    <d v="1990-09-07T00:00:00"/>
    <s v="Uni Education"/>
    <x v="2"/>
    <x v="6"/>
    <n v="0"/>
    <n v="2"/>
    <n v="48"/>
  </r>
  <r>
    <s v="150238"/>
    <x v="137"/>
    <s v="Bus Comm "/>
    <x v="2"/>
    <x v="5"/>
    <x v="5"/>
    <n v="6"/>
    <s v="Bachelor of Business"/>
    <d v="1990-04-17T00:00:00"/>
    <s v="Uni Education"/>
    <x v="2"/>
    <x v="5"/>
    <n v="14"/>
    <n v="1"/>
    <n v="54"/>
  </r>
  <r>
    <s v="150239"/>
    <x v="138"/>
    <s v="Mgmt Principles "/>
    <x v="1"/>
    <x v="10"/>
    <x v="10"/>
    <n v="2"/>
    <s v="Bachelor of Business"/>
    <d v="1987-01-04T00:00:00"/>
    <s v="International Migration &amp; Education Services"/>
    <x v="0"/>
    <x v="2"/>
    <n v="18"/>
    <n v="1"/>
    <n v="50"/>
  </r>
  <r>
    <s v="150240"/>
    <x v="139"/>
    <s v="Bus Acct"/>
    <x v="2"/>
    <x v="2"/>
    <x v="2"/>
    <n v="5"/>
    <s v="Bachelor of Accounting"/>
    <d v="1987-05-24T00:00:00"/>
    <s v="Hope Agency"/>
    <x v="0"/>
    <x v="12"/>
    <n v="15"/>
    <n v="1"/>
    <n v="53"/>
  </r>
  <r>
    <s v="150241"/>
    <x v="140"/>
    <s v="Bus Economics"/>
    <x v="1"/>
    <x v="8"/>
    <x v="8"/>
    <n v="8"/>
    <s v="Bachelor of Accounting"/>
    <d v="1993-05-13T00:00:00"/>
    <s v="Hope Agency"/>
    <x v="2"/>
    <x v="6"/>
    <n v="12"/>
    <n v="1"/>
    <n v="56"/>
  </r>
  <r>
    <s v="150242"/>
    <x v="141"/>
    <s v="Intro to ECommerce"/>
    <x v="1"/>
    <x v="5"/>
    <x v="5"/>
    <n v="1"/>
    <s v="Bachelor of Business "/>
    <d v="1993-06-25T00:00:00"/>
    <s v="Expert Education Services"/>
    <x v="2"/>
    <x v="4"/>
    <n v="19"/>
    <n v="1"/>
    <n v="49"/>
  </r>
  <r>
    <s v="150243"/>
    <x v="142"/>
    <s v="Mgmt Principles "/>
    <x v="0"/>
    <x v="10"/>
    <x v="10"/>
    <n v="11"/>
    <s v="Bachelor of Business "/>
    <d v="1987-10-13T00:00:00"/>
    <s v="Expert Education Services"/>
    <x v="0"/>
    <x v="2"/>
    <n v="9"/>
    <n v="2"/>
    <n v="49"/>
  </r>
  <r>
    <s v="150244"/>
    <x v="143"/>
    <s v="Quant Methods "/>
    <x v="1"/>
    <x v="2"/>
    <x v="2"/>
    <n v="7"/>
    <s v="Bachelor of Business "/>
    <d v="1998-03-09T00:00:00"/>
    <s v="Expert Education Services"/>
    <x v="0"/>
    <x v="10"/>
    <n v="13"/>
    <n v="1"/>
    <n v="55"/>
  </r>
  <r>
    <s v="150245"/>
    <x v="144"/>
    <s v="Quant Methods "/>
    <x v="0"/>
    <x v="2"/>
    <x v="2"/>
    <n v="4"/>
    <s v="Bachelor of Accounting "/>
    <d v="1996-11-12T00:00:00"/>
    <s v="International Migration &amp; Education Services"/>
    <x v="0"/>
    <x v="0"/>
    <n v="16"/>
    <n v="1"/>
    <n v="52"/>
  </r>
  <r>
    <s v="150246"/>
    <x v="145"/>
    <s v="Bus Acct"/>
    <x v="1"/>
    <x v="11"/>
    <x v="11"/>
    <n v="5"/>
    <s v="Bachelor of Business "/>
    <d v="1991-04-16T00:00:00"/>
    <s v="Uni Education"/>
    <x v="1"/>
    <x v="6"/>
    <n v="15"/>
    <n v="1"/>
    <n v="53"/>
  </r>
  <r>
    <s v="150247"/>
    <x v="146"/>
    <s v="Bus Comm "/>
    <x v="1"/>
    <x v="3"/>
    <x v="3"/>
    <n v="9"/>
    <s v="Bachelor of Business "/>
    <d v="1992-02-04T00:00:00"/>
    <s v="Uni Education"/>
    <x v="2"/>
    <x v="6"/>
    <n v="11"/>
    <n v="1"/>
    <n v="57"/>
  </r>
  <r>
    <s v="150248"/>
    <x v="147"/>
    <s v="HRM"/>
    <x v="0"/>
    <x v="6"/>
    <x v="6"/>
    <n v="6"/>
    <s v="Bachelor of Business "/>
    <d v="1990-12-12T00:00:00"/>
    <s v="Uni Education"/>
    <x v="1"/>
    <x v="2"/>
    <n v="14"/>
    <n v="1"/>
    <n v="54"/>
  </r>
  <r>
    <s v="150249"/>
    <x v="148"/>
    <s v="Bus Comm "/>
    <x v="1"/>
    <x v="10"/>
    <x v="10"/>
    <n v="23"/>
    <s v="Bachelor of Business "/>
    <d v="1997-04-23T00:00:00"/>
    <s v="IDPM Education"/>
    <x v="0"/>
    <x v="7"/>
    <n v="0"/>
    <n v="2"/>
    <n v="51"/>
  </r>
  <r>
    <s v="150250"/>
    <x v="149"/>
    <s v="Intro to ECommerce"/>
    <x v="2"/>
    <x v="5"/>
    <x v="5"/>
    <n v="26"/>
    <s v="Bachelor of Business "/>
    <d v="1996-07-05T00:00:00"/>
    <s v="IDPM Education"/>
    <x v="2"/>
    <x v="9"/>
    <n v="0"/>
    <n v="2"/>
    <n v="54"/>
  </r>
  <r>
    <s v="150251"/>
    <x v="150"/>
    <s v="Mgmt Principles "/>
    <x v="1"/>
    <x v="6"/>
    <x v="6"/>
    <n v="1"/>
    <s v="Bachelor of Business "/>
    <d v="1989-02-13T00:00:00"/>
    <s v="IDPM Education"/>
    <x v="1"/>
    <x v="3"/>
    <n v="19"/>
    <n v="1"/>
    <n v="49"/>
  </r>
  <r>
    <s v="150252"/>
    <x v="151"/>
    <s v="Quant Methods "/>
    <x v="2"/>
    <x v="9"/>
    <x v="9"/>
    <n v="17"/>
    <s v="Bachelor of Business "/>
    <d v="1993-11-12T00:00:00"/>
    <s v="IDPM Education"/>
    <x v="1"/>
    <x v="8"/>
    <n v="3"/>
    <n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C6EBF-AC2B-4B78-9100-19FDF7B5055A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us">
  <location ref="A3:B7" firstHeaderRow="1" firstDataRow="1" firstDataCol="1"/>
  <pivotFields count="12">
    <pivotField showAll="0"/>
    <pivotField dataField="1" showAll="0"/>
    <pivotField showAll="0"/>
    <pivotField axis="axisRow" showAll="0">
      <items count="11">
        <item m="1" x="4"/>
        <item m="1" x="8"/>
        <item m="1" x="6"/>
        <item m="1" x="9"/>
        <item x="1"/>
        <item m="1" x="5"/>
        <item x="2"/>
        <item m="1" x="7"/>
        <item x="0"/>
        <item m="1" x="3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>
      <items count="4">
        <item x="2"/>
        <item x="0"/>
        <item x="1"/>
        <item t="default"/>
      </items>
    </pivotField>
    <pivotField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Number of students in each campus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EE817-E464-44C4-8134-B0BF34DB7FC0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4" showAll="0">
      <items count="13">
        <item x="7"/>
        <item x="10"/>
        <item x="1"/>
        <item x="5"/>
        <item x="0"/>
        <item x="11"/>
        <item x="3"/>
        <item x="2"/>
        <item x="9"/>
        <item x="8"/>
        <item x="4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maining workshop hou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ACFD7-92BC-4D1E-AFFC-4CE7E974636E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8">
    <pivotField showAll="0"/>
    <pivotField dataField="1" showAll="0">
      <items count="153">
        <item x="76"/>
        <item x="66"/>
        <item x="69"/>
        <item x="67"/>
        <item x="71"/>
        <item x="73"/>
        <item x="72"/>
        <item x="68"/>
        <item x="70"/>
        <item x="127"/>
        <item x="18"/>
        <item x="81"/>
        <item x="5"/>
        <item x="83"/>
        <item x="35"/>
        <item x="111"/>
        <item x="121"/>
        <item x="149"/>
        <item x="113"/>
        <item x="30"/>
        <item x="11"/>
        <item x="64"/>
        <item x="43"/>
        <item x="80"/>
        <item x="91"/>
        <item x="28"/>
        <item x="19"/>
        <item x="79"/>
        <item x="136"/>
        <item x="0"/>
        <item x="123"/>
        <item x="54"/>
        <item x="14"/>
        <item x="148"/>
        <item x="119"/>
        <item x="84"/>
        <item x="9"/>
        <item x="3"/>
        <item x="94"/>
        <item x="133"/>
        <item x="122"/>
        <item x="57"/>
        <item x="88"/>
        <item x="33"/>
        <item x="47"/>
        <item x="49"/>
        <item x="20"/>
        <item x="77"/>
        <item x="140"/>
        <item x="29"/>
        <item x="75"/>
        <item x="109"/>
        <item x="1"/>
        <item x="128"/>
        <item x="138"/>
        <item x="132"/>
        <item x="45"/>
        <item x="116"/>
        <item x="134"/>
        <item x="124"/>
        <item x="31"/>
        <item x="93"/>
        <item x="16"/>
        <item x="147"/>
        <item x="46"/>
        <item x="108"/>
        <item x="4"/>
        <item x="125"/>
        <item x="143"/>
        <item x="114"/>
        <item x="13"/>
        <item x="137"/>
        <item x="50"/>
        <item x="139"/>
        <item x="26"/>
        <item x="131"/>
        <item x="6"/>
        <item x="141"/>
        <item x="142"/>
        <item x="130"/>
        <item x="89"/>
        <item x="22"/>
        <item x="32"/>
        <item x="52"/>
        <item x="78"/>
        <item x="85"/>
        <item x="126"/>
        <item x="37"/>
        <item x="56"/>
        <item x="87"/>
        <item x="24"/>
        <item x="90"/>
        <item x="48"/>
        <item x="112"/>
        <item x="27"/>
        <item x="21"/>
        <item x="62"/>
        <item x="58"/>
        <item x="63"/>
        <item x="23"/>
        <item x="7"/>
        <item x="117"/>
        <item x="96"/>
        <item x="120"/>
        <item x="44"/>
        <item x="10"/>
        <item x="8"/>
        <item x="61"/>
        <item x="60"/>
        <item x="15"/>
        <item x="135"/>
        <item x="51"/>
        <item x="144"/>
        <item x="145"/>
        <item x="82"/>
        <item x="92"/>
        <item x="110"/>
        <item x="129"/>
        <item x="86"/>
        <item x="146"/>
        <item x="12"/>
        <item x="40"/>
        <item x="74"/>
        <item x="104"/>
        <item x="99"/>
        <item x="103"/>
        <item x="106"/>
        <item x="39"/>
        <item x="34"/>
        <item x="42"/>
        <item x="95"/>
        <item x="107"/>
        <item x="59"/>
        <item x="98"/>
        <item x="115"/>
        <item x="151"/>
        <item x="2"/>
        <item x="118"/>
        <item x="36"/>
        <item x="53"/>
        <item x="102"/>
        <item x="97"/>
        <item x="101"/>
        <item x="17"/>
        <item x="55"/>
        <item x="150"/>
        <item x="100"/>
        <item x="41"/>
        <item x="25"/>
        <item x="38"/>
        <item x="105"/>
        <item x="65"/>
        <item t="default"/>
      </items>
    </pivotField>
    <pivotField showAll="0"/>
    <pivotField showAll="0"/>
    <pivotField showAll="0">
      <items count="13">
        <item x="1"/>
        <item x="11"/>
        <item x="9"/>
        <item x="6"/>
        <item x="10"/>
        <item x="0"/>
        <item x="2"/>
        <item x="4"/>
        <item x="7"/>
        <item x="5"/>
        <item x="3"/>
        <item x="8"/>
        <item t="default"/>
      </items>
    </pivotField>
    <pivotField numFmtId="14" showAll="0">
      <items count="13">
        <item x="7"/>
        <item x="10"/>
        <item x="1"/>
        <item x="5"/>
        <item x="0"/>
        <item x="11"/>
        <item x="3"/>
        <item x="2"/>
        <item x="9"/>
        <item x="8"/>
        <item x="4"/>
        <item x="6"/>
        <item t="default"/>
      </items>
    </pivotField>
    <pivotField showAll="0"/>
    <pivotField showAll="0"/>
    <pivotField numFmtId="14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abSelected="1" topLeftCell="A36" zoomScale="90" zoomScaleNormal="90" zoomScalePageLayoutView="90" workbookViewId="0">
      <selection activeCell="F61" sqref="F61"/>
    </sheetView>
  </sheetViews>
  <sheetFormatPr defaultColWidth="9.81640625" defaultRowHeight="14.75" outlineLevelRow="1"/>
  <cols>
    <col min="1" max="1" width="9.81640625" style="16"/>
    <col min="2" max="2" width="65.1796875" style="16" customWidth="1"/>
    <col min="3" max="4" width="14.6796875" style="16" customWidth="1"/>
    <col min="5" max="5" width="12.6796875" style="16" customWidth="1"/>
    <col min="6" max="8" width="9.81640625" style="16"/>
    <col min="9" max="12" width="12.31640625" style="16" customWidth="1"/>
    <col min="13" max="13" width="39.5" style="16" customWidth="1"/>
    <col min="14" max="16" width="12.31640625" style="16" customWidth="1"/>
    <col min="17" max="16384" width="9.81640625" style="16"/>
  </cols>
  <sheetData>
    <row r="1" spans="1:16">
      <c r="H1" s="17"/>
    </row>
    <row r="2" spans="1:16" ht="35">
      <c r="H2" s="40" t="s">
        <v>256</v>
      </c>
      <c r="I2" s="41"/>
      <c r="J2" s="41"/>
      <c r="K2" s="41"/>
      <c r="L2" s="41"/>
      <c r="M2" s="41"/>
      <c r="N2" s="41"/>
      <c r="O2" s="41"/>
      <c r="P2" s="41"/>
    </row>
    <row r="3" spans="1:16">
      <c r="H3" s="17"/>
    </row>
    <row r="4" spans="1:16" ht="30">
      <c r="H4" s="42" t="s">
        <v>257</v>
      </c>
      <c r="I4" s="43"/>
      <c r="J4" s="43"/>
      <c r="K4" s="43"/>
      <c r="L4" s="43"/>
      <c r="M4" s="43"/>
      <c r="N4" s="43"/>
      <c r="O4" s="43"/>
      <c r="P4" s="43"/>
    </row>
    <row r="5" spans="1:16" ht="15.5" thickBot="1">
      <c r="H5" s="17"/>
    </row>
    <row r="6" spans="1:16" ht="32" thickBot="1">
      <c r="H6" s="17"/>
      <c r="I6" s="44" t="s">
        <v>253</v>
      </c>
      <c r="J6" s="45"/>
      <c r="K6" s="45"/>
      <c r="L6" s="45"/>
      <c r="M6" s="45"/>
      <c r="N6" s="45"/>
      <c r="O6" s="46"/>
      <c r="P6" s="18"/>
    </row>
    <row r="7" spans="1:16" s="19" customFormat="1"/>
    <row r="8" spans="1:16" s="19" customFormat="1"/>
    <row r="9" spans="1:16" s="19" customFormat="1"/>
    <row r="10" spans="1:16" ht="18.75" thickBot="1">
      <c r="A10" s="20" t="s">
        <v>258</v>
      </c>
      <c r="B10" s="20"/>
      <c r="C10" s="20"/>
      <c r="D10" s="20"/>
      <c r="E10" s="20"/>
      <c r="F10" s="20"/>
      <c r="G10" s="20"/>
      <c r="H10" s="18"/>
      <c r="I10" s="19"/>
      <c r="J10" s="19"/>
      <c r="K10" s="19"/>
      <c r="L10" s="19"/>
      <c r="M10" s="19"/>
      <c r="N10" s="19"/>
      <c r="O10" s="19"/>
      <c r="P10" s="19"/>
    </row>
    <row r="11" spans="1:16" ht="65" customHeight="1" thickTop="1">
      <c r="A11" s="35"/>
      <c r="B11" s="36" t="s">
        <v>494</v>
      </c>
      <c r="C11" s="21"/>
      <c r="D11" s="21"/>
      <c r="E11" s="21"/>
      <c r="F11" s="21"/>
      <c r="G11" s="21"/>
      <c r="H11" s="21"/>
      <c r="I11" s="19"/>
      <c r="J11" s="19"/>
      <c r="K11" s="19"/>
      <c r="L11" s="19"/>
      <c r="M11" s="19"/>
      <c r="N11" s="19"/>
      <c r="O11" s="19"/>
      <c r="P11" s="19"/>
    </row>
    <row r="12" spans="1:16" s="19" customFormat="1"/>
    <row r="13" spans="1:16" s="19" customFormat="1"/>
    <row r="14" spans="1:16" ht="18.75" thickBot="1">
      <c r="A14" s="20" t="s">
        <v>254</v>
      </c>
      <c r="B14" s="20"/>
      <c r="C14" s="20"/>
      <c r="D14" s="20"/>
      <c r="E14" s="20"/>
      <c r="F14" s="20"/>
      <c r="G14" s="20"/>
      <c r="H14" s="18"/>
      <c r="I14" s="22"/>
      <c r="M14" s="23"/>
    </row>
    <row r="15" spans="1:16" ht="10.5" customHeight="1" thickTop="1">
      <c r="A15" s="21"/>
      <c r="B15" s="21"/>
      <c r="C15" s="21"/>
      <c r="D15" s="21"/>
      <c r="E15" s="21"/>
      <c r="F15" s="21"/>
      <c r="G15" s="21"/>
      <c r="H15" s="21"/>
      <c r="I15" s="22"/>
    </row>
    <row r="16" spans="1:16" s="19" customFormat="1">
      <c r="A16" s="19" t="s">
        <v>465</v>
      </c>
    </row>
    <row r="17" spans="1:4" s="19" customFormat="1"/>
    <row r="18" spans="1:4" s="19" customFormat="1"/>
    <row r="19" spans="1:4" s="19" customFormat="1">
      <c r="A19" s="19" t="s">
        <v>466</v>
      </c>
    </row>
    <row r="20" spans="1:4" s="19" customFormat="1"/>
    <row r="21" spans="1:4">
      <c r="A21" s="16">
        <v>1</v>
      </c>
      <c r="B21" s="32" t="s">
        <v>467</v>
      </c>
    </row>
    <row r="22" spans="1:4">
      <c r="A22" s="16">
        <v>2</v>
      </c>
      <c r="B22" s="32" t="s">
        <v>468</v>
      </c>
    </row>
    <row r="23" spans="1:4">
      <c r="A23" s="16">
        <v>3</v>
      </c>
      <c r="B23" s="32" t="s">
        <v>469</v>
      </c>
    </row>
    <row r="24" spans="1:4">
      <c r="A24" s="16">
        <v>4</v>
      </c>
      <c r="B24" s="32" t="s">
        <v>480</v>
      </c>
    </row>
    <row r="25" spans="1:4">
      <c r="B25" s="32" t="s">
        <v>478</v>
      </c>
    </row>
    <row r="26" spans="1:4">
      <c r="A26" s="24"/>
    </row>
    <row r="27" spans="1:4">
      <c r="A27" s="25"/>
      <c r="B27" s="33" t="s">
        <v>259</v>
      </c>
      <c r="C27" s="33" t="s">
        <v>260</v>
      </c>
      <c r="D27" s="33" t="s">
        <v>479</v>
      </c>
    </row>
    <row r="28" spans="1:4">
      <c r="A28" s="26" t="s">
        <v>261</v>
      </c>
      <c r="B28" s="27">
        <v>42807</v>
      </c>
      <c r="C28" s="27">
        <v>42926</v>
      </c>
      <c r="D28" s="27">
        <v>43045</v>
      </c>
    </row>
    <row r="29" spans="1:4">
      <c r="A29"/>
      <c r="B29"/>
      <c r="C29"/>
      <c r="D29"/>
    </row>
    <row r="30" spans="1:4">
      <c r="A30"/>
      <c r="B30" t="s">
        <v>481</v>
      </c>
      <c r="C30"/>
      <c r="D30"/>
    </row>
    <row r="31" spans="1:4">
      <c r="A31"/>
      <c r="B31" s="28" t="s">
        <v>476</v>
      </c>
      <c r="C31" s="16" t="s">
        <v>474</v>
      </c>
    </row>
    <row r="32" spans="1:4" outlineLevel="1">
      <c r="A32" s="24"/>
      <c r="B32" s="28"/>
      <c r="C32" s="16" t="s">
        <v>472</v>
      </c>
    </row>
    <row r="33" spans="1:3" outlineLevel="1">
      <c r="A33" s="24"/>
      <c r="C33" s="34" t="s">
        <v>482</v>
      </c>
    </row>
    <row r="34" spans="1:3" outlineLevel="1">
      <c r="A34" s="24"/>
      <c r="C34" s="16" t="s">
        <v>473</v>
      </c>
    </row>
    <row r="35" spans="1:3">
      <c r="A35"/>
    </row>
    <row r="36" spans="1:3">
      <c r="A36" s="16">
        <v>5</v>
      </c>
      <c r="B36" s="32" t="s">
        <v>484</v>
      </c>
    </row>
    <row r="37" spans="1:3">
      <c r="B37" s="28" t="s">
        <v>457</v>
      </c>
      <c r="C37" s="16" t="s">
        <v>474</v>
      </c>
    </row>
    <row r="38" spans="1:3" outlineLevel="1">
      <c r="B38" s="32"/>
      <c r="C38" s="34" t="s">
        <v>485</v>
      </c>
    </row>
    <row r="39" spans="1:3">
      <c r="A39" s="16">
        <v>6</v>
      </c>
      <c r="B39" s="32" t="s">
        <v>486</v>
      </c>
    </row>
    <row r="40" spans="1:3">
      <c r="A40"/>
      <c r="B40" s="28" t="s">
        <v>457</v>
      </c>
      <c r="C40" s="16" t="s">
        <v>474</v>
      </c>
    </row>
    <row r="41" spans="1:3" outlineLevel="1">
      <c r="A41" s="24"/>
      <c r="C41" s="34" t="s">
        <v>487</v>
      </c>
    </row>
    <row r="42" spans="1:3">
      <c r="A42" s="16">
        <v>7</v>
      </c>
      <c r="B42" s="32" t="s">
        <v>483</v>
      </c>
    </row>
    <row r="43" spans="1:3">
      <c r="A43" s="16">
        <v>8</v>
      </c>
      <c r="B43" s="32" t="s">
        <v>488</v>
      </c>
    </row>
    <row r="44" spans="1:3">
      <c r="A44" s="16">
        <v>9</v>
      </c>
      <c r="B44" s="32" t="s">
        <v>490</v>
      </c>
    </row>
    <row r="45" spans="1:3">
      <c r="B45" s="28" t="s">
        <v>457</v>
      </c>
      <c r="C45" s="16" t="s">
        <v>474</v>
      </c>
    </row>
    <row r="46" spans="1:3" outlineLevel="1">
      <c r="B46" s="32"/>
      <c r="C46" s="34" t="s">
        <v>489</v>
      </c>
    </row>
    <row r="47" spans="1:3">
      <c r="A47" s="16">
        <v>10</v>
      </c>
      <c r="B47" s="32" t="s">
        <v>491</v>
      </c>
    </row>
    <row r="48" spans="1:3">
      <c r="B48" s="32" t="s">
        <v>492</v>
      </c>
    </row>
    <row r="49" spans="1:6">
      <c r="A49" s="24"/>
      <c r="B49" s="28" t="s">
        <v>457</v>
      </c>
      <c r="C49" s="16" t="s">
        <v>474</v>
      </c>
    </row>
    <row r="50" spans="1:6" outlineLevel="1">
      <c r="A50" s="24"/>
      <c r="B50" s="28"/>
      <c r="C50" s="16" t="s">
        <v>475</v>
      </c>
    </row>
    <row r="51" spans="1:6" s="19" customFormat="1">
      <c r="A51" s="19">
        <v>11</v>
      </c>
      <c r="B51" s="32" t="s">
        <v>493</v>
      </c>
    </row>
    <row r="52" spans="1:6" s="19" customFormat="1">
      <c r="A52"/>
      <c r="B52" s="29" t="s">
        <v>457</v>
      </c>
      <c r="C52" s="16" t="s">
        <v>474</v>
      </c>
    </row>
    <row r="53" spans="1:6" s="19" customFormat="1" outlineLevel="1">
      <c r="A53" s="24"/>
      <c r="B53" s="29"/>
      <c r="C53" s="16" t="s">
        <v>471</v>
      </c>
    </row>
    <row r="54" spans="1:6" s="19" customFormat="1" outlineLevel="1">
      <c r="A54" s="24"/>
      <c r="C54" s="16" t="s">
        <v>464</v>
      </c>
    </row>
    <row r="55" spans="1:6" s="19" customFormat="1" outlineLevel="1">
      <c r="A55" s="24"/>
      <c r="C55" s="16" t="s">
        <v>470</v>
      </c>
    </row>
    <row r="56" spans="1:6" s="19" customFormat="1">
      <c r="A56" s="19">
        <v>12</v>
      </c>
      <c r="B56" s="32" t="s">
        <v>477</v>
      </c>
    </row>
    <row r="57" spans="1:6" s="19" customFormat="1">
      <c r="A57" s="19">
        <v>13</v>
      </c>
      <c r="B57" s="32" t="s">
        <v>463</v>
      </c>
    </row>
    <row r="58" spans="1:6" s="19" customFormat="1">
      <c r="A58" s="24"/>
      <c r="B58" s="37" t="s">
        <v>458</v>
      </c>
      <c r="C58" s="38"/>
      <c r="D58" s="38"/>
      <c r="E58" s="39"/>
      <c r="F58" s="54" t="s">
        <v>505</v>
      </c>
    </row>
    <row r="59" spans="1:6" s="19" customFormat="1">
      <c r="A59"/>
      <c r="B59" s="37" t="s">
        <v>459</v>
      </c>
      <c r="C59" s="38"/>
      <c r="D59" s="38"/>
      <c r="E59" s="39"/>
      <c r="F59" s="30">
        <v>672</v>
      </c>
    </row>
    <row r="60" spans="1:6" s="19" customFormat="1">
      <c r="A60"/>
      <c r="B60" s="37" t="s">
        <v>460</v>
      </c>
      <c r="C60" s="38"/>
      <c r="D60" s="39"/>
      <c r="F60" s="30">
        <v>23</v>
      </c>
    </row>
    <row r="61" spans="1:6" s="19" customFormat="1" ht="24.75" customHeight="1">
      <c r="A61"/>
    </row>
    <row r="62" spans="1:6" s="19" customFormat="1">
      <c r="A62" s="19" t="s">
        <v>255</v>
      </c>
    </row>
    <row r="63" spans="1:6" s="19" customFormat="1"/>
    <row r="66" spans="1:1">
      <c r="A66" s="31"/>
    </row>
    <row r="67" spans="1:1">
      <c r="A67" s="24"/>
    </row>
    <row r="68" spans="1:1">
      <c r="A68" s="24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</sheetData>
  <mergeCells count="6">
    <mergeCell ref="B59:E59"/>
    <mergeCell ref="B60:D60"/>
    <mergeCell ref="H2:P2"/>
    <mergeCell ref="H4:P4"/>
    <mergeCell ref="I6:O6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81640625" defaultRowHeight="14.75"/>
  <cols>
    <col min="1" max="1" width="10.81640625" bestFit="1" customWidth="1"/>
    <col min="2" max="2" width="23.5" bestFit="1" customWidth="1"/>
    <col min="3" max="3" width="18.81640625" customWidth="1"/>
    <col min="4" max="4" width="11.31640625" customWidth="1"/>
    <col min="5" max="5" width="17.5" customWidth="1"/>
    <col min="6" max="6" width="17.1796875" customWidth="1"/>
    <col min="7" max="7" width="27.31640625" customWidth="1"/>
    <col min="8" max="8" width="10.6796875" bestFit="1" customWidth="1"/>
    <col min="9" max="9" width="41.31640625" bestFit="1" customWidth="1"/>
  </cols>
  <sheetData>
    <row r="1" spans="1:9" s="8" customFormat="1" ht="33.75" customHeight="1">
      <c r="A1" s="10" t="s">
        <v>461</v>
      </c>
      <c r="B1" s="11" t="s">
        <v>0</v>
      </c>
      <c r="C1" s="10" t="s">
        <v>1</v>
      </c>
      <c r="D1" s="10" t="s">
        <v>2</v>
      </c>
      <c r="E1" s="10" t="s">
        <v>462</v>
      </c>
      <c r="F1" s="10" t="s">
        <v>262</v>
      </c>
      <c r="G1" s="11" t="s">
        <v>3</v>
      </c>
      <c r="H1" s="11" t="s">
        <v>296</v>
      </c>
      <c r="I1" s="11" t="s">
        <v>4</v>
      </c>
    </row>
    <row r="2" spans="1:9">
      <c r="A2" s="3" t="s">
        <v>263</v>
      </c>
      <c r="B2" s="4" t="s">
        <v>449</v>
      </c>
      <c r="C2" s="12" t="s">
        <v>5</v>
      </c>
      <c r="D2" s="14" t="s">
        <v>290</v>
      </c>
      <c r="E2" s="1" t="s">
        <v>210</v>
      </c>
      <c r="F2" s="9" t="s">
        <v>222</v>
      </c>
      <c r="G2" s="9" t="s">
        <v>11</v>
      </c>
      <c r="H2" s="9" t="s">
        <v>297</v>
      </c>
      <c r="I2" s="9" t="s">
        <v>205</v>
      </c>
    </row>
    <row r="3" spans="1:9">
      <c r="A3" s="3" t="s">
        <v>264</v>
      </c>
      <c r="B3" s="5" t="s">
        <v>450</v>
      </c>
      <c r="C3" s="13" t="s">
        <v>6</v>
      </c>
      <c r="D3" s="14" t="s">
        <v>291</v>
      </c>
      <c r="E3" s="1" t="s">
        <v>211</v>
      </c>
      <c r="F3" s="2" t="s">
        <v>222</v>
      </c>
      <c r="G3" s="2" t="str">
        <f>G2</f>
        <v>Bachelor of Business</v>
      </c>
      <c r="H3" s="2" t="s">
        <v>298</v>
      </c>
      <c r="I3" s="2" t="str">
        <f>I2</f>
        <v xml:space="preserve">Pathway Education </v>
      </c>
    </row>
    <row r="4" spans="1:9">
      <c r="A4" s="3" t="s">
        <v>265</v>
      </c>
      <c r="B4" s="2" t="s">
        <v>451</v>
      </c>
      <c r="C4" s="13" t="s">
        <v>7</v>
      </c>
      <c r="D4" s="14" t="s">
        <v>288</v>
      </c>
      <c r="E4" s="1" t="s">
        <v>210</v>
      </c>
      <c r="F4" s="2" t="s">
        <v>223</v>
      </c>
      <c r="G4" s="2" t="s">
        <v>8</v>
      </c>
      <c r="H4" s="2" t="s">
        <v>299</v>
      </c>
      <c r="I4" s="2" t="s">
        <v>250</v>
      </c>
    </row>
    <row r="5" spans="1:9">
      <c r="A5" s="3" t="s">
        <v>266</v>
      </c>
      <c r="B5" s="2" t="s">
        <v>452</v>
      </c>
      <c r="C5" s="13" t="s">
        <v>9</v>
      </c>
      <c r="D5" s="14" t="s">
        <v>292</v>
      </c>
      <c r="E5" s="1" t="s">
        <v>212</v>
      </c>
      <c r="F5" s="2" t="s">
        <v>224</v>
      </c>
      <c r="G5" s="2" t="str">
        <f>G4</f>
        <v>Bachelor of Accounting</v>
      </c>
      <c r="H5" s="2" t="s">
        <v>300</v>
      </c>
      <c r="I5" s="2" t="str">
        <f>I4</f>
        <v>Glob Consultancy</v>
      </c>
    </row>
    <row r="6" spans="1:9">
      <c r="A6" s="3" t="s">
        <v>267</v>
      </c>
      <c r="B6" s="2" t="s">
        <v>453</v>
      </c>
      <c r="C6" s="13" t="s">
        <v>10</v>
      </c>
      <c r="D6" s="14" t="s">
        <v>293</v>
      </c>
      <c r="E6" s="1" t="s">
        <v>213</v>
      </c>
      <c r="F6" s="2" t="s">
        <v>225</v>
      </c>
      <c r="G6" s="2" t="s">
        <v>11</v>
      </c>
      <c r="H6" s="2" t="s">
        <v>301</v>
      </c>
      <c r="I6" s="2" t="s">
        <v>251</v>
      </c>
    </row>
    <row r="7" spans="1:9">
      <c r="A7" s="3" t="s">
        <v>268</v>
      </c>
      <c r="B7" s="5" t="s">
        <v>454</v>
      </c>
      <c r="C7" s="13" t="s">
        <v>5</v>
      </c>
      <c r="D7" s="14" t="s">
        <v>287</v>
      </c>
      <c r="E7" s="1" t="s">
        <v>210</v>
      </c>
      <c r="F7" s="2" t="s">
        <v>226</v>
      </c>
      <c r="G7" s="2" t="str">
        <f t="shared" ref="G7:G9" si="0">G6</f>
        <v>Bachelor of Business</v>
      </c>
      <c r="H7" s="2" t="s">
        <v>302</v>
      </c>
      <c r="I7" s="2" t="str">
        <f t="shared" ref="I7:I9" si="1">I6</f>
        <v xml:space="preserve">Bridgeagency </v>
      </c>
    </row>
    <row r="8" spans="1:9">
      <c r="A8" s="3" t="s">
        <v>269</v>
      </c>
      <c r="B8" s="5" t="s">
        <v>455</v>
      </c>
      <c r="C8" s="13" t="s">
        <v>6</v>
      </c>
      <c r="D8" s="14" t="s">
        <v>290</v>
      </c>
      <c r="E8" s="1" t="s">
        <v>210</v>
      </c>
      <c r="F8" s="2" t="s">
        <v>227</v>
      </c>
      <c r="G8" s="2" t="str">
        <f t="shared" si="0"/>
        <v>Bachelor of Business</v>
      </c>
      <c r="H8" s="2" t="s">
        <v>303</v>
      </c>
      <c r="I8" s="2" t="str">
        <f t="shared" si="1"/>
        <v xml:space="preserve">Bridgeagency </v>
      </c>
    </row>
    <row r="9" spans="1:9">
      <c r="A9" s="3" t="s">
        <v>270</v>
      </c>
      <c r="B9" s="5" t="s">
        <v>456</v>
      </c>
      <c r="C9" s="13" t="s">
        <v>6</v>
      </c>
      <c r="D9" s="14" t="s">
        <v>293</v>
      </c>
      <c r="E9" s="1" t="s">
        <v>213</v>
      </c>
      <c r="F9" s="2" t="s">
        <v>228</v>
      </c>
      <c r="G9" s="2" t="str">
        <f t="shared" si="0"/>
        <v>Bachelor of Business</v>
      </c>
      <c r="H9" s="2" t="s">
        <v>304</v>
      </c>
      <c r="I9" s="2" t="str">
        <f t="shared" si="1"/>
        <v xml:space="preserve">Bridgeagency </v>
      </c>
    </row>
    <row r="10" spans="1:9">
      <c r="A10" s="3" t="s">
        <v>271</v>
      </c>
      <c r="B10" s="5" t="s">
        <v>43</v>
      </c>
      <c r="C10" s="13" t="s">
        <v>12</v>
      </c>
      <c r="D10" s="14" t="s">
        <v>287</v>
      </c>
      <c r="E10" s="1" t="s">
        <v>210</v>
      </c>
      <c r="F10" s="2" t="s">
        <v>229</v>
      </c>
      <c r="G10" s="2" t="s">
        <v>11</v>
      </c>
      <c r="H10" s="2" t="s">
        <v>305</v>
      </c>
      <c r="I10" s="2" t="s">
        <v>252</v>
      </c>
    </row>
    <row r="11" spans="1:9">
      <c r="A11" s="3" t="s">
        <v>272</v>
      </c>
      <c r="B11" s="2" t="s">
        <v>44</v>
      </c>
      <c r="C11" s="13" t="s">
        <v>7</v>
      </c>
      <c r="D11" s="14" t="s">
        <v>294</v>
      </c>
      <c r="E11" s="1" t="s">
        <v>214</v>
      </c>
      <c r="F11" s="2" t="s">
        <v>230</v>
      </c>
      <c r="G11" s="2" t="s">
        <v>11</v>
      </c>
      <c r="H11" s="2" t="s">
        <v>306</v>
      </c>
      <c r="I11" s="2" t="s">
        <v>186</v>
      </c>
    </row>
    <row r="12" spans="1:9">
      <c r="A12" s="3" t="s">
        <v>273</v>
      </c>
      <c r="B12" s="6" t="s">
        <v>45</v>
      </c>
      <c r="C12" s="13" t="s">
        <v>9</v>
      </c>
      <c r="D12" s="14" t="s">
        <v>293</v>
      </c>
      <c r="E12" s="1" t="s">
        <v>210</v>
      </c>
      <c r="F12" s="2" t="s">
        <v>231</v>
      </c>
      <c r="G12" s="2" t="str">
        <f t="shared" ref="G12:G16" si="2">G11</f>
        <v>Bachelor of Business</v>
      </c>
      <c r="H12" s="2" t="s">
        <v>307</v>
      </c>
      <c r="I12" s="2" t="str">
        <f>I11</f>
        <v>Information Agency</v>
      </c>
    </row>
    <row r="13" spans="1:9">
      <c r="A13" s="3" t="s">
        <v>274</v>
      </c>
      <c r="B13" s="2" t="s">
        <v>46</v>
      </c>
      <c r="C13" s="13" t="s">
        <v>7</v>
      </c>
      <c r="D13" s="14" t="s">
        <v>287</v>
      </c>
      <c r="E13" s="1" t="s">
        <v>213</v>
      </c>
      <c r="F13" s="2" t="s">
        <v>232</v>
      </c>
      <c r="G13" s="2" t="str">
        <f t="shared" si="2"/>
        <v>Bachelor of Business</v>
      </c>
      <c r="H13" s="2" t="s">
        <v>308</v>
      </c>
      <c r="I13" s="2" t="s">
        <v>187</v>
      </c>
    </row>
    <row r="14" spans="1:9">
      <c r="A14" s="3" t="s">
        <v>275</v>
      </c>
      <c r="B14" s="2" t="s">
        <v>47</v>
      </c>
      <c r="C14" s="13" t="s">
        <v>13</v>
      </c>
      <c r="D14" s="14" t="s">
        <v>292</v>
      </c>
      <c r="E14" s="1" t="s">
        <v>215</v>
      </c>
      <c r="F14" s="2" t="s">
        <v>233</v>
      </c>
      <c r="G14" s="2" t="str">
        <f t="shared" si="2"/>
        <v>Bachelor of Business</v>
      </c>
      <c r="H14" s="2" t="s">
        <v>309</v>
      </c>
      <c r="I14" s="2" t="str">
        <f>I13</f>
        <v xml:space="preserve">International Educational </v>
      </c>
    </row>
    <row r="15" spans="1:9">
      <c r="A15" s="3" t="s">
        <v>276</v>
      </c>
      <c r="B15" s="2" t="s">
        <v>48</v>
      </c>
      <c r="C15" s="13" t="s">
        <v>14</v>
      </c>
      <c r="D15" s="14" t="s">
        <v>295</v>
      </c>
      <c r="E15" s="1" t="s">
        <v>216</v>
      </c>
      <c r="F15" s="2" t="s">
        <v>230</v>
      </c>
      <c r="G15" s="2" t="str">
        <f t="shared" si="2"/>
        <v>Bachelor of Business</v>
      </c>
      <c r="H15" s="2" t="s">
        <v>310</v>
      </c>
      <c r="I15" s="2" t="s">
        <v>188</v>
      </c>
    </row>
    <row r="16" spans="1:9">
      <c r="A16" s="3" t="s">
        <v>277</v>
      </c>
      <c r="B16" s="2" t="s">
        <v>49</v>
      </c>
      <c r="C16" s="13" t="s">
        <v>16</v>
      </c>
      <c r="D16" s="14" t="s">
        <v>287</v>
      </c>
      <c r="E16" s="1" t="s">
        <v>217</v>
      </c>
      <c r="F16" s="2" t="s">
        <v>229</v>
      </c>
      <c r="G16" s="2" t="str">
        <f t="shared" si="2"/>
        <v>Bachelor of Business</v>
      </c>
      <c r="H16" s="2" t="s">
        <v>311</v>
      </c>
      <c r="I16" s="2" t="str">
        <f>I15</f>
        <v>ALTECA Agency</v>
      </c>
    </row>
    <row r="17" spans="1:9" ht="15.75" customHeight="1">
      <c r="A17" s="3" t="s">
        <v>278</v>
      </c>
      <c r="B17" s="2" t="s">
        <v>50</v>
      </c>
      <c r="C17" s="13" t="s">
        <v>10</v>
      </c>
      <c r="D17" s="15" t="s">
        <v>448</v>
      </c>
      <c r="E17" s="1" t="s">
        <v>218</v>
      </c>
      <c r="F17" s="2" t="s">
        <v>234</v>
      </c>
      <c r="G17" s="2" t="s">
        <v>11</v>
      </c>
      <c r="H17" s="2" t="s">
        <v>312</v>
      </c>
      <c r="I17" s="2" t="s">
        <v>186</v>
      </c>
    </row>
    <row r="18" spans="1:9">
      <c r="A18" s="3" t="s">
        <v>279</v>
      </c>
      <c r="B18" s="6" t="s">
        <v>51</v>
      </c>
      <c r="C18" s="13" t="s">
        <v>9</v>
      </c>
      <c r="D18" s="14" t="s">
        <v>291</v>
      </c>
      <c r="E18" s="1" t="s">
        <v>217</v>
      </c>
      <c r="F18" s="2" t="s">
        <v>235</v>
      </c>
      <c r="G18" s="2" t="str">
        <f t="shared" ref="G18:G20" si="3">G17</f>
        <v>Bachelor of Business</v>
      </c>
      <c r="H18" s="2" t="s">
        <v>313</v>
      </c>
      <c r="I18" s="2" t="str">
        <f>I17</f>
        <v>Information Agency</v>
      </c>
    </row>
    <row r="19" spans="1:9">
      <c r="A19" s="3" t="s">
        <v>280</v>
      </c>
      <c r="B19" s="2" t="s">
        <v>52</v>
      </c>
      <c r="C19" s="13" t="s">
        <v>7</v>
      </c>
      <c r="D19" s="14" t="s">
        <v>288</v>
      </c>
      <c r="E19" s="1" t="s">
        <v>218</v>
      </c>
      <c r="F19" s="2" t="s">
        <v>226</v>
      </c>
      <c r="G19" s="2" t="str">
        <f t="shared" si="3"/>
        <v>Bachelor of Business</v>
      </c>
      <c r="H19" s="2" t="s">
        <v>314</v>
      </c>
      <c r="I19" s="2" t="s">
        <v>251</v>
      </c>
    </row>
    <row r="20" spans="1:9">
      <c r="A20" s="3" t="s">
        <v>281</v>
      </c>
      <c r="B20" s="2" t="s">
        <v>53</v>
      </c>
      <c r="C20" s="13" t="s">
        <v>14</v>
      </c>
      <c r="D20" s="14" t="s">
        <v>290</v>
      </c>
      <c r="E20" s="1" t="s">
        <v>214</v>
      </c>
      <c r="F20" s="2" t="s">
        <v>229</v>
      </c>
      <c r="G20" s="2" t="str">
        <f t="shared" si="3"/>
        <v>Bachelor of Business</v>
      </c>
      <c r="H20" s="2" t="s">
        <v>315</v>
      </c>
      <c r="I20" s="2" t="str">
        <f>I19</f>
        <v xml:space="preserve">Bridgeagency </v>
      </c>
    </row>
    <row r="21" spans="1:9">
      <c r="A21" s="3" t="s">
        <v>282</v>
      </c>
      <c r="B21" s="2" t="s">
        <v>54</v>
      </c>
      <c r="C21" s="13" t="s">
        <v>17</v>
      </c>
      <c r="D21" s="14" t="s">
        <v>293</v>
      </c>
      <c r="E21" s="1" t="s">
        <v>219</v>
      </c>
      <c r="F21" s="2" t="s">
        <v>222</v>
      </c>
      <c r="G21" s="2" t="s">
        <v>11</v>
      </c>
      <c r="H21" s="2" t="s">
        <v>316</v>
      </c>
      <c r="I21" s="2" t="s">
        <v>209</v>
      </c>
    </row>
    <row r="22" spans="1:9">
      <c r="A22" s="3" t="s">
        <v>283</v>
      </c>
      <c r="B22" s="2" t="s">
        <v>55</v>
      </c>
      <c r="C22" s="13" t="s">
        <v>10</v>
      </c>
      <c r="D22" s="14" t="s">
        <v>287</v>
      </c>
      <c r="E22" s="1" t="s">
        <v>219</v>
      </c>
      <c r="F22" s="2" t="s">
        <v>236</v>
      </c>
      <c r="G22" s="2" t="str">
        <f t="shared" ref="G22:G29" si="4">G21</f>
        <v>Bachelor of Business</v>
      </c>
      <c r="H22" s="2" t="s">
        <v>317</v>
      </c>
      <c r="I22" s="2" t="s">
        <v>206</v>
      </c>
    </row>
    <row r="23" spans="1:9">
      <c r="A23" s="3" t="s">
        <v>20</v>
      </c>
      <c r="B23" s="5" t="s">
        <v>56</v>
      </c>
      <c r="C23" s="13" t="s">
        <v>6</v>
      </c>
      <c r="D23" s="14" t="s">
        <v>290</v>
      </c>
      <c r="E23" s="1" t="s">
        <v>219</v>
      </c>
      <c r="F23" s="2" t="s">
        <v>236</v>
      </c>
      <c r="G23" s="2" t="str">
        <f t="shared" si="4"/>
        <v>Bachelor of Business</v>
      </c>
      <c r="H23" s="2" t="s">
        <v>318</v>
      </c>
      <c r="I23" s="2" t="str">
        <f>I22</f>
        <v xml:space="preserve">Expert Education and Visa Services </v>
      </c>
    </row>
    <row r="24" spans="1:9">
      <c r="A24" s="3" t="s">
        <v>284</v>
      </c>
      <c r="B24" s="2" t="s">
        <v>57</v>
      </c>
      <c r="C24" s="13" t="s">
        <v>18</v>
      </c>
      <c r="D24" s="14" t="s">
        <v>295</v>
      </c>
      <c r="E24" s="1" t="s">
        <v>210</v>
      </c>
      <c r="F24" s="2" t="s">
        <v>231</v>
      </c>
      <c r="G24" s="2" t="str">
        <f t="shared" si="4"/>
        <v>Bachelor of Business</v>
      </c>
      <c r="H24" s="2" t="s">
        <v>319</v>
      </c>
      <c r="I24" s="2" t="s">
        <v>252</v>
      </c>
    </row>
    <row r="25" spans="1:9">
      <c r="A25" s="3" t="s">
        <v>285</v>
      </c>
      <c r="B25" s="2" t="s">
        <v>58</v>
      </c>
      <c r="C25" s="13" t="s">
        <v>14</v>
      </c>
      <c r="D25" s="14" t="s">
        <v>287</v>
      </c>
      <c r="E25" s="1" t="s">
        <v>220</v>
      </c>
      <c r="F25" s="2" t="s">
        <v>234</v>
      </c>
      <c r="G25" s="2" t="str">
        <f t="shared" si="4"/>
        <v>Bachelor of Business</v>
      </c>
      <c r="H25" s="2" t="s">
        <v>320</v>
      </c>
      <c r="I25" s="2" t="str">
        <f>I24</f>
        <v>BrightwayConsultants</v>
      </c>
    </row>
    <row r="26" spans="1:9">
      <c r="A26" s="3" t="s">
        <v>286</v>
      </c>
      <c r="B26" s="2" t="s">
        <v>59</v>
      </c>
      <c r="C26" s="13" t="s">
        <v>10</v>
      </c>
      <c r="D26" s="14" t="s">
        <v>290</v>
      </c>
      <c r="E26" s="1" t="s">
        <v>217</v>
      </c>
      <c r="F26" s="2" t="s">
        <v>226</v>
      </c>
      <c r="G26" s="2" t="str">
        <f t="shared" si="4"/>
        <v>Bachelor of Business</v>
      </c>
      <c r="H26" s="2" t="s">
        <v>321</v>
      </c>
      <c r="I26" s="2" t="s">
        <v>207</v>
      </c>
    </row>
    <row r="27" spans="1:9">
      <c r="A27" s="3" t="s">
        <v>21</v>
      </c>
      <c r="B27" s="5" t="s">
        <v>60</v>
      </c>
      <c r="C27" s="13" t="s">
        <v>5</v>
      </c>
      <c r="D27" s="14" t="s">
        <v>295</v>
      </c>
      <c r="E27" s="1" t="s">
        <v>214</v>
      </c>
      <c r="F27" s="2" t="s">
        <v>237</v>
      </c>
      <c r="G27" s="2" t="str">
        <f t="shared" si="4"/>
        <v>Bachelor of Business</v>
      </c>
      <c r="H27" s="2" t="s">
        <v>322</v>
      </c>
      <c r="I27" s="2" t="str">
        <f t="shared" ref="I27:I29" si="5">I26</f>
        <v>PEP International Education Services</v>
      </c>
    </row>
    <row r="28" spans="1:9">
      <c r="A28" s="3">
        <v>150126</v>
      </c>
      <c r="B28" s="5" t="s">
        <v>61</v>
      </c>
      <c r="C28" s="13" t="s">
        <v>6</v>
      </c>
      <c r="D28" s="14" t="s">
        <v>287</v>
      </c>
      <c r="E28" s="1" t="s">
        <v>220</v>
      </c>
      <c r="F28" s="2" t="s">
        <v>238</v>
      </c>
      <c r="G28" s="2" t="str">
        <f t="shared" si="4"/>
        <v>Bachelor of Business</v>
      </c>
      <c r="H28" s="2" t="s">
        <v>323</v>
      </c>
      <c r="I28" s="2" t="str">
        <f t="shared" si="5"/>
        <v>PEP International Education Services</v>
      </c>
    </row>
    <row r="29" spans="1:9">
      <c r="A29" s="3">
        <v>150127</v>
      </c>
      <c r="B29" s="6" t="s">
        <v>62</v>
      </c>
      <c r="C29" s="13" t="s">
        <v>9</v>
      </c>
      <c r="D29" s="14" t="s">
        <v>292</v>
      </c>
      <c r="E29" s="1" t="s">
        <v>213</v>
      </c>
      <c r="F29" s="2" t="s">
        <v>226</v>
      </c>
      <c r="G29" s="2" t="str">
        <f t="shared" si="4"/>
        <v>Bachelor of Business</v>
      </c>
      <c r="H29" s="2" t="s">
        <v>324</v>
      </c>
      <c r="I29" s="2" t="str">
        <f t="shared" si="5"/>
        <v>PEP International Education Services</v>
      </c>
    </row>
    <row r="30" spans="1:9">
      <c r="A30" s="3">
        <v>150128</v>
      </c>
      <c r="B30" s="6" t="s">
        <v>63</v>
      </c>
      <c r="C30" s="13" t="s">
        <v>13</v>
      </c>
      <c r="D30" s="14" t="s">
        <v>293</v>
      </c>
      <c r="E30" s="1" t="s">
        <v>212</v>
      </c>
      <c r="F30" s="2" t="s">
        <v>238</v>
      </c>
      <c r="G30" s="2" t="s">
        <v>11</v>
      </c>
      <c r="H30" s="2" t="s">
        <v>325</v>
      </c>
      <c r="I30" s="2" t="s">
        <v>187</v>
      </c>
    </row>
    <row r="31" spans="1:9">
      <c r="A31" s="3">
        <v>150129</v>
      </c>
      <c r="B31" s="6" t="s">
        <v>64</v>
      </c>
      <c r="C31" s="13" t="s">
        <v>9</v>
      </c>
      <c r="D31" s="14" t="s">
        <v>288</v>
      </c>
      <c r="E31" s="1" t="s">
        <v>219</v>
      </c>
      <c r="F31" s="2" t="s">
        <v>239</v>
      </c>
      <c r="G31" s="2" t="str">
        <f>G30</f>
        <v>Bachelor of Business</v>
      </c>
      <c r="H31" s="2" t="s">
        <v>326</v>
      </c>
      <c r="I31" s="2" t="str">
        <f>I30</f>
        <v xml:space="preserve">International Educational </v>
      </c>
    </row>
    <row r="32" spans="1:9">
      <c r="A32" s="3">
        <v>150130</v>
      </c>
      <c r="B32" s="6" t="s">
        <v>65</v>
      </c>
      <c r="C32" s="13" t="s">
        <v>13</v>
      </c>
      <c r="D32" s="14" t="s">
        <v>294</v>
      </c>
      <c r="E32" s="1" t="s">
        <v>214</v>
      </c>
      <c r="F32" s="2" t="s">
        <v>236</v>
      </c>
      <c r="G32" s="2" t="s">
        <v>11</v>
      </c>
      <c r="H32" s="2" t="s">
        <v>327</v>
      </c>
      <c r="I32" s="2" t="s">
        <v>189</v>
      </c>
    </row>
    <row r="33" spans="1:9">
      <c r="A33" s="3">
        <v>150131</v>
      </c>
      <c r="B33" s="2" t="s">
        <v>66</v>
      </c>
      <c r="C33" s="13" t="s">
        <v>7</v>
      </c>
      <c r="D33" s="14" t="s">
        <v>293</v>
      </c>
      <c r="E33" s="1" t="s">
        <v>219</v>
      </c>
      <c r="F33" s="2" t="s">
        <v>230</v>
      </c>
      <c r="G33" s="2" t="str">
        <f t="shared" ref="G33:G35" si="6">G32</f>
        <v>Bachelor of Business</v>
      </c>
      <c r="H33" s="2" t="s">
        <v>328</v>
      </c>
      <c r="I33" s="2" t="s">
        <v>208</v>
      </c>
    </row>
    <row r="34" spans="1:9">
      <c r="A34" s="3">
        <v>150132</v>
      </c>
      <c r="B34" s="6" t="s">
        <v>47</v>
      </c>
      <c r="C34" s="13" t="s">
        <v>13</v>
      </c>
      <c r="D34" s="14" t="s">
        <v>288</v>
      </c>
      <c r="E34" s="1" t="s">
        <v>219</v>
      </c>
      <c r="F34" s="2" t="s">
        <v>222</v>
      </c>
      <c r="G34" s="2" t="str">
        <f t="shared" si="6"/>
        <v>Bachelor of Business</v>
      </c>
      <c r="H34" s="2" t="s">
        <v>329</v>
      </c>
      <c r="I34" s="2" t="str">
        <f t="shared" ref="I34:I35" si="7">I33</f>
        <v xml:space="preserve">Prime Consultant </v>
      </c>
    </row>
    <row r="35" spans="1:9">
      <c r="A35" s="3">
        <v>150133</v>
      </c>
      <c r="B35" s="2" t="s">
        <v>67</v>
      </c>
      <c r="C35" s="13" t="s">
        <v>19</v>
      </c>
      <c r="D35" s="14" t="s">
        <v>292</v>
      </c>
      <c r="E35" s="1" t="s">
        <v>214</v>
      </c>
      <c r="F35" s="2" t="s">
        <v>240</v>
      </c>
      <c r="G35" s="2" t="str">
        <f t="shared" si="6"/>
        <v>Bachelor of Business</v>
      </c>
      <c r="H35" s="2" t="s">
        <v>330</v>
      </c>
      <c r="I35" s="2" t="str">
        <f t="shared" si="7"/>
        <v xml:space="preserve">Prime Consultant </v>
      </c>
    </row>
    <row r="36" spans="1:9">
      <c r="A36" s="3">
        <v>150134</v>
      </c>
      <c r="B36" s="6" t="s">
        <v>68</v>
      </c>
      <c r="C36" s="13" t="s">
        <v>9</v>
      </c>
      <c r="D36" s="14" t="s">
        <v>295</v>
      </c>
      <c r="E36" s="1" t="s">
        <v>220</v>
      </c>
      <c r="F36" s="2" t="s">
        <v>229</v>
      </c>
      <c r="G36" s="2" t="s">
        <v>11</v>
      </c>
      <c r="H36" s="2" t="s">
        <v>331</v>
      </c>
      <c r="I36" s="2" t="s">
        <v>189</v>
      </c>
    </row>
    <row r="37" spans="1:9">
      <c r="A37" s="3">
        <v>150135</v>
      </c>
      <c r="B37" s="2" t="s">
        <v>69</v>
      </c>
      <c r="C37" s="13" t="s">
        <v>12</v>
      </c>
      <c r="D37" s="14" t="s">
        <v>289</v>
      </c>
      <c r="E37" s="1" t="s">
        <v>219</v>
      </c>
      <c r="F37" s="2" t="s">
        <v>231</v>
      </c>
      <c r="G37" s="2" t="str">
        <f t="shared" ref="G37:G41" si="8">G36</f>
        <v>Bachelor of Business</v>
      </c>
      <c r="H37" s="2" t="s">
        <v>332</v>
      </c>
      <c r="I37" s="2" t="s">
        <v>187</v>
      </c>
    </row>
    <row r="38" spans="1:9">
      <c r="A38" s="3">
        <v>150136</v>
      </c>
      <c r="B38" s="2" t="s">
        <v>42</v>
      </c>
      <c r="C38" s="13" t="s">
        <v>18</v>
      </c>
      <c r="D38" s="14" t="s">
        <v>292</v>
      </c>
      <c r="E38" s="1" t="s">
        <v>212</v>
      </c>
      <c r="F38" s="2" t="s">
        <v>222</v>
      </c>
      <c r="G38" s="2" t="str">
        <f t="shared" si="8"/>
        <v>Bachelor of Business</v>
      </c>
      <c r="H38" s="2" t="s">
        <v>333</v>
      </c>
      <c r="I38" s="2" t="s">
        <v>196</v>
      </c>
    </row>
    <row r="39" spans="1:9">
      <c r="A39" s="3">
        <v>150137</v>
      </c>
      <c r="B39" s="2" t="s">
        <v>70</v>
      </c>
      <c r="C39" s="13" t="s">
        <v>10</v>
      </c>
      <c r="D39" s="14" t="s">
        <v>293</v>
      </c>
      <c r="E39" s="1" t="s">
        <v>213</v>
      </c>
      <c r="F39" s="2" t="s">
        <v>226</v>
      </c>
      <c r="G39" s="2" t="str">
        <f t="shared" si="8"/>
        <v>Bachelor of Business</v>
      </c>
      <c r="H39" s="2" t="s">
        <v>334</v>
      </c>
      <c r="I39" s="2" t="s">
        <v>198</v>
      </c>
    </row>
    <row r="40" spans="1:9">
      <c r="A40" s="3">
        <v>150138</v>
      </c>
      <c r="B40" s="2" t="s">
        <v>71</v>
      </c>
      <c r="C40" s="13" t="s">
        <v>10</v>
      </c>
      <c r="D40" s="14" t="s">
        <v>289</v>
      </c>
      <c r="E40" s="1" t="s">
        <v>218</v>
      </c>
      <c r="F40" s="2" t="s">
        <v>240</v>
      </c>
      <c r="G40" s="2" t="str">
        <f t="shared" si="8"/>
        <v>Bachelor of Business</v>
      </c>
      <c r="H40" s="2" t="s">
        <v>335</v>
      </c>
      <c r="I40" s="2" t="s">
        <v>23</v>
      </c>
    </row>
    <row r="41" spans="1:9">
      <c r="A41" s="3">
        <v>150139</v>
      </c>
      <c r="B41" s="5" t="s">
        <v>72</v>
      </c>
      <c r="C41" s="13" t="s">
        <v>24</v>
      </c>
      <c r="D41" s="14" t="s">
        <v>294</v>
      </c>
      <c r="E41" s="1" t="s">
        <v>212</v>
      </c>
      <c r="F41" s="2" t="s">
        <v>237</v>
      </c>
      <c r="G41" s="2" t="str">
        <f t="shared" si="8"/>
        <v>Bachelor of Business</v>
      </c>
      <c r="H41" s="2" t="s">
        <v>336</v>
      </c>
      <c r="I41" s="2" t="str">
        <f>I40</f>
        <v>Unilink Overseas Study Consulting Ltd</v>
      </c>
    </row>
    <row r="42" spans="1:9">
      <c r="A42" s="3">
        <v>150140</v>
      </c>
      <c r="B42" s="2" t="s">
        <v>73</v>
      </c>
      <c r="C42" s="13" t="s">
        <v>25</v>
      </c>
      <c r="D42" s="14" t="s">
        <v>293</v>
      </c>
      <c r="E42" s="1" t="s">
        <v>217</v>
      </c>
      <c r="F42" s="2" t="s">
        <v>222</v>
      </c>
      <c r="G42" s="2" t="s">
        <v>11</v>
      </c>
      <c r="H42" s="2" t="s">
        <v>337</v>
      </c>
      <c r="I42" s="2" t="s">
        <v>251</v>
      </c>
    </row>
    <row r="43" spans="1:9">
      <c r="A43" s="3">
        <v>150141</v>
      </c>
      <c r="B43" s="2" t="s">
        <v>74</v>
      </c>
      <c r="C43" s="13" t="s">
        <v>5</v>
      </c>
      <c r="D43" s="14" t="s">
        <v>289</v>
      </c>
      <c r="E43" s="1" t="s">
        <v>219</v>
      </c>
      <c r="F43" s="2" t="s">
        <v>222</v>
      </c>
      <c r="G43" s="2" t="str">
        <f t="shared" ref="G43:G47" si="9">G42</f>
        <v>Bachelor of Business</v>
      </c>
      <c r="H43" s="2" t="s">
        <v>338</v>
      </c>
      <c r="I43" s="2" t="s">
        <v>190</v>
      </c>
    </row>
    <row r="44" spans="1:9">
      <c r="A44" s="3">
        <v>150142</v>
      </c>
      <c r="B44" s="2" t="s">
        <v>75</v>
      </c>
      <c r="C44" s="13" t="s">
        <v>6</v>
      </c>
      <c r="D44" s="14" t="s">
        <v>292</v>
      </c>
      <c r="E44" s="1" t="s">
        <v>215</v>
      </c>
      <c r="F44" s="2" t="s">
        <v>230</v>
      </c>
      <c r="G44" s="2" t="str">
        <f t="shared" si="9"/>
        <v>Bachelor of Business</v>
      </c>
      <c r="H44" s="2" t="s">
        <v>339</v>
      </c>
      <c r="I44" s="2" t="str">
        <f>I43</f>
        <v>IDPM Education</v>
      </c>
    </row>
    <row r="45" spans="1:9">
      <c r="A45" s="3">
        <v>150143</v>
      </c>
      <c r="B45" s="2" t="s">
        <v>76</v>
      </c>
      <c r="C45" s="13" t="s">
        <v>26</v>
      </c>
      <c r="D45" s="14" t="s">
        <v>293</v>
      </c>
      <c r="E45" s="1" t="s">
        <v>221</v>
      </c>
      <c r="F45" s="2" t="s">
        <v>230</v>
      </c>
      <c r="G45" s="2" t="str">
        <f t="shared" si="9"/>
        <v>Bachelor of Business</v>
      </c>
      <c r="H45" s="2" t="s">
        <v>340</v>
      </c>
      <c r="I45" s="2" t="s">
        <v>15</v>
      </c>
    </row>
    <row r="46" spans="1:9">
      <c r="A46" s="3">
        <v>150144</v>
      </c>
      <c r="B46" s="2" t="s">
        <v>77</v>
      </c>
      <c r="C46" s="13" t="s">
        <v>27</v>
      </c>
      <c r="D46" s="14" t="s">
        <v>289</v>
      </c>
      <c r="E46" s="1" t="s">
        <v>210</v>
      </c>
      <c r="F46" s="2" t="s">
        <v>236</v>
      </c>
      <c r="G46" s="2" t="str">
        <f t="shared" si="9"/>
        <v>Bachelor of Business</v>
      </c>
      <c r="H46" s="2" t="s">
        <v>341</v>
      </c>
      <c r="I46" s="2" t="str">
        <f>I45</f>
        <v>ALTEC</v>
      </c>
    </row>
    <row r="47" spans="1:9">
      <c r="A47" s="3">
        <v>150145</v>
      </c>
      <c r="B47" s="2" t="s">
        <v>78</v>
      </c>
      <c r="C47" s="13" t="s">
        <v>18</v>
      </c>
      <c r="D47" s="14" t="s">
        <v>292</v>
      </c>
      <c r="E47" s="1" t="s">
        <v>213</v>
      </c>
      <c r="F47" s="2" t="s">
        <v>241</v>
      </c>
      <c r="G47" s="2" t="str">
        <f t="shared" si="9"/>
        <v>Bachelor of Business</v>
      </c>
      <c r="H47" s="2" t="s">
        <v>342</v>
      </c>
      <c r="I47" s="2" t="s">
        <v>196</v>
      </c>
    </row>
    <row r="48" spans="1:9">
      <c r="A48" s="3">
        <v>150146</v>
      </c>
      <c r="B48" s="2" t="s">
        <v>79</v>
      </c>
      <c r="C48" s="13" t="s">
        <v>28</v>
      </c>
      <c r="D48" s="14" t="s">
        <v>293</v>
      </c>
      <c r="E48" s="1" t="s">
        <v>213</v>
      </c>
      <c r="F48" s="2" t="s">
        <v>239</v>
      </c>
      <c r="G48" s="2" t="s">
        <v>29</v>
      </c>
      <c r="H48" s="2" t="s">
        <v>343</v>
      </c>
      <c r="I48" s="2" t="s">
        <v>187</v>
      </c>
    </row>
    <row r="49" spans="1:9">
      <c r="A49" s="3">
        <v>150147</v>
      </c>
      <c r="B49" s="5" t="s">
        <v>80</v>
      </c>
      <c r="C49" s="13" t="s">
        <v>30</v>
      </c>
      <c r="D49" s="14" t="s">
        <v>288</v>
      </c>
      <c r="E49" s="1" t="s">
        <v>211</v>
      </c>
      <c r="F49" s="2" t="s">
        <v>237</v>
      </c>
      <c r="G49" s="2" t="str">
        <f>G48</f>
        <v>Bachelor of Accounting </v>
      </c>
      <c r="H49" s="2" t="s">
        <v>344</v>
      </c>
      <c r="I49" s="2" t="str">
        <f>I48</f>
        <v xml:space="preserve">International Educational </v>
      </c>
    </row>
    <row r="50" spans="1:9">
      <c r="A50" s="3">
        <v>150148</v>
      </c>
      <c r="B50" s="2" t="s">
        <v>81</v>
      </c>
      <c r="C50" s="13" t="s">
        <v>18</v>
      </c>
      <c r="D50" s="14" t="s">
        <v>292</v>
      </c>
      <c r="E50" s="1" t="s">
        <v>214</v>
      </c>
      <c r="F50" s="2" t="s">
        <v>226</v>
      </c>
      <c r="G50" s="2" t="s">
        <v>11</v>
      </c>
      <c r="H50" s="2" t="s">
        <v>345</v>
      </c>
      <c r="I50" s="2" t="s">
        <v>15</v>
      </c>
    </row>
    <row r="51" spans="1:9">
      <c r="A51" s="3">
        <v>150149</v>
      </c>
      <c r="B51" s="2" t="s">
        <v>82</v>
      </c>
      <c r="C51" s="13" t="s">
        <v>25</v>
      </c>
      <c r="D51" s="14" t="s">
        <v>293</v>
      </c>
      <c r="E51" s="1" t="s">
        <v>211</v>
      </c>
      <c r="F51" s="2" t="s">
        <v>226</v>
      </c>
      <c r="G51" s="2" t="s">
        <v>8</v>
      </c>
      <c r="H51" s="2" t="s">
        <v>346</v>
      </c>
      <c r="I51" s="2" t="s">
        <v>187</v>
      </c>
    </row>
    <row r="52" spans="1:9">
      <c r="A52" s="3">
        <v>150150</v>
      </c>
      <c r="B52" s="5" t="s">
        <v>83</v>
      </c>
      <c r="C52" s="13" t="s">
        <v>5</v>
      </c>
      <c r="D52" s="14" t="s">
        <v>288</v>
      </c>
      <c r="E52" s="1" t="s">
        <v>210</v>
      </c>
      <c r="F52" s="2" t="s">
        <v>222</v>
      </c>
      <c r="G52" s="2" t="str">
        <f t="shared" ref="G52:G60" si="10">G51</f>
        <v>Bachelor of Accounting</v>
      </c>
      <c r="H52" s="2" t="s">
        <v>347</v>
      </c>
      <c r="I52" s="2" t="str">
        <f t="shared" ref="I52:I53" si="11">I51</f>
        <v xml:space="preserve">International Educational </v>
      </c>
    </row>
    <row r="53" spans="1:9">
      <c r="A53" s="3">
        <v>150151</v>
      </c>
      <c r="B53" s="5" t="s">
        <v>84</v>
      </c>
      <c r="C53" s="13" t="s">
        <v>6</v>
      </c>
      <c r="D53" s="14" t="s">
        <v>294</v>
      </c>
      <c r="E53" s="1" t="s">
        <v>210</v>
      </c>
      <c r="F53" s="2" t="s">
        <v>222</v>
      </c>
      <c r="G53" s="2" t="str">
        <f t="shared" si="10"/>
        <v>Bachelor of Accounting</v>
      </c>
      <c r="H53" s="2" t="s">
        <v>348</v>
      </c>
      <c r="I53" s="2" t="str">
        <f t="shared" si="11"/>
        <v xml:space="preserve">International Educational </v>
      </c>
    </row>
    <row r="54" spans="1:9">
      <c r="A54" s="3">
        <v>150152</v>
      </c>
      <c r="B54" s="2" t="s">
        <v>85</v>
      </c>
      <c r="C54" s="13" t="s">
        <v>10</v>
      </c>
      <c r="D54" s="14" t="s">
        <v>291</v>
      </c>
      <c r="E54" s="1" t="s">
        <v>210</v>
      </c>
      <c r="F54" s="2" t="s">
        <v>226</v>
      </c>
      <c r="G54" s="2" t="str">
        <f t="shared" si="10"/>
        <v>Bachelor of Accounting</v>
      </c>
      <c r="H54" s="2" t="s">
        <v>349</v>
      </c>
      <c r="I54" s="2" t="s">
        <v>197</v>
      </c>
    </row>
    <row r="55" spans="1:9">
      <c r="A55" s="3">
        <v>150153</v>
      </c>
      <c r="B55" s="5" t="s">
        <v>86</v>
      </c>
      <c r="C55" s="13" t="s">
        <v>5</v>
      </c>
      <c r="D55" s="14" t="s">
        <v>288</v>
      </c>
      <c r="E55" s="1" t="s">
        <v>219</v>
      </c>
      <c r="F55" s="2" t="s">
        <v>238</v>
      </c>
      <c r="G55" s="2" t="str">
        <f t="shared" si="10"/>
        <v>Bachelor of Accounting</v>
      </c>
      <c r="H55" s="2" t="s">
        <v>350</v>
      </c>
      <c r="I55" s="2" t="str">
        <f t="shared" ref="I55:I57" si="12">I54</f>
        <v>MIM Education</v>
      </c>
    </row>
    <row r="56" spans="1:9">
      <c r="A56" s="3">
        <v>150154</v>
      </c>
      <c r="B56" s="5" t="s">
        <v>87</v>
      </c>
      <c r="C56" s="13" t="s">
        <v>19</v>
      </c>
      <c r="D56" s="14" t="s">
        <v>290</v>
      </c>
      <c r="E56" s="1" t="s">
        <v>218</v>
      </c>
      <c r="F56" s="2" t="s">
        <v>242</v>
      </c>
      <c r="G56" s="2" t="str">
        <f t="shared" si="10"/>
        <v>Bachelor of Accounting</v>
      </c>
      <c r="H56" s="2" t="s">
        <v>351</v>
      </c>
      <c r="I56" s="2" t="str">
        <f t="shared" si="12"/>
        <v>MIM Education</v>
      </c>
    </row>
    <row r="57" spans="1:9">
      <c r="A57" s="3">
        <v>150155</v>
      </c>
      <c r="B57" s="6" t="s">
        <v>88</v>
      </c>
      <c r="C57" s="13" t="s">
        <v>9</v>
      </c>
      <c r="D57" s="14" t="s">
        <v>295</v>
      </c>
      <c r="E57" s="1" t="s">
        <v>214</v>
      </c>
      <c r="F57" s="2" t="s">
        <v>237</v>
      </c>
      <c r="G57" s="2" t="str">
        <f t="shared" si="10"/>
        <v>Bachelor of Accounting</v>
      </c>
      <c r="H57" s="2" t="s">
        <v>352</v>
      </c>
      <c r="I57" s="2" t="str">
        <f t="shared" si="12"/>
        <v>MIM Education</v>
      </c>
    </row>
    <row r="58" spans="1:9">
      <c r="A58" s="3">
        <v>150156</v>
      </c>
      <c r="B58" s="2" t="s">
        <v>89</v>
      </c>
      <c r="C58" s="13" t="s">
        <v>26</v>
      </c>
      <c r="D58" s="14" t="s">
        <v>287</v>
      </c>
      <c r="E58" s="1" t="s">
        <v>212</v>
      </c>
      <c r="F58" s="2" t="s">
        <v>226</v>
      </c>
      <c r="G58" s="2" t="str">
        <f t="shared" si="10"/>
        <v>Bachelor of Accounting</v>
      </c>
      <c r="H58" s="2" t="s">
        <v>353</v>
      </c>
      <c r="I58" s="2" t="s">
        <v>197</v>
      </c>
    </row>
    <row r="59" spans="1:9">
      <c r="A59" s="3">
        <v>150157</v>
      </c>
      <c r="B59" s="5" t="s">
        <v>90</v>
      </c>
      <c r="C59" s="13" t="s">
        <v>31</v>
      </c>
      <c r="D59" s="14" t="s">
        <v>292</v>
      </c>
      <c r="E59" s="1" t="s">
        <v>216</v>
      </c>
      <c r="F59" s="2" t="s">
        <v>237</v>
      </c>
      <c r="G59" s="2" t="str">
        <f t="shared" si="10"/>
        <v>Bachelor of Accounting</v>
      </c>
      <c r="H59" s="2" t="s">
        <v>354</v>
      </c>
      <c r="I59" s="2" t="str">
        <f>I58</f>
        <v>MIM Education</v>
      </c>
    </row>
    <row r="60" spans="1:9">
      <c r="A60" s="3">
        <v>150158</v>
      </c>
      <c r="B60" s="2" t="s">
        <v>91</v>
      </c>
      <c r="C60" s="13" t="s">
        <v>7</v>
      </c>
      <c r="D60" s="14" t="s">
        <v>291</v>
      </c>
      <c r="E60" s="1" t="s">
        <v>219</v>
      </c>
      <c r="F60" s="2" t="s">
        <v>236</v>
      </c>
      <c r="G60" s="2" t="str">
        <f t="shared" si="10"/>
        <v>Bachelor of Accounting</v>
      </c>
      <c r="H60" s="2" t="s">
        <v>355</v>
      </c>
      <c r="I60" s="2" t="s">
        <v>32</v>
      </c>
    </row>
    <row r="61" spans="1:9">
      <c r="A61" s="3">
        <v>150159</v>
      </c>
      <c r="B61" s="2" t="s">
        <v>92</v>
      </c>
      <c r="C61" s="13" t="s">
        <v>18</v>
      </c>
      <c r="D61" s="14" t="s">
        <v>289</v>
      </c>
      <c r="E61" s="1" t="s">
        <v>211</v>
      </c>
      <c r="F61" s="2" t="s">
        <v>231</v>
      </c>
      <c r="G61" s="2" t="s">
        <v>11</v>
      </c>
      <c r="H61" s="2" t="s">
        <v>356</v>
      </c>
      <c r="I61" s="2" t="s">
        <v>196</v>
      </c>
    </row>
    <row r="62" spans="1:9">
      <c r="A62" s="3">
        <v>150160</v>
      </c>
      <c r="B62" s="6" t="s">
        <v>93</v>
      </c>
      <c r="C62" s="13" t="s">
        <v>9</v>
      </c>
      <c r="D62" s="14" t="s">
        <v>290</v>
      </c>
      <c r="E62" s="1" t="s">
        <v>220</v>
      </c>
      <c r="F62" s="2" t="s">
        <v>226</v>
      </c>
      <c r="G62" s="2" t="str">
        <f t="shared" ref="G62:G65" si="13">G61</f>
        <v>Bachelor of Business</v>
      </c>
      <c r="H62" s="2" t="s">
        <v>307</v>
      </c>
      <c r="I62" s="2" t="str">
        <f>I61</f>
        <v xml:space="preserve">Visa Consultants Pty Ltd </v>
      </c>
    </row>
    <row r="63" spans="1:9">
      <c r="A63" s="3">
        <v>150161</v>
      </c>
      <c r="B63" s="2" t="s">
        <v>94</v>
      </c>
      <c r="C63" s="13" t="s">
        <v>7</v>
      </c>
      <c r="D63" s="14" t="s">
        <v>295</v>
      </c>
      <c r="E63" s="1" t="s">
        <v>220</v>
      </c>
      <c r="F63" s="2" t="s">
        <v>236</v>
      </c>
      <c r="G63" s="2" t="str">
        <f t="shared" si="13"/>
        <v>Bachelor of Business</v>
      </c>
      <c r="H63" s="2" t="s">
        <v>357</v>
      </c>
      <c r="I63" s="2" t="s">
        <v>189</v>
      </c>
    </row>
    <row r="64" spans="1:9">
      <c r="A64" s="3">
        <v>150162</v>
      </c>
      <c r="B64" s="2" t="s">
        <v>95</v>
      </c>
      <c r="C64" s="13" t="s">
        <v>19</v>
      </c>
      <c r="D64" s="14" t="s">
        <v>288</v>
      </c>
      <c r="E64" s="1" t="s">
        <v>211</v>
      </c>
      <c r="F64" s="2" t="s">
        <v>226</v>
      </c>
      <c r="G64" s="2" t="str">
        <f t="shared" si="13"/>
        <v>Bachelor of Business</v>
      </c>
      <c r="H64" s="2" t="s">
        <v>358</v>
      </c>
      <c r="I64" s="2" t="str">
        <f>I63</f>
        <v>Hope Agency</v>
      </c>
    </row>
    <row r="65" spans="1:9">
      <c r="A65" s="3">
        <v>150163</v>
      </c>
      <c r="B65" s="2" t="s">
        <v>96</v>
      </c>
      <c r="C65" s="13" t="s">
        <v>13</v>
      </c>
      <c r="D65" s="14" t="s">
        <v>292</v>
      </c>
      <c r="E65" s="1" t="s">
        <v>212</v>
      </c>
      <c r="F65" s="2" t="s">
        <v>230</v>
      </c>
      <c r="G65" s="2" t="str">
        <f t="shared" si="13"/>
        <v>Bachelor of Business</v>
      </c>
      <c r="H65" s="2" t="s">
        <v>359</v>
      </c>
      <c r="I65" s="2" t="s">
        <v>33</v>
      </c>
    </row>
    <row r="66" spans="1:9">
      <c r="A66" s="3">
        <v>150164</v>
      </c>
      <c r="B66" s="2" t="s">
        <v>97</v>
      </c>
      <c r="C66" s="13" t="s">
        <v>10</v>
      </c>
      <c r="D66" s="14" t="s">
        <v>295</v>
      </c>
      <c r="E66" s="1" t="s">
        <v>213</v>
      </c>
      <c r="F66" s="2" t="s">
        <v>227</v>
      </c>
      <c r="G66" s="2" t="s">
        <v>8</v>
      </c>
      <c r="H66" s="2" t="s">
        <v>360</v>
      </c>
      <c r="I66" s="2" t="s">
        <v>187</v>
      </c>
    </row>
    <row r="67" spans="1:9">
      <c r="A67" s="3">
        <v>150165</v>
      </c>
      <c r="B67" s="5" t="s">
        <v>98</v>
      </c>
      <c r="C67" s="13" t="s">
        <v>5</v>
      </c>
      <c r="D67" s="14" t="s">
        <v>288</v>
      </c>
      <c r="E67" s="1" t="s">
        <v>219</v>
      </c>
      <c r="F67" s="2" t="s">
        <v>237</v>
      </c>
      <c r="G67" s="2" t="str">
        <f t="shared" ref="G67:G68" si="14">G66</f>
        <v>Bachelor of Accounting</v>
      </c>
      <c r="H67" s="2" t="s">
        <v>361</v>
      </c>
      <c r="I67" s="2" t="str">
        <f t="shared" ref="I67:I68" si="15">I66</f>
        <v xml:space="preserve">International Educational </v>
      </c>
    </row>
    <row r="68" spans="1:9">
      <c r="A68" s="3">
        <v>150166</v>
      </c>
      <c r="B68" s="5" t="s">
        <v>99</v>
      </c>
      <c r="C68" s="13" t="s">
        <v>6</v>
      </c>
      <c r="D68" s="14" t="s">
        <v>292</v>
      </c>
      <c r="E68" s="1" t="s">
        <v>213</v>
      </c>
      <c r="F68" s="2" t="s">
        <v>236</v>
      </c>
      <c r="G68" s="2" t="str">
        <f t="shared" si="14"/>
        <v>Bachelor of Accounting</v>
      </c>
      <c r="H68" s="2" t="s">
        <v>362</v>
      </c>
      <c r="I68" s="2" t="str">
        <f t="shared" si="15"/>
        <v xml:space="preserve">International Educational </v>
      </c>
    </row>
    <row r="69" spans="1:9">
      <c r="A69" s="3">
        <v>150167</v>
      </c>
      <c r="B69" s="2" t="s">
        <v>100</v>
      </c>
      <c r="C69" s="13" t="s">
        <v>10</v>
      </c>
      <c r="D69" s="14" t="s">
        <v>295</v>
      </c>
      <c r="E69" s="1" t="s">
        <v>211</v>
      </c>
      <c r="F69" s="2" t="s">
        <v>237</v>
      </c>
      <c r="G69" s="2" t="s">
        <v>29</v>
      </c>
      <c r="H69" s="2" t="s">
        <v>363</v>
      </c>
      <c r="I69" s="2" t="s">
        <v>198</v>
      </c>
    </row>
    <row r="70" spans="1:9">
      <c r="A70" s="3">
        <v>150168</v>
      </c>
      <c r="B70" s="5" t="s">
        <v>101</v>
      </c>
      <c r="C70" s="13" t="s">
        <v>6</v>
      </c>
      <c r="D70" s="14" t="s">
        <v>287</v>
      </c>
      <c r="E70" s="1" t="s">
        <v>216</v>
      </c>
      <c r="F70" s="2" t="s">
        <v>238</v>
      </c>
      <c r="G70" s="2" t="str">
        <f>G69</f>
        <v>Bachelor of Accounting </v>
      </c>
      <c r="H70" s="2" t="s">
        <v>364</v>
      </c>
      <c r="I70" s="2" t="str">
        <f>I69</f>
        <v>ISEMS Education</v>
      </c>
    </row>
    <row r="71" spans="1:9">
      <c r="A71" s="3">
        <v>150169</v>
      </c>
      <c r="B71" s="6" t="s">
        <v>102</v>
      </c>
      <c r="C71" s="13" t="s">
        <v>10</v>
      </c>
      <c r="D71" s="14" t="s">
        <v>290</v>
      </c>
      <c r="E71" s="1" t="s">
        <v>218</v>
      </c>
      <c r="F71" s="2" t="s">
        <v>229</v>
      </c>
      <c r="G71" s="2" t="s">
        <v>11</v>
      </c>
      <c r="H71" s="2" t="s">
        <v>304</v>
      </c>
      <c r="I71" s="2" t="s">
        <v>34</v>
      </c>
    </row>
    <row r="72" spans="1:9">
      <c r="A72" s="3">
        <v>150170</v>
      </c>
      <c r="B72" s="2" t="s">
        <v>103</v>
      </c>
      <c r="C72" s="13" t="s">
        <v>5</v>
      </c>
      <c r="D72" s="14" t="s">
        <v>295</v>
      </c>
      <c r="E72" s="1" t="s">
        <v>212</v>
      </c>
      <c r="F72" s="2" t="s">
        <v>225</v>
      </c>
      <c r="G72" s="2" t="str">
        <f t="shared" ref="G72:G84" si="16">G71</f>
        <v>Bachelor of Business</v>
      </c>
      <c r="H72" s="2" t="s">
        <v>365</v>
      </c>
      <c r="I72" s="2" t="str">
        <f>I71</f>
        <v>New World Education</v>
      </c>
    </row>
    <row r="73" spans="1:9">
      <c r="A73" s="3">
        <v>150171</v>
      </c>
      <c r="B73" s="2" t="s">
        <v>104</v>
      </c>
      <c r="C73" s="13" t="s">
        <v>26</v>
      </c>
      <c r="D73" s="14" t="s">
        <v>288</v>
      </c>
      <c r="E73" s="1" t="s">
        <v>218</v>
      </c>
      <c r="F73" s="2" t="s">
        <v>226</v>
      </c>
      <c r="G73" s="2" t="str">
        <f t="shared" si="16"/>
        <v>Bachelor of Business</v>
      </c>
      <c r="H73" s="2" t="s">
        <v>366</v>
      </c>
      <c r="I73" s="2" t="s">
        <v>35</v>
      </c>
    </row>
    <row r="74" spans="1:9">
      <c r="A74" s="3">
        <v>150172</v>
      </c>
      <c r="B74" s="2" t="s">
        <v>105</v>
      </c>
      <c r="C74" s="13" t="s">
        <v>26</v>
      </c>
      <c r="D74" s="14" t="s">
        <v>290</v>
      </c>
      <c r="E74" s="1" t="s">
        <v>213</v>
      </c>
      <c r="F74" s="2" t="s">
        <v>237</v>
      </c>
      <c r="G74" s="2" t="str">
        <f t="shared" si="16"/>
        <v>Bachelor of Business</v>
      </c>
      <c r="H74" s="2" t="s">
        <v>367</v>
      </c>
      <c r="I74" s="2" t="str">
        <f t="shared" ref="I74:I80" si="17">I73</f>
        <v>V STAR Immigration &amp; Education Services</v>
      </c>
    </row>
    <row r="75" spans="1:9">
      <c r="A75" s="3">
        <v>150173</v>
      </c>
      <c r="B75" s="2" t="s">
        <v>106</v>
      </c>
      <c r="C75" s="13" t="s">
        <v>16</v>
      </c>
      <c r="D75" s="14" t="s">
        <v>293</v>
      </c>
      <c r="E75" s="1" t="s">
        <v>214</v>
      </c>
      <c r="F75" s="2" t="s">
        <v>240</v>
      </c>
      <c r="G75" s="2" t="str">
        <f t="shared" si="16"/>
        <v>Bachelor of Business</v>
      </c>
      <c r="H75" s="2" t="s">
        <v>368</v>
      </c>
      <c r="I75" s="2" t="str">
        <f t="shared" si="17"/>
        <v>V STAR Immigration &amp; Education Services</v>
      </c>
    </row>
    <row r="76" spans="1:9">
      <c r="A76" s="3">
        <v>150174</v>
      </c>
      <c r="B76" s="2" t="s">
        <v>107</v>
      </c>
      <c r="C76" s="13" t="s">
        <v>16</v>
      </c>
      <c r="D76" s="14" t="s">
        <v>287</v>
      </c>
      <c r="E76" s="1" t="s">
        <v>221</v>
      </c>
      <c r="F76" s="2" t="s">
        <v>238</v>
      </c>
      <c r="G76" s="2" t="str">
        <f t="shared" si="16"/>
        <v>Bachelor of Business</v>
      </c>
      <c r="H76" s="2" t="s">
        <v>369</v>
      </c>
      <c r="I76" s="2" t="str">
        <f t="shared" si="17"/>
        <v>V STAR Immigration &amp; Education Services</v>
      </c>
    </row>
    <row r="77" spans="1:9">
      <c r="A77" s="3">
        <v>150175</v>
      </c>
      <c r="B77" s="2" t="s">
        <v>108</v>
      </c>
      <c r="C77" s="13" t="s">
        <v>36</v>
      </c>
      <c r="D77" s="14" t="s">
        <v>294</v>
      </c>
      <c r="E77" s="1" t="s">
        <v>219</v>
      </c>
      <c r="F77" s="2" t="s">
        <v>237</v>
      </c>
      <c r="G77" s="2" t="str">
        <f t="shared" si="16"/>
        <v>Bachelor of Business</v>
      </c>
      <c r="H77" s="2" t="s">
        <v>370</v>
      </c>
      <c r="I77" s="2" t="str">
        <f t="shared" si="17"/>
        <v>V STAR Immigration &amp; Education Services</v>
      </c>
    </row>
    <row r="78" spans="1:9">
      <c r="A78" s="3">
        <v>150176</v>
      </c>
      <c r="B78" s="2" t="s">
        <v>109</v>
      </c>
      <c r="C78" s="13" t="s">
        <v>25</v>
      </c>
      <c r="D78" s="14" t="s">
        <v>293</v>
      </c>
      <c r="E78" s="1" t="s">
        <v>216</v>
      </c>
      <c r="F78" s="2" t="s">
        <v>222</v>
      </c>
      <c r="G78" s="2" t="str">
        <f t="shared" si="16"/>
        <v>Bachelor of Business</v>
      </c>
      <c r="H78" s="2" t="s">
        <v>371</v>
      </c>
      <c r="I78" s="2" t="str">
        <f t="shared" si="17"/>
        <v>V STAR Immigration &amp; Education Services</v>
      </c>
    </row>
    <row r="79" spans="1:9">
      <c r="A79" s="3">
        <v>150177</v>
      </c>
      <c r="B79" s="2" t="s">
        <v>110</v>
      </c>
      <c r="C79" s="13" t="s">
        <v>25</v>
      </c>
      <c r="D79" s="14" t="s">
        <v>288</v>
      </c>
      <c r="E79" s="1" t="s">
        <v>216</v>
      </c>
      <c r="F79" s="2" t="s">
        <v>232</v>
      </c>
      <c r="G79" s="2" t="str">
        <f t="shared" si="16"/>
        <v>Bachelor of Business</v>
      </c>
      <c r="H79" s="2" t="s">
        <v>372</v>
      </c>
      <c r="I79" s="2" t="str">
        <f t="shared" si="17"/>
        <v>V STAR Immigration &amp; Education Services</v>
      </c>
    </row>
    <row r="80" spans="1:9">
      <c r="A80" s="3">
        <v>150178</v>
      </c>
      <c r="B80" s="2" t="s">
        <v>111</v>
      </c>
      <c r="C80" s="13" t="s">
        <v>6</v>
      </c>
      <c r="D80" s="14" t="s">
        <v>294</v>
      </c>
      <c r="E80" s="1" t="s">
        <v>217</v>
      </c>
      <c r="F80" s="2" t="s">
        <v>230</v>
      </c>
      <c r="G80" s="2" t="str">
        <f t="shared" si="16"/>
        <v>Bachelor of Business</v>
      </c>
      <c r="H80" s="2" t="s">
        <v>373</v>
      </c>
      <c r="I80" s="2" t="str">
        <f t="shared" si="17"/>
        <v>V STAR Immigration &amp; Education Services</v>
      </c>
    </row>
    <row r="81" spans="1:9">
      <c r="A81" s="3">
        <v>150179</v>
      </c>
      <c r="B81" s="2" t="s">
        <v>112</v>
      </c>
      <c r="C81" s="13" t="s">
        <v>37</v>
      </c>
      <c r="D81" s="14" t="s">
        <v>295</v>
      </c>
      <c r="E81" s="1" t="s">
        <v>213</v>
      </c>
      <c r="F81" s="2" t="s">
        <v>243</v>
      </c>
      <c r="G81" s="2" t="str">
        <f t="shared" si="16"/>
        <v>Bachelor of Business</v>
      </c>
      <c r="H81" s="2" t="s">
        <v>374</v>
      </c>
      <c r="I81" s="2" t="s">
        <v>189</v>
      </c>
    </row>
    <row r="82" spans="1:9">
      <c r="A82" s="3">
        <v>150180</v>
      </c>
      <c r="B82" s="2" t="s">
        <v>113</v>
      </c>
      <c r="C82" s="13" t="s">
        <v>38</v>
      </c>
      <c r="D82" s="14" t="s">
        <v>288</v>
      </c>
      <c r="E82" s="1" t="s">
        <v>216</v>
      </c>
      <c r="F82" s="2" t="s">
        <v>227</v>
      </c>
      <c r="G82" s="2" t="str">
        <f t="shared" si="16"/>
        <v>Bachelor of Business</v>
      </c>
      <c r="H82" s="2" t="s">
        <v>375</v>
      </c>
      <c r="I82" s="2" t="str">
        <f>I81</f>
        <v>Hope Agency</v>
      </c>
    </row>
    <row r="83" spans="1:9">
      <c r="A83" s="3">
        <v>150181</v>
      </c>
      <c r="B83" s="2" t="s">
        <v>114</v>
      </c>
      <c r="C83" s="13" t="s">
        <v>10</v>
      </c>
      <c r="D83" s="14" t="s">
        <v>292</v>
      </c>
      <c r="E83" s="1" t="s">
        <v>214</v>
      </c>
      <c r="F83" s="2" t="s">
        <v>227</v>
      </c>
      <c r="G83" s="2" t="str">
        <f t="shared" si="16"/>
        <v>Bachelor of Business</v>
      </c>
      <c r="H83" s="2" t="s">
        <v>376</v>
      </c>
      <c r="I83" s="2" t="s">
        <v>34</v>
      </c>
    </row>
    <row r="84" spans="1:9">
      <c r="A84" s="3">
        <v>150182</v>
      </c>
      <c r="B84" s="5" t="s">
        <v>115</v>
      </c>
      <c r="C84" s="13" t="s">
        <v>6</v>
      </c>
      <c r="D84" s="14" t="s">
        <v>291</v>
      </c>
      <c r="E84" s="1" t="s">
        <v>211</v>
      </c>
      <c r="F84" s="2" t="s">
        <v>232</v>
      </c>
      <c r="G84" s="2" t="str">
        <f t="shared" si="16"/>
        <v>Bachelor of Business</v>
      </c>
      <c r="H84" s="2" t="s">
        <v>377</v>
      </c>
      <c r="I84" s="2" t="str">
        <f>I83</f>
        <v>New World Education</v>
      </c>
    </row>
    <row r="85" spans="1:9">
      <c r="A85" s="3">
        <v>150183</v>
      </c>
      <c r="B85" s="5" t="s">
        <v>116</v>
      </c>
      <c r="C85" s="13" t="s">
        <v>19</v>
      </c>
      <c r="D85" s="14" t="s">
        <v>289</v>
      </c>
      <c r="E85" s="1" t="s">
        <v>212</v>
      </c>
      <c r="F85" s="2" t="s">
        <v>244</v>
      </c>
      <c r="G85" s="2" t="s">
        <v>8</v>
      </c>
      <c r="H85" s="2" t="s">
        <v>378</v>
      </c>
      <c r="I85" s="2" t="s">
        <v>200</v>
      </c>
    </row>
    <row r="86" spans="1:9">
      <c r="A86" s="3">
        <v>150184</v>
      </c>
      <c r="B86" s="2" t="s">
        <v>117</v>
      </c>
      <c r="C86" s="13" t="s">
        <v>39</v>
      </c>
      <c r="D86" s="14" t="s">
        <v>294</v>
      </c>
      <c r="E86" s="1" t="s">
        <v>217</v>
      </c>
      <c r="F86" s="2" t="s">
        <v>232</v>
      </c>
      <c r="G86" s="2" t="s">
        <v>11</v>
      </c>
      <c r="H86" s="2" t="s">
        <v>379</v>
      </c>
      <c r="I86" s="2" t="s">
        <v>199</v>
      </c>
    </row>
    <row r="87" spans="1:9">
      <c r="A87" s="3">
        <v>150185</v>
      </c>
      <c r="B87" s="2" t="s">
        <v>118</v>
      </c>
      <c r="C87" s="13" t="s">
        <v>14</v>
      </c>
      <c r="D87" s="14" t="s">
        <v>291</v>
      </c>
      <c r="E87" s="1" t="s">
        <v>219</v>
      </c>
      <c r="F87" s="2" t="s">
        <v>238</v>
      </c>
      <c r="G87" s="2" t="str">
        <f t="shared" ref="G87:G97" si="18">G86</f>
        <v>Bachelor of Business</v>
      </c>
      <c r="H87" s="2" t="s">
        <v>380</v>
      </c>
      <c r="I87" s="2" t="str">
        <f t="shared" ref="I87:I89" si="19">I86</f>
        <v>BlueSky Student Consultancy Services</v>
      </c>
    </row>
    <row r="88" spans="1:9">
      <c r="A88" s="3">
        <v>150186</v>
      </c>
      <c r="B88" s="2" t="s">
        <v>119</v>
      </c>
      <c r="C88" s="13" t="s">
        <v>36</v>
      </c>
      <c r="D88" s="14" t="s">
        <v>288</v>
      </c>
      <c r="E88" s="1" t="s">
        <v>216</v>
      </c>
      <c r="F88" s="2" t="s">
        <v>222</v>
      </c>
      <c r="G88" s="2" t="str">
        <f t="shared" si="18"/>
        <v>Bachelor of Business</v>
      </c>
      <c r="H88" s="2" t="s">
        <v>381</v>
      </c>
      <c r="I88" s="2" t="str">
        <f t="shared" si="19"/>
        <v>BlueSky Student Consultancy Services</v>
      </c>
    </row>
    <row r="89" spans="1:9">
      <c r="A89" s="3">
        <v>150187</v>
      </c>
      <c r="B89" s="7" t="s">
        <v>120</v>
      </c>
      <c r="C89" s="13" t="s">
        <v>30</v>
      </c>
      <c r="D89" s="14" t="s">
        <v>292</v>
      </c>
      <c r="E89" s="1" t="s">
        <v>217</v>
      </c>
      <c r="F89" s="2" t="s">
        <v>240</v>
      </c>
      <c r="G89" s="2" t="str">
        <f t="shared" si="18"/>
        <v>Bachelor of Business</v>
      </c>
      <c r="H89" s="2" t="s">
        <v>382</v>
      </c>
      <c r="I89" s="2" t="str">
        <f t="shared" si="19"/>
        <v>BlueSky Student Consultancy Services</v>
      </c>
    </row>
    <row r="90" spans="1:9">
      <c r="A90" s="3">
        <v>150188</v>
      </c>
      <c r="B90" s="2" t="s">
        <v>121</v>
      </c>
      <c r="C90" s="13" t="s">
        <v>7</v>
      </c>
      <c r="D90" s="14" t="s">
        <v>295</v>
      </c>
      <c r="E90" s="1" t="s">
        <v>219</v>
      </c>
      <c r="F90" s="2" t="s">
        <v>230</v>
      </c>
      <c r="G90" s="2" t="str">
        <f t="shared" si="18"/>
        <v>Bachelor of Business</v>
      </c>
      <c r="H90" s="2" t="s">
        <v>383</v>
      </c>
      <c r="I90" s="2" t="s">
        <v>34</v>
      </c>
    </row>
    <row r="91" spans="1:9">
      <c r="A91" s="3">
        <v>150189</v>
      </c>
      <c r="B91" s="2" t="s">
        <v>122</v>
      </c>
      <c r="C91" s="13" t="s">
        <v>18</v>
      </c>
      <c r="D91" s="14" t="s">
        <v>289</v>
      </c>
      <c r="E91" s="1" t="s">
        <v>214</v>
      </c>
      <c r="F91" s="2" t="s">
        <v>222</v>
      </c>
      <c r="G91" s="2" t="str">
        <f t="shared" si="18"/>
        <v>Bachelor of Business</v>
      </c>
      <c r="H91" s="2" t="s">
        <v>384</v>
      </c>
      <c r="I91" s="2" t="str">
        <f t="shared" ref="I91:I93" si="20">I90</f>
        <v>New World Education</v>
      </c>
    </row>
    <row r="92" spans="1:9">
      <c r="A92" s="3">
        <v>150190</v>
      </c>
      <c r="B92" s="6" t="s">
        <v>123</v>
      </c>
      <c r="C92" s="13" t="s">
        <v>13</v>
      </c>
      <c r="D92" s="14" t="s">
        <v>290</v>
      </c>
      <c r="E92" s="1" t="s">
        <v>211</v>
      </c>
      <c r="F92" s="2" t="s">
        <v>226</v>
      </c>
      <c r="G92" s="2" t="str">
        <f t="shared" si="18"/>
        <v>Bachelor of Business</v>
      </c>
      <c r="H92" s="2" t="s">
        <v>385</v>
      </c>
      <c r="I92" s="2" t="str">
        <f t="shared" si="20"/>
        <v>New World Education</v>
      </c>
    </row>
    <row r="93" spans="1:9">
      <c r="A93" s="3">
        <v>150191</v>
      </c>
      <c r="B93" s="2" t="s">
        <v>124</v>
      </c>
      <c r="C93" s="13" t="s">
        <v>19</v>
      </c>
      <c r="D93" s="14" t="s">
        <v>293</v>
      </c>
      <c r="E93" s="1" t="s">
        <v>215</v>
      </c>
      <c r="F93" s="2" t="s">
        <v>245</v>
      </c>
      <c r="G93" s="2" t="str">
        <f t="shared" si="18"/>
        <v>Bachelor of Business</v>
      </c>
      <c r="H93" s="2" t="s">
        <v>386</v>
      </c>
      <c r="I93" s="2" t="str">
        <f t="shared" si="20"/>
        <v>New World Education</v>
      </c>
    </row>
    <row r="94" spans="1:9">
      <c r="A94" s="3">
        <v>150192</v>
      </c>
      <c r="B94" s="2" t="s">
        <v>125</v>
      </c>
      <c r="C94" s="13" t="s">
        <v>10</v>
      </c>
      <c r="D94" s="14" t="s">
        <v>289</v>
      </c>
      <c r="E94" s="1" t="s">
        <v>220</v>
      </c>
      <c r="F94" s="2" t="s">
        <v>240</v>
      </c>
      <c r="G94" s="2" t="str">
        <f t="shared" si="18"/>
        <v>Bachelor of Business</v>
      </c>
      <c r="H94" s="2" t="s">
        <v>387</v>
      </c>
      <c r="I94" s="2" t="s">
        <v>15</v>
      </c>
    </row>
    <row r="95" spans="1:9">
      <c r="A95" s="3">
        <v>150193</v>
      </c>
      <c r="B95" s="2" t="s">
        <v>126</v>
      </c>
      <c r="C95" s="13" t="s">
        <v>18</v>
      </c>
      <c r="D95" s="14" t="s">
        <v>292</v>
      </c>
      <c r="E95" s="1" t="s">
        <v>216</v>
      </c>
      <c r="F95" s="2" t="s">
        <v>222</v>
      </c>
      <c r="G95" s="2" t="str">
        <f t="shared" si="18"/>
        <v>Bachelor of Business</v>
      </c>
      <c r="H95" s="2" t="s">
        <v>388</v>
      </c>
      <c r="I95" s="2" t="str">
        <f t="shared" ref="I95:I97" si="21">I94</f>
        <v>ALTEC</v>
      </c>
    </row>
    <row r="96" spans="1:9">
      <c r="A96" s="3">
        <v>150194</v>
      </c>
      <c r="B96" s="2" t="s">
        <v>127</v>
      </c>
      <c r="C96" s="13" t="s">
        <v>6</v>
      </c>
      <c r="D96" s="14" t="s">
        <v>291</v>
      </c>
      <c r="E96" s="1" t="s">
        <v>221</v>
      </c>
      <c r="F96" s="2" t="s">
        <v>222</v>
      </c>
      <c r="G96" s="2" t="str">
        <f t="shared" si="18"/>
        <v>Bachelor of Business</v>
      </c>
      <c r="H96" s="2" t="s">
        <v>389</v>
      </c>
      <c r="I96" s="2" t="str">
        <f t="shared" si="21"/>
        <v>ALTEC</v>
      </c>
    </row>
    <row r="97" spans="1:9">
      <c r="A97" s="3">
        <v>150195</v>
      </c>
      <c r="B97" s="2" t="s">
        <v>128</v>
      </c>
      <c r="C97" s="13" t="s">
        <v>9</v>
      </c>
      <c r="D97" s="14" t="s">
        <v>287</v>
      </c>
      <c r="E97" s="1" t="s">
        <v>211</v>
      </c>
      <c r="F97" s="2" t="s">
        <v>229</v>
      </c>
      <c r="G97" s="2" t="str">
        <f t="shared" si="18"/>
        <v>Bachelor of Business</v>
      </c>
      <c r="H97" s="2" t="s">
        <v>390</v>
      </c>
      <c r="I97" s="2" t="str">
        <f t="shared" si="21"/>
        <v>ALTEC</v>
      </c>
    </row>
    <row r="98" spans="1:9">
      <c r="A98" s="3">
        <v>150196</v>
      </c>
      <c r="B98" s="2" t="s">
        <v>129</v>
      </c>
      <c r="C98" s="13" t="s">
        <v>10</v>
      </c>
      <c r="D98" s="14" t="s">
        <v>290</v>
      </c>
      <c r="E98" s="1" t="s">
        <v>215</v>
      </c>
      <c r="F98" s="2" t="s">
        <v>231</v>
      </c>
      <c r="G98" s="2" t="s">
        <v>8</v>
      </c>
      <c r="H98" s="2" t="s">
        <v>391</v>
      </c>
      <c r="I98" s="2" t="s">
        <v>195</v>
      </c>
    </row>
    <row r="99" spans="1:9">
      <c r="A99" s="3">
        <v>150197</v>
      </c>
      <c r="B99" s="5" t="s">
        <v>130</v>
      </c>
      <c r="C99" s="13" t="s">
        <v>5</v>
      </c>
      <c r="D99" s="14" t="s">
        <v>293</v>
      </c>
      <c r="E99" s="1" t="s">
        <v>214</v>
      </c>
      <c r="F99" s="2" t="s">
        <v>222</v>
      </c>
      <c r="G99" s="2" t="str">
        <f t="shared" ref="G99:G106" si="22">G98</f>
        <v>Bachelor of Accounting</v>
      </c>
      <c r="H99" s="2" t="s">
        <v>392</v>
      </c>
      <c r="I99" s="2" t="str">
        <f t="shared" ref="I99:I101" si="23">I98</f>
        <v xml:space="preserve">Road to Success </v>
      </c>
    </row>
    <row r="100" spans="1:9">
      <c r="A100" s="3">
        <v>150198</v>
      </c>
      <c r="B100" s="5" t="s">
        <v>131</v>
      </c>
      <c r="C100" s="13" t="s">
        <v>6</v>
      </c>
      <c r="D100" s="14" t="s">
        <v>287</v>
      </c>
      <c r="E100" s="1" t="s">
        <v>217</v>
      </c>
      <c r="F100" s="2" t="s">
        <v>238</v>
      </c>
      <c r="G100" s="2" t="str">
        <f t="shared" si="22"/>
        <v>Bachelor of Accounting</v>
      </c>
      <c r="H100" s="2" t="s">
        <v>393</v>
      </c>
      <c r="I100" s="2" t="str">
        <f t="shared" si="23"/>
        <v xml:space="preserve">Road to Success </v>
      </c>
    </row>
    <row r="101" spans="1:9">
      <c r="A101" s="3">
        <v>150199</v>
      </c>
      <c r="B101" s="6" t="s">
        <v>132</v>
      </c>
      <c r="C101" s="13" t="s">
        <v>9</v>
      </c>
      <c r="D101" s="14" t="s">
        <v>292</v>
      </c>
      <c r="E101" s="1" t="s">
        <v>211</v>
      </c>
      <c r="F101" s="2" t="s">
        <v>236</v>
      </c>
      <c r="G101" s="2" t="str">
        <f t="shared" si="22"/>
        <v>Bachelor of Accounting</v>
      </c>
      <c r="H101" s="2" t="s">
        <v>394</v>
      </c>
      <c r="I101" s="2" t="str">
        <f t="shared" si="23"/>
        <v xml:space="preserve">Road to Success </v>
      </c>
    </row>
    <row r="102" spans="1:9">
      <c r="A102" s="3">
        <v>150200</v>
      </c>
      <c r="B102" s="2" t="s">
        <v>133</v>
      </c>
      <c r="C102" s="13" t="s">
        <v>7</v>
      </c>
      <c r="D102" s="14" t="s">
        <v>295</v>
      </c>
      <c r="E102" s="1" t="s">
        <v>211</v>
      </c>
      <c r="F102" s="2" t="s">
        <v>241</v>
      </c>
      <c r="G102" s="2" t="str">
        <f t="shared" si="22"/>
        <v>Bachelor of Accounting</v>
      </c>
      <c r="H102" s="2" t="s">
        <v>395</v>
      </c>
      <c r="I102" s="2" t="s">
        <v>187</v>
      </c>
    </row>
    <row r="103" spans="1:9">
      <c r="A103" s="3">
        <v>150201</v>
      </c>
      <c r="B103" s="2" t="s">
        <v>134</v>
      </c>
      <c r="C103" s="13" t="s">
        <v>10</v>
      </c>
      <c r="D103" s="14" t="s">
        <v>289</v>
      </c>
      <c r="E103" s="1" t="s">
        <v>213</v>
      </c>
      <c r="F103" s="2" t="s">
        <v>236</v>
      </c>
      <c r="G103" s="2" t="str">
        <f t="shared" si="22"/>
        <v>Bachelor of Accounting</v>
      </c>
      <c r="H103" s="2" t="s">
        <v>396</v>
      </c>
      <c r="I103" s="2" t="s">
        <v>201</v>
      </c>
    </row>
    <row r="104" spans="1:9">
      <c r="A104" s="3">
        <v>150202</v>
      </c>
      <c r="B104" s="2" t="s">
        <v>135</v>
      </c>
      <c r="C104" s="13" t="s">
        <v>18</v>
      </c>
      <c r="D104" s="14" t="s">
        <v>290</v>
      </c>
      <c r="E104" s="1" t="s">
        <v>214</v>
      </c>
      <c r="F104" s="2" t="s">
        <v>238</v>
      </c>
      <c r="G104" s="2" t="str">
        <f t="shared" si="22"/>
        <v>Bachelor of Accounting</v>
      </c>
      <c r="H104" s="2" t="s">
        <v>397</v>
      </c>
      <c r="I104" s="2" t="str">
        <f t="shared" ref="I104:I106" si="24">I103</f>
        <v>IDPI Education</v>
      </c>
    </row>
    <row r="105" spans="1:9">
      <c r="A105" s="3">
        <v>150203</v>
      </c>
      <c r="B105" s="2" t="s">
        <v>136</v>
      </c>
      <c r="C105" s="13" t="s">
        <v>6</v>
      </c>
      <c r="D105" s="14" t="s">
        <v>293</v>
      </c>
      <c r="E105" s="1" t="s">
        <v>219</v>
      </c>
      <c r="F105" s="2" t="s">
        <v>236</v>
      </c>
      <c r="G105" s="2" t="str">
        <f t="shared" si="22"/>
        <v>Bachelor of Accounting</v>
      </c>
      <c r="H105" s="2" t="s">
        <v>398</v>
      </c>
      <c r="I105" s="2" t="str">
        <f t="shared" si="24"/>
        <v>IDPI Education</v>
      </c>
    </row>
    <row r="106" spans="1:9">
      <c r="A106" s="3">
        <v>150204</v>
      </c>
      <c r="B106" s="2" t="s">
        <v>137</v>
      </c>
      <c r="C106" s="13" t="s">
        <v>9</v>
      </c>
      <c r="D106" s="14" t="s">
        <v>289</v>
      </c>
      <c r="E106" s="1" t="s">
        <v>220</v>
      </c>
      <c r="F106" s="2" t="s">
        <v>240</v>
      </c>
      <c r="G106" s="2" t="str">
        <f t="shared" si="22"/>
        <v>Bachelor of Accounting</v>
      </c>
      <c r="H106" s="2" t="s">
        <v>399</v>
      </c>
      <c r="I106" s="2" t="str">
        <f t="shared" si="24"/>
        <v>IDPI Education</v>
      </c>
    </row>
    <row r="107" spans="1:9">
      <c r="A107" s="3">
        <v>150205</v>
      </c>
      <c r="B107" s="6" t="s">
        <v>138</v>
      </c>
      <c r="C107" s="13" t="s">
        <v>10</v>
      </c>
      <c r="D107" s="14" t="s">
        <v>292</v>
      </c>
      <c r="E107" s="1" t="s">
        <v>219</v>
      </c>
      <c r="F107" s="2" t="s">
        <v>241</v>
      </c>
      <c r="G107" s="2" t="s">
        <v>11</v>
      </c>
      <c r="H107" s="2" t="s">
        <v>400</v>
      </c>
      <c r="I107" s="2" t="s">
        <v>196</v>
      </c>
    </row>
    <row r="108" spans="1:9">
      <c r="A108" s="3">
        <v>150206</v>
      </c>
      <c r="B108" s="2" t="s">
        <v>139</v>
      </c>
      <c r="C108" s="13" t="s">
        <v>5</v>
      </c>
      <c r="D108" s="14" t="s">
        <v>293</v>
      </c>
      <c r="E108" s="1" t="s">
        <v>212</v>
      </c>
      <c r="F108" s="2" t="s">
        <v>231</v>
      </c>
      <c r="G108" s="2" t="str">
        <f t="shared" ref="G108:G127" si="25">G107</f>
        <v>Bachelor of Business</v>
      </c>
      <c r="H108" s="2" t="s">
        <v>401</v>
      </c>
      <c r="I108" s="2" t="str">
        <f t="shared" ref="I108:I109" si="26">I107</f>
        <v xml:space="preserve">Visa Consultants Pty Ltd </v>
      </c>
    </row>
    <row r="109" spans="1:9">
      <c r="A109" s="3">
        <v>150207</v>
      </c>
      <c r="B109" s="6" t="s">
        <v>140</v>
      </c>
      <c r="C109" s="13" t="s">
        <v>9</v>
      </c>
      <c r="D109" s="14" t="s">
        <v>289</v>
      </c>
      <c r="E109" s="1" t="s">
        <v>216</v>
      </c>
      <c r="F109" s="2" t="s">
        <v>237</v>
      </c>
      <c r="G109" s="2" t="str">
        <f t="shared" si="25"/>
        <v>Bachelor of Business</v>
      </c>
      <c r="H109" s="2" t="s">
        <v>402</v>
      </c>
      <c r="I109" s="2" t="str">
        <f t="shared" si="26"/>
        <v xml:space="preserve">Visa Consultants Pty Ltd </v>
      </c>
    </row>
    <row r="110" spans="1:9">
      <c r="A110" s="3">
        <v>150208</v>
      </c>
      <c r="B110" s="6" t="s">
        <v>141</v>
      </c>
      <c r="C110" s="13" t="s">
        <v>10</v>
      </c>
      <c r="D110" s="14" t="s">
        <v>292</v>
      </c>
      <c r="E110" s="1" t="s">
        <v>213</v>
      </c>
      <c r="F110" s="2" t="s">
        <v>247</v>
      </c>
      <c r="G110" s="2" t="str">
        <f t="shared" si="25"/>
        <v>Bachelor of Business</v>
      </c>
      <c r="H110" s="2" t="s">
        <v>403</v>
      </c>
      <c r="I110" s="2" t="s">
        <v>196</v>
      </c>
    </row>
    <row r="111" spans="1:9">
      <c r="A111" s="3">
        <v>150209</v>
      </c>
      <c r="B111" s="2" t="s">
        <v>142</v>
      </c>
      <c r="C111" s="13" t="s">
        <v>5</v>
      </c>
      <c r="D111" s="14" t="s">
        <v>295</v>
      </c>
      <c r="E111" s="1" t="s">
        <v>220</v>
      </c>
      <c r="F111" s="2" t="s">
        <v>246</v>
      </c>
      <c r="G111" s="2" t="str">
        <f t="shared" si="25"/>
        <v>Bachelor of Business</v>
      </c>
      <c r="H111" s="2" t="s">
        <v>404</v>
      </c>
      <c r="I111" s="2" t="str">
        <f t="shared" ref="I111:I113" si="27">I110</f>
        <v xml:space="preserve">Visa Consultants Pty Ltd </v>
      </c>
    </row>
    <row r="112" spans="1:9">
      <c r="A112" s="3">
        <v>150210</v>
      </c>
      <c r="B112" s="5" t="s">
        <v>143</v>
      </c>
      <c r="C112" s="13" t="s">
        <v>6</v>
      </c>
      <c r="D112" s="14" t="s">
        <v>288</v>
      </c>
      <c r="E112" s="1" t="s">
        <v>212</v>
      </c>
      <c r="F112" s="2" t="s">
        <v>227</v>
      </c>
      <c r="G112" s="2" t="str">
        <f t="shared" si="25"/>
        <v>Bachelor of Business</v>
      </c>
      <c r="H112" s="2" t="s">
        <v>405</v>
      </c>
      <c r="I112" s="2" t="str">
        <f t="shared" si="27"/>
        <v xml:space="preserve">Visa Consultants Pty Ltd </v>
      </c>
    </row>
    <row r="113" spans="1:9">
      <c r="A113" s="3">
        <v>150211</v>
      </c>
      <c r="B113" s="6" t="s">
        <v>144</v>
      </c>
      <c r="C113" s="13" t="s">
        <v>9</v>
      </c>
      <c r="D113" s="14" t="s">
        <v>294</v>
      </c>
      <c r="E113" s="1" t="s">
        <v>215</v>
      </c>
      <c r="F113" s="2" t="s">
        <v>226</v>
      </c>
      <c r="G113" s="2" t="str">
        <f t="shared" si="25"/>
        <v>Bachelor of Business</v>
      </c>
      <c r="H113" s="2" t="s">
        <v>406</v>
      </c>
      <c r="I113" s="2" t="str">
        <f t="shared" si="27"/>
        <v xml:space="preserve">Visa Consultants Pty Ltd </v>
      </c>
    </row>
    <row r="114" spans="1:9">
      <c r="A114" s="3">
        <v>150212</v>
      </c>
      <c r="B114" s="2" t="s">
        <v>145</v>
      </c>
      <c r="C114" s="13" t="s">
        <v>6</v>
      </c>
      <c r="D114" s="14" t="s">
        <v>295</v>
      </c>
      <c r="E114" s="1" t="s">
        <v>210</v>
      </c>
      <c r="F114" s="2" t="s">
        <v>237</v>
      </c>
      <c r="G114" s="2" t="str">
        <f t="shared" si="25"/>
        <v>Bachelor of Business</v>
      </c>
      <c r="H114" s="2" t="s">
        <v>407</v>
      </c>
      <c r="I114" s="2" t="s">
        <v>202</v>
      </c>
    </row>
    <row r="115" spans="1:9">
      <c r="A115" s="3">
        <v>150213</v>
      </c>
      <c r="B115" s="2" t="s">
        <v>146</v>
      </c>
      <c r="C115" s="13" t="s">
        <v>9</v>
      </c>
      <c r="D115" s="14" t="s">
        <v>288</v>
      </c>
      <c r="E115" s="1" t="s">
        <v>217</v>
      </c>
      <c r="F115" s="2" t="s">
        <v>230</v>
      </c>
      <c r="G115" s="2" t="str">
        <f t="shared" si="25"/>
        <v>Bachelor of Business</v>
      </c>
      <c r="H115" s="2" t="s">
        <v>408</v>
      </c>
      <c r="I115" s="2" t="str">
        <f>I114</f>
        <v>Song Study Advisory</v>
      </c>
    </row>
    <row r="116" spans="1:9">
      <c r="A116" s="3">
        <v>150214</v>
      </c>
      <c r="B116" s="6" t="s">
        <v>147</v>
      </c>
      <c r="C116" s="13" t="s">
        <v>10</v>
      </c>
      <c r="D116" s="14" t="s">
        <v>290</v>
      </c>
      <c r="E116" s="1" t="s">
        <v>220</v>
      </c>
      <c r="F116" s="2" t="s">
        <v>240</v>
      </c>
      <c r="G116" s="2" t="str">
        <f t="shared" si="25"/>
        <v>Bachelor of Business</v>
      </c>
      <c r="H116" s="2" t="s">
        <v>409</v>
      </c>
      <c r="I116" s="2" t="s">
        <v>196</v>
      </c>
    </row>
    <row r="117" spans="1:9">
      <c r="A117" s="3">
        <v>150215</v>
      </c>
      <c r="B117" s="2" t="s">
        <v>148</v>
      </c>
      <c r="C117" s="13" t="s">
        <v>5</v>
      </c>
      <c r="D117" s="14" t="s">
        <v>293</v>
      </c>
      <c r="E117" s="1" t="s">
        <v>210</v>
      </c>
      <c r="F117" s="2" t="s">
        <v>227</v>
      </c>
      <c r="G117" s="2" t="str">
        <f t="shared" si="25"/>
        <v>Bachelor of Business</v>
      </c>
      <c r="H117" s="2" t="s">
        <v>410</v>
      </c>
      <c r="I117" s="2" t="str">
        <f t="shared" ref="I117:I119" si="28">I116</f>
        <v xml:space="preserve">Visa Consultants Pty Ltd </v>
      </c>
    </row>
    <row r="118" spans="1:9">
      <c r="A118" s="3">
        <v>150216</v>
      </c>
      <c r="B118" s="5" t="s">
        <v>149</v>
      </c>
      <c r="C118" s="13" t="s">
        <v>6</v>
      </c>
      <c r="D118" s="14" t="s">
        <v>288</v>
      </c>
      <c r="E118" s="1" t="s">
        <v>210</v>
      </c>
      <c r="F118" s="2" t="s">
        <v>245</v>
      </c>
      <c r="G118" s="2" t="str">
        <f t="shared" si="25"/>
        <v>Bachelor of Business</v>
      </c>
      <c r="H118" s="2" t="s">
        <v>411</v>
      </c>
      <c r="I118" s="2" t="str">
        <f t="shared" si="28"/>
        <v xml:space="preserve">Visa Consultants Pty Ltd </v>
      </c>
    </row>
    <row r="119" spans="1:9">
      <c r="A119" s="3">
        <v>150217</v>
      </c>
      <c r="B119" s="6" t="s">
        <v>150</v>
      </c>
      <c r="C119" s="13" t="s">
        <v>9</v>
      </c>
      <c r="D119" s="14" t="s">
        <v>294</v>
      </c>
      <c r="E119" s="1" t="s">
        <v>216</v>
      </c>
      <c r="F119" s="2" t="s">
        <v>237</v>
      </c>
      <c r="G119" s="2" t="str">
        <f t="shared" si="25"/>
        <v>Bachelor of Business</v>
      </c>
      <c r="H119" s="2" t="s">
        <v>412</v>
      </c>
      <c r="I119" s="2" t="str">
        <f t="shared" si="28"/>
        <v xml:space="preserve">Visa Consultants Pty Ltd </v>
      </c>
    </row>
    <row r="120" spans="1:9">
      <c r="A120" s="3">
        <v>150218</v>
      </c>
      <c r="B120" s="2" t="s">
        <v>151</v>
      </c>
      <c r="C120" s="13" t="s">
        <v>7</v>
      </c>
      <c r="D120" s="14" t="s">
        <v>295</v>
      </c>
      <c r="E120" s="1" t="s">
        <v>216</v>
      </c>
      <c r="F120" s="2" t="s">
        <v>226</v>
      </c>
      <c r="G120" s="2" t="str">
        <f t="shared" si="25"/>
        <v>Bachelor of Business</v>
      </c>
      <c r="H120" s="2" t="s">
        <v>413</v>
      </c>
      <c r="I120" s="2" t="s">
        <v>203</v>
      </c>
    </row>
    <row r="121" spans="1:9">
      <c r="A121" s="3">
        <v>150219</v>
      </c>
      <c r="B121" s="2" t="s">
        <v>152</v>
      </c>
      <c r="C121" s="13" t="s">
        <v>5</v>
      </c>
      <c r="D121" s="14" t="s">
        <v>289</v>
      </c>
      <c r="E121" s="1" t="s">
        <v>221</v>
      </c>
      <c r="F121" s="2" t="s">
        <v>231</v>
      </c>
      <c r="G121" s="2" t="str">
        <f t="shared" si="25"/>
        <v>Bachelor of Business</v>
      </c>
      <c r="H121" s="2" t="s">
        <v>414</v>
      </c>
      <c r="I121" s="2" t="s">
        <v>204</v>
      </c>
    </row>
    <row r="122" spans="1:9">
      <c r="A122" s="3">
        <v>150220</v>
      </c>
      <c r="B122" s="2" t="s">
        <v>153</v>
      </c>
      <c r="C122" s="13" t="s">
        <v>6</v>
      </c>
      <c r="D122" s="14" t="s">
        <v>294</v>
      </c>
      <c r="E122" s="1" t="s">
        <v>221</v>
      </c>
      <c r="F122" s="2" t="s">
        <v>227</v>
      </c>
      <c r="G122" s="2" t="str">
        <f t="shared" si="25"/>
        <v>Bachelor of Business</v>
      </c>
      <c r="H122" s="2" t="s">
        <v>415</v>
      </c>
      <c r="I122" s="2" t="str">
        <f>I121</f>
        <v>Bao International Education</v>
      </c>
    </row>
    <row r="123" spans="1:9">
      <c r="A123" s="3">
        <v>150221</v>
      </c>
      <c r="B123" s="2" t="s">
        <v>154</v>
      </c>
      <c r="C123" s="13" t="s">
        <v>10</v>
      </c>
      <c r="D123" s="14" t="s">
        <v>295</v>
      </c>
      <c r="E123" s="1" t="s">
        <v>210</v>
      </c>
      <c r="F123" s="2" t="s">
        <v>239</v>
      </c>
      <c r="G123" s="2" t="str">
        <f t="shared" si="25"/>
        <v>Bachelor of Business</v>
      </c>
      <c r="H123" s="2" t="s">
        <v>416</v>
      </c>
      <c r="I123" s="2" t="s">
        <v>192</v>
      </c>
    </row>
    <row r="124" spans="1:9">
      <c r="A124" s="3">
        <v>150222</v>
      </c>
      <c r="B124" s="2" t="s">
        <v>155</v>
      </c>
      <c r="C124" s="13" t="s">
        <v>5</v>
      </c>
      <c r="D124" s="14" t="s">
        <v>289</v>
      </c>
      <c r="E124" s="1" t="s">
        <v>217</v>
      </c>
      <c r="F124" s="2" t="s">
        <v>240</v>
      </c>
      <c r="G124" s="2" t="str">
        <f t="shared" si="25"/>
        <v>Bachelor of Business</v>
      </c>
      <c r="H124" s="2" t="s">
        <v>417</v>
      </c>
      <c r="I124" s="2" t="str">
        <f t="shared" ref="I124:I126" si="29">I123</f>
        <v>International Migration &amp; Education Services</v>
      </c>
    </row>
    <row r="125" spans="1:9">
      <c r="A125" s="3">
        <v>150223</v>
      </c>
      <c r="B125" s="2" t="s">
        <v>156</v>
      </c>
      <c r="C125" s="13" t="s">
        <v>6</v>
      </c>
      <c r="D125" s="14" t="s">
        <v>292</v>
      </c>
      <c r="E125" s="1" t="s">
        <v>221</v>
      </c>
      <c r="F125" s="2" t="s">
        <v>226</v>
      </c>
      <c r="G125" s="2" t="str">
        <f t="shared" si="25"/>
        <v>Bachelor of Business</v>
      </c>
      <c r="H125" s="2" t="s">
        <v>418</v>
      </c>
      <c r="I125" s="2" t="str">
        <f t="shared" si="29"/>
        <v>International Migration &amp; Education Services</v>
      </c>
    </row>
    <row r="126" spans="1:9">
      <c r="A126" s="3">
        <v>150224</v>
      </c>
      <c r="B126" s="2" t="s">
        <v>157</v>
      </c>
      <c r="C126" s="13" t="s">
        <v>9</v>
      </c>
      <c r="D126" s="14" t="s">
        <v>291</v>
      </c>
      <c r="E126" s="1" t="s">
        <v>220</v>
      </c>
      <c r="F126" s="2" t="s">
        <v>226</v>
      </c>
      <c r="G126" s="2" t="str">
        <f t="shared" si="25"/>
        <v>Bachelor of Business</v>
      </c>
      <c r="H126" s="2" t="s">
        <v>419</v>
      </c>
      <c r="I126" s="2" t="str">
        <f t="shared" si="29"/>
        <v>International Migration &amp; Education Services</v>
      </c>
    </row>
    <row r="127" spans="1:9">
      <c r="A127" s="3">
        <v>150225</v>
      </c>
      <c r="B127" s="5" t="s">
        <v>158</v>
      </c>
      <c r="C127" s="13" t="s">
        <v>6</v>
      </c>
      <c r="D127" s="14" t="s">
        <v>289</v>
      </c>
      <c r="E127" s="1" t="s">
        <v>213</v>
      </c>
      <c r="F127" s="2" t="s">
        <v>235</v>
      </c>
      <c r="G127" s="2" t="str">
        <f t="shared" si="25"/>
        <v>Bachelor of Business</v>
      </c>
      <c r="H127" s="2" t="s">
        <v>420</v>
      </c>
      <c r="I127" s="2" t="s">
        <v>194</v>
      </c>
    </row>
    <row r="128" spans="1:9">
      <c r="A128" s="3">
        <v>150226</v>
      </c>
      <c r="B128" s="2" t="s">
        <v>159</v>
      </c>
      <c r="C128" s="13" t="s">
        <v>6</v>
      </c>
      <c r="D128" s="14" t="s">
        <v>294</v>
      </c>
      <c r="E128" s="1" t="s">
        <v>219</v>
      </c>
      <c r="F128" s="2" t="s">
        <v>232</v>
      </c>
      <c r="G128" s="2" t="s">
        <v>8</v>
      </c>
      <c r="H128" s="2" t="s">
        <v>421</v>
      </c>
      <c r="I128" s="2" t="s">
        <v>189</v>
      </c>
    </row>
    <row r="129" spans="1:9">
      <c r="A129" s="3">
        <v>150227</v>
      </c>
      <c r="B129" s="6" t="s">
        <v>160</v>
      </c>
      <c r="C129" s="13" t="s">
        <v>10</v>
      </c>
      <c r="D129" s="14" t="s">
        <v>293</v>
      </c>
      <c r="E129" s="1" t="s">
        <v>216</v>
      </c>
      <c r="F129" s="2" t="s">
        <v>239</v>
      </c>
      <c r="G129" s="2" t="str">
        <f t="shared" ref="G129:G138" si="30">G128</f>
        <v>Bachelor of Accounting</v>
      </c>
      <c r="H129" s="2" t="s">
        <v>422</v>
      </c>
      <c r="I129" s="2" t="s">
        <v>40</v>
      </c>
    </row>
    <row r="130" spans="1:9">
      <c r="A130" s="3">
        <v>150228</v>
      </c>
      <c r="B130" s="6" t="s">
        <v>161</v>
      </c>
      <c r="C130" s="13" t="s">
        <v>13</v>
      </c>
      <c r="D130" s="14" t="s">
        <v>289</v>
      </c>
      <c r="E130" s="1" t="s">
        <v>216</v>
      </c>
      <c r="F130" s="2" t="s">
        <v>239</v>
      </c>
      <c r="G130" s="2" t="str">
        <f t="shared" si="30"/>
        <v>Bachelor of Accounting</v>
      </c>
      <c r="H130" s="2" t="s">
        <v>423</v>
      </c>
      <c r="I130" s="2" t="str">
        <f t="shared" ref="I130:I132" si="31">I129</f>
        <v>AECC Global - Cebu</v>
      </c>
    </row>
    <row r="131" spans="1:9">
      <c r="A131" s="3">
        <v>150229</v>
      </c>
      <c r="B131" s="2" t="s">
        <v>162</v>
      </c>
      <c r="C131" s="13" t="s">
        <v>19</v>
      </c>
      <c r="D131" s="14" t="s">
        <v>294</v>
      </c>
      <c r="E131" s="1" t="s">
        <v>220</v>
      </c>
      <c r="F131" s="2" t="s">
        <v>222</v>
      </c>
      <c r="G131" s="2" t="str">
        <f t="shared" si="30"/>
        <v>Bachelor of Accounting</v>
      </c>
      <c r="H131" s="2" t="s">
        <v>424</v>
      </c>
      <c r="I131" s="2" t="str">
        <f t="shared" si="31"/>
        <v>AECC Global - Cebu</v>
      </c>
    </row>
    <row r="132" spans="1:9">
      <c r="A132" s="3">
        <v>150230</v>
      </c>
      <c r="B132" s="5" t="s">
        <v>163</v>
      </c>
      <c r="C132" s="13" t="s">
        <v>6</v>
      </c>
      <c r="D132" s="14" t="s">
        <v>293</v>
      </c>
      <c r="E132" s="1" t="s">
        <v>221</v>
      </c>
      <c r="F132" s="2" t="s">
        <v>227</v>
      </c>
      <c r="G132" s="2" t="str">
        <f t="shared" si="30"/>
        <v>Bachelor of Accounting</v>
      </c>
      <c r="H132" s="2" t="s">
        <v>425</v>
      </c>
      <c r="I132" s="2" t="str">
        <f t="shared" si="31"/>
        <v>AECC Global - Cebu</v>
      </c>
    </row>
    <row r="133" spans="1:9">
      <c r="A133" s="3">
        <v>150231</v>
      </c>
      <c r="B133" s="2" t="s">
        <v>164</v>
      </c>
      <c r="C133" s="13" t="s">
        <v>39</v>
      </c>
      <c r="D133" s="14" t="s">
        <v>287</v>
      </c>
      <c r="E133" s="1" t="s">
        <v>218</v>
      </c>
      <c r="F133" s="2" t="s">
        <v>238</v>
      </c>
      <c r="G133" s="2" t="str">
        <f t="shared" si="30"/>
        <v>Bachelor of Accounting</v>
      </c>
      <c r="H133" s="2" t="s">
        <v>426</v>
      </c>
      <c r="I133" s="2" t="s">
        <v>41</v>
      </c>
    </row>
    <row r="134" spans="1:9">
      <c r="A134" s="3">
        <v>150232</v>
      </c>
      <c r="B134" s="2" t="s">
        <v>165</v>
      </c>
      <c r="C134" s="13" t="s">
        <v>7</v>
      </c>
      <c r="D134" s="14" t="s">
        <v>294</v>
      </c>
      <c r="E134" s="1" t="s">
        <v>214</v>
      </c>
      <c r="F134" s="2" t="s">
        <v>243</v>
      </c>
      <c r="G134" s="2" t="str">
        <f t="shared" si="30"/>
        <v>Bachelor of Accounting</v>
      </c>
      <c r="H134" s="2" t="s">
        <v>427</v>
      </c>
      <c r="I134" s="2" t="str">
        <f>I133</f>
        <v>Student World Pty Ltd</v>
      </c>
    </row>
    <row r="135" spans="1:9">
      <c r="A135" s="3">
        <v>150233</v>
      </c>
      <c r="B135" s="2" t="s">
        <v>166</v>
      </c>
      <c r="C135" s="13" t="s">
        <v>10</v>
      </c>
      <c r="D135" s="14" t="s">
        <v>291</v>
      </c>
      <c r="E135" s="1" t="s">
        <v>213</v>
      </c>
      <c r="F135" s="2" t="s">
        <v>226</v>
      </c>
      <c r="G135" s="2" t="str">
        <f t="shared" si="30"/>
        <v>Bachelor of Accounting</v>
      </c>
      <c r="H135" s="2" t="s">
        <v>428</v>
      </c>
      <c r="I135" s="2" t="s">
        <v>192</v>
      </c>
    </row>
    <row r="136" spans="1:9">
      <c r="A136" s="3">
        <v>150234</v>
      </c>
      <c r="B136" s="5" t="s">
        <v>167</v>
      </c>
      <c r="C136" s="13" t="s">
        <v>5</v>
      </c>
      <c r="D136" s="14" t="s">
        <v>287</v>
      </c>
      <c r="E136" s="1" t="s">
        <v>212</v>
      </c>
      <c r="F136" s="2" t="s">
        <v>227</v>
      </c>
      <c r="G136" s="2" t="str">
        <f t="shared" si="30"/>
        <v>Bachelor of Accounting</v>
      </c>
      <c r="H136" s="2" t="s">
        <v>429</v>
      </c>
      <c r="I136" s="2" t="str">
        <f t="shared" ref="I136:I137" si="32">I135</f>
        <v>International Migration &amp; Education Services</v>
      </c>
    </row>
    <row r="137" spans="1:9">
      <c r="A137" s="3">
        <v>150235</v>
      </c>
      <c r="B137" s="5" t="s">
        <v>168</v>
      </c>
      <c r="C137" s="13" t="s">
        <v>6</v>
      </c>
      <c r="D137" s="14" t="s">
        <v>290</v>
      </c>
      <c r="E137" s="1" t="s">
        <v>210</v>
      </c>
      <c r="F137" s="2" t="s">
        <v>247</v>
      </c>
      <c r="G137" s="2" t="str">
        <f t="shared" si="30"/>
        <v>Bachelor of Accounting</v>
      </c>
      <c r="H137" s="2" t="s">
        <v>430</v>
      </c>
      <c r="I137" s="2" t="str">
        <f t="shared" si="32"/>
        <v>International Migration &amp; Education Services</v>
      </c>
    </row>
    <row r="138" spans="1:9">
      <c r="A138" s="3">
        <v>150236</v>
      </c>
      <c r="B138" s="2" t="s">
        <v>169</v>
      </c>
      <c r="C138" s="13" t="s">
        <v>10</v>
      </c>
      <c r="D138" s="14" t="s">
        <v>293</v>
      </c>
      <c r="E138" s="1" t="s">
        <v>217</v>
      </c>
      <c r="F138" s="2" t="s">
        <v>236</v>
      </c>
      <c r="G138" s="2" t="str">
        <f t="shared" si="30"/>
        <v>Bachelor of Accounting</v>
      </c>
      <c r="H138" s="2" t="s">
        <v>431</v>
      </c>
      <c r="I138" s="2" t="s">
        <v>190</v>
      </c>
    </row>
    <row r="139" spans="1:9">
      <c r="A139" s="3">
        <v>150237</v>
      </c>
      <c r="B139" s="2" t="s">
        <v>170</v>
      </c>
      <c r="C139" s="13" t="s">
        <v>7</v>
      </c>
      <c r="D139" s="14" t="s">
        <v>289</v>
      </c>
      <c r="E139" s="1" t="s">
        <v>217</v>
      </c>
      <c r="F139" s="2" t="s">
        <v>228</v>
      </c>
      <c r="G139" s="2" t="s">
        <v>11</v>
      </c>
      <c r="H139" s="2" t="s">
        <v>432</v>
      </c>
      <c r="I139" s="2" t="s">
        <v>191</v>
      </c>
    </row>
    <row r="140" spans="1:9">
      <c r="A140" s="3">
        <v>150238</v>
      </c>
      <c r="B140" s="2" t="s">
        <v>171</v>
      </c>
      <c r="C140" s="13" t="s">
        <v>10</v>
      </c>
      <c r="D140" s="14" t="s">
        <v>294</v>
      </c>
      <c r="E140" s="1" t="s">
        <v>215</v>
      </c>
      <c r="F140" s="2" t="s">
        <v>240</v>
      </c>
      <c r="G140" s="2" t="str">
        <f t="shared" ref="G140:G141" si="33">G139</f>
        <v>Bachelor of Business</v>
      </c>
      <c r="H140" s="2" t="s">
        <v>433</v>
      </c>
      <c r="I140" s="2" t="str">
        <f>I139</f>
        <v>Uni Education</v>
      </c>
    </row>
    <row r="141" spans="1:9">
      <c r="A141" s="3">
        <v>150239</v>
      </c>
      <c r="B141" s="5" t="s">
        <v>172</v>
      </c>
      <c r="C141" s="13" t="s">
        <v>6</v>
      </c>
      <c r="D141" s="14" t="s">
        <v>291</v>
      </c>
      <c r="E141" s="1" t="s">
        <v>220</v>
      </c>
      <c r="F141" s="2" t="s">
        <v>236</v>
      </c>
      <c r="G141" s="2" t="str">
        <f t="shared" si="33"/>
        <v>Bachelor of Business</v>
      </c>
      <c r="H141" s="2" t="s">
        <v>434</v>
      </c>
      <c r="I141" s="2" t="s">
        <v>192</v>
      </c>
    </row>
    <row r="142" spans="1:9">
      <c r="A142" s="3">
        <v>150240</v>
      </c>
      <c r="B142" s="2" t="s">
        <v>173</v>
      </c>
      <c r="C142" s="13" t="s">
        <v>7</v>
      </c>
      <c r="D142" s="14" t="s">
        <v>288</v>
      </c>
      <c r="E142" s="1" t="s">
        <v>212</v>
      </c>
      <c r="F142" s="2" t="s">
        <v>230</v>
      </c>
      <c r="G142" s="2" t="s">
        <v>8</v>
      </c>
      <c r="H142" s="2" t="s">
        <v>435</v>
      </c>
      <c r="I142" s="2" t="s">
        <v>189</v>
      </c>
    </row>
    <row r="143" spans="1:9">
      <c r="A143" s="3">
        <v>150241</v>
      </c>
      <c r="B143" s="2" t="s">
        <v>174</v>
      </c>
      <c r="C143" s="13" t="s">
        <v>18</v>
      </c>
      <c r="D143" s="14" t="s">
        <v>292</v>
      </c>
      <c r="E143" s="1" t="s">
        <v>218</v>
      </c>
      <c r="F143" s="2" t="s">
        <v>231</v>
      </c>
      <c r="G143" s="2" t="str">
        <f>G142</f>
        <v>Bachelor of Accounting</v>
      </c>
      <c r="H143" s="2" t="s">
        <v>436</v>
      </c>
      <c r="I143" s="2" t="str">
        <f>I142</f>
        <v>Hope Agency</v>
      </c>
    </row>
    <row r="144" spans="1:9">
      <c r="A144" s="3">
        <v>150242</v>
      </c>
      <c r="B144" s="2" t="s">
        <v>175</v>
      </c>
      <c r="C144" s="13" t="s">
        <v>5</v>
      </c>
      <c r="D144" s="14" t="s">
        <v>291</v>
      </c>
      <c r="E144" s="1" t="s">
        <v>215</v>
      </c>
      <c r="F144" s="2" t="s">
        <v>222</v>
      </c>
      <c r="G144" s="2" t="s">
        <v>22</v>
      </c>
      <c r="H144" s="2" t="s">
        <v>437</v>
      </c>
      <c r="I144" s="2" t="s">
        <v>193</v>
      </c>
    </row>
    <row r="145" spans="1:9">
      <c r="A145" s="3">
        <v>150243</v>
      </c>
      <c r="B145" s="2" t="s">
        <v>176</v>
      </c>
      <c r="C145" s="13" t="s">
        <v>6</v>
      </c>
      <c r="D145" s="14" t="s">
        <v>287</v>
      </c>
      <c r="E145" s="1" t="s">
        <v>220</v>
      </c>
      <c r="F145" s="2" t="s">
        <v>227</v>
      </c>
      <c r="G145" s="2" t="str">
        <f t="shared" ref="G145:G146" si="34">G144</f>
        <v>Bachelor of Business </v>
      </c>
      <c r="H145" s="2" t="s">
        <v>438</v>
      </c>
      <c r="I145" s="2" t="str">
        <f t="shared" ref="I145:I146" si="35">I144</f>
        <v>Expert Education Services</v>
      </c>
    </row>
    <row r="146" spans="1:9">
      <c r="A146" s="3">
        <v>150244</v>
      </c>
      <c r="B146" s="2" t="s">
        <v>177</v>
      </c>
      <c r="C146" s="13" t="s">
        <v>9</v>
      </c>
      <c r="D146" s="14" t="s">
        <v>292</v>
      </c>
      <c r="E146" s="1" t="s">
        <v>212</v>
      </c>
      <c r="F146" s="2" t="s">
        <v>238</v>
      </c>
      <c r="G146" s="2" t="str">
        <f t="shared" si="34"/>
        <v>Bachelor of Business </v>
      </c>
      <c r="H146" s="2" t="s">
        <v>439</v>
      </c>
      <c r="I146" s="2" t="str">
        <f t="shared" si="35"/>
        <v>Expert Education Services</v>
      </c>
    </row>
    <row r="147" spans="1:9">
      <c r="A147" s="3">
        <v>150245</v>
      </c>
      <c r="B147" s="6" t="s">
        <v>178</v>
      </c>
      <c r="C147" s="13" t="s">
        <v>9</v>
      </c>
      <c r="D147" s="14" t="s">
        <v>293</v>
      </c>
      <c r="E147" s="1" t="s">
        <v>212</v>
      </c>
      <c r="F147" s="2" t="s">
        <v>237</v>
      </c>
      <c r="G147" s="2" t="s">
        <v>29</v>
      </c>
      <c r="H147" s="2" t="s">
        <v>440</v>
      </c>
      <c r="I147" s="2" t="s">
        <v>192</v>
      </c>
    </row>
    <row r="148" spans="1:9">
      <c r="A148" s="3">
        <v>150246</v>
      </c>
      <c r="B148" s="2" t="s">
        <v>179</v>
      </c>
      <c r="C148" s="13" t="s">
        <v>7</v>
      </c>
      <c r="D148" s="14" t="s">
        <v>289</v>
      </c>
      <c r="E148" s="1" t="s">
        <v>221</v>
      </c>
      <c r="F148" s="2" t="s">
        <v>230</v>
      </c>
      <c r="G148" s="2" t="s">
        <v>22</v>
      </c>
      <c r="H148" s="2" t="s">
        <v>441</v>
      </c>
      <c r="I148" s="2" t="s">
        <v>191</v>
      </c>
    </row>
    <row r="149" spans="1:9">
      <c r="A149" s="3">
        <v>150247</v>
      </c>
      <c r="B149" s="2" t="s">
        <v>180</v>
      </c>
      <c r="C149" s="13" t="s">
        <v>10</v>
      </c>
      <c r="D149" s="14" t="s">
        <v>292</v>
      </c>
      <c r="E149" s="1" t="s">
        <v>213</v>
      </c>
      <c r="F149" s="2" t="s">
        <v>241</v>
      </c>
      <c r="G149" s="2" t="str">
        <f t="shared" ref="G149:G154" si="36">G148</f>
        <v>Bachelor of Business </v>
      </c>
      <c r="H149" s="2" t="s">
        <v>442</v>
      </c>
      <c r="I149" s="2" t="str">
        <f t="shared" ref="I149:I150" si="37">I148</f>
        <v>Uni Education</v>
      </c>
    </row>
    <row r="150" spans="1:9">
      <c r="A150" s="3">
        <v>150248</v>
      </c>
      <c r="B150" s="2" t="s">
        <v>181</v>
      </c>
      <c r="C150" s="13" t="s">
        <v>12</v>
      </c>
      <c r="D150" s="14" t="s">
        <v>293</v>
      </c>
      <c r="E150" s="1" t="s">
        <v>216</v>
      </c>
      <c r="F150" s="2" t="s">
        <v>240</v>
      </c>
      <c r="G150" s="2" t="str">
        <f t="shared" si="36"/>
        <v>Bachelor of Business </v>
      </c>
      <c r="H150" s="2" t="s">
        <v>443</v>
      </c>
      <c r="I150" s="2" t="str">
        <f t="shared" si="37"/>
        <v>Uni Education</v>
      </c>
    </row>
    <row r="151" spans="1:9">
      <c r="A151" s="3">
        <v>150249</v>
      </c>
      <c r="B151" s="2" t="s">
        <v>182</v>
      </c>
      <c r="C151" s="13" t="s">
        <v>10</v>
      </c>
      <c r="D151" s="14" t="s">
        <v>289</v>
      </c>
      <c r="E151" s="1" t="s">
        <v>220</v>
      </c>
      <c r="F151" s="2" t="s">
        <v>248</v>
      </c>
      <c r="G151" s="2" t="str">
        <f t="shared" si="36"/>
        <v>Bachelor of Business </v>
      </c>
      <c r="H151" s="2" t="s">
        <v>444</v>
      </c>
      <c r="I151" s="2" t="s">
        <v>190</v>
      </c>
    </row>
    <row r="152" spans="1:9">
      <c r="A152" s="3">
        <v>150250</v>
      </c>
      <c r="B152" s="2" t="s">
        <v>183</v>
      </c>
      <c r="C152" s="13" t="s">
        <v>5</v>
      </c>
      <c r="D152" s="14" t="s">
        <v>294</v>
      </c>
      <c r="E152" s="1" t="s">
        <v>215</v>
      </c>
      <c r="F152" s="2" t="s">
        <v>249</v>
      </c>
      <c r="G152" s="2" t="str">
        <f t="shared" si="36"/>
        <v>Bachelor of Business </v>
      </c>
      <c r="H152" s="2" t="s">
        <v>445</v>
      </c>
      <c r="I152" s="2" t="str">
        <f t="shared" ref="I152:I154" si="38">I151</f>
        <v>IDPM Education</v>
      </c>
    </row>
    <row r="153" spans="1:9">
      <c r="A153" s="3">
        <v>150251</v>
      </c>
      <c r="B153" s="2" t="s">
        <v>184</v>
      </c>
      <c r="C153" s="13" t="s">
        <v>6</v>
      </c>
      <c r="D153" s="14" t="s">
        <v>291</v>
      </c>
      <c r="E153" s="1" t="s">
        <v>216</v>
      </c>
      <c r="F153" s="2" t="s">
        <v>222</v>
      </c>
      <c r="G153" s="2" t="str">
        <f t="shared" si="36"/>
        <v>Bachelor of Business </v>
      </c>
      <c r="H153" s="2" t="s">
        <v>446</v>
      </c>
      <c r="I153" s="2" t="str">
        <f t="shared" si="38"/>
        <v>IDPM Education</v>
      </c>
    </row>
    <row r="154" spans="1:9">
      <c r="A154" s="3">
        <v>150252</v>
      </c>
      <c r="B154" s="2" t="s">
        <v>185</v>
      </c>
      <c r="C154" s="13" t="s">
        <v>9</v>
      </c>
      <c r="D154" s="14" t="s">
        <v>288</v>
      </c>
      <c r="E154" s="1" t="s">
        <v>219</v>
      </c>
      <c r="F154" s="2" t="s">
        <v>245</v>
      </c>
      <c r="G154" s="2" t="str">
        <f t="shared" si="36"/>
        <v>Bachelor of Business </v>
      </c>
      <c r="H154" s="2" t="s">
        <v>447</v>
      </c>
      <c r="I154" s="2" t="str">
        <f t="shared" si="38"/>
        <v>IDPM Education</v>
      </c>
    </row>
  </sheetData>
  <conditionalFormatting sqref="F2:F107">
    <cfRule type="expression" dxfId="3" priority="4">
      <formula>AND(#REF!="New",#REF!="GB")</formula>
    </cfRule>
  </conditionalFormatting>
  <conditionalFormatting sqref="F108:F154">
    <cfRule type="expression" dxfId="2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92C2-5570-4961-97F7-3EF556370674}">
  <dimension ref="A3:B7"/>
  <sheetViews>
    <sheetView workbookViewId="0">
      <selection activeCell="A6" sqref="A6"/>
    </sheetView>
  </sheetViews>
  <sheetFormatPr defaultRowHeight="14.75"/>
  <cols>
    <col min="1" max="1" width="10.58984375" bestFit="1" customWidth="1"/>
    <col min="2" max="2" width="31" bestFit="1" customWidth="1"/>
    <col min="3" max="3" width="30.36328125" bestFit="1" customWidth="1"/>
    <col min="4" max="4" width="25.54296875" bestFit="1" customWidth="1"/>
    <col min="6" max="6" width="8.04296875" bestFit="1" customWidth="1"/>
    <col min="7" max="7" width="10.31640625" bestFit="1" customWidth="1"/>
    <col min="8" max="8" width="10" bestFit="1" customWidth="1"/>
    <col min="9" max="9" width="12.26953125" bestFit="1" customWidth="1"/>
    <col min="10" max="10" width="6.7265625" bestFit="1" customWidth="1"/>
    <col min="11" max="11" width="9" bestFit="1" customWidth="1"/>
    <col min="12" max="12" width="10.58984375" bestFit="1" customWidth="1"/>
  </cols>
  <sheetData>
    <row r="3" spans="1:2">
      <c r="A3" s="51" t="s">
        <v>2</v>
      </c>
      <c r="B3" t="s">
        <v>501</v>
      </c>
    </row>
    <row r="4" spans="1:2">
      <c r="A4" s="52" t="s">
        <v>289</v>
      </c>
      <c r="B4" s="53">
        <v>51</v>
      </c>
    </row>
    <row r="5" spans="1:2">
      <c r="A5" s="52" t="s">
        <v>288</v>
      </c>
      <c r="B5" s="53">
        <v>49</v>
      </c>
    </row>
    <row r="6" spans="1:2">
      <c r="A6" s="52" t="s">
        <v>287</v>
      </c>
      <c r="B6" s="53">
        <v>53</v>
      </c>
    </row>
    <row r="7" spans="1:2">
      <c r="A7" s="52" t="s">
        <v>499</v>
      </c>
      <c r="B7" s="53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7B15-472B-4E2D-8D01-A8B2FA40CEE2}">
  <dimension ref="A3:B7"/>
  <sheetViews>
    <sheetView workbookViewId="0">
      <selection activeCell="A3" sqref="A3"/>
    </sheetView>
  </sheetViews>
  <sheetFormatPr defaultRowHeight="14.75"/>
  <cols>
    <col min="1" max="1" width="12.40625" bestFit="1" customWidth="1"/>
    <col min="2" max="2" width="30.2265625" bestFit="1" customWidth="1"/>
  </cols>
  <sheetData>
    <row r="3" spans="1:2">
      <c r="A3" s="51" t="s">
        <v>498</v>
      </c>
      <c r="B3" t="s">
        <v>506</v>
      </c>
    </row>
    <row r="4" spans="1:2">
      <c r="A4" s="52" t="s">
        <v>289</v>
      </c>
      <c r="B4" s="53">
        <v>672</v>
      </c>
    </row>
    <row r="5" spans="1:2">
      <c r="A5" s="52" t="s">
        <v>288</v>
      </c>
      <c r="B5" s="53">
        <v>612</v>
      </c>
    </row>
    <row r="6" spans="1:2">
      <c r="A6" s="52" t="s">
        <v>287</v>
      </c>
      <c r="B6" s="53">
        <v>648</v>
      </c>
    </row>
    <row r="7" spans="1:2">
      <c r="A7" s="52" t="s">
        <v>499</v>
      </c>
      <c r="B7" s="53">
        <v>1932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940-ECA3-484B-BCD4-6DC1934C8E2A}">
  <dimension ref="A3:B19"/>
  <sheetViews>
    <sheetView workbookViewId="0">
      <selection activeCell="G14" sqref="G14"/>
    </sheetView>
  </sheetViews>
  <sheetFormatPr defaultRowHeight="14.75"/>
  <cols>
    <col min="1" max="1" width="12.40625" bestFit="1" customWidth="1"/>
    <col min="2" max="2" width="13.31640625" bestFit="1" customWidth="1"/>
  </cols>
  <sheetData>
    <row r="3" spans="1:2">
      <c r="A3" s="51" t="s">
        <v>498</v>
      </c>
      <c r="B3" t="s">
        <v>500</v>
      </c>
    </row>
    <row r="4" spans="1:2">
      <c r="A4" s="52">
        <v>16</v>
      </c>
      <c r="B4" s="53">
        <v>3</v>
      </c>
    </row>
    <row r="5" spans="1:2">
      <c r="A5" s="52">
        <v>17</v>
      </c>
      <c r="B5" s="53">
        <v>6</v>
      </c>
    </row>
    <row r="6" spans="1:2">
      <c r="A6" s="52">
        <v>18</v>
      </c>
      <c r="B6" s="53">
        <v>6</v>
      </c>
    </row>
    <row r="7" spans="1:2">
      <c r="A7" s="52">
        <v>19</v>
      </c>
      <c r="B7" s="53">
        <v>11</v>
      </c>
    </row>
    <row r="8" spans="1:2">
      <c r="A8" s="52">
        <v>20</v>
      </c>
      <c r="B8" s="53">
        <v>13</v>
      </c>
    </row>
    <row r="9" spans="1:2">
      <c r="A9" s="52">
        <v>21</v>
      </c>
      <c r="B9" s="53">
        <v>12</v>
      </c>
    </row>
    <row r="10" spans="1:2">
      <c r="A10" s="52">
        <v>22</v>
      </c>
      <c r="B10" s="53">
        <v>15</v>
      </c>
    </row>
    <row r="11" spans="1:2">
      <c r="A11" s="52">
        <v>23</v>
      </c>
      <c r="B11" s="53">
        <v>19</v>
      </c>
    </row>
    <row r="12" spans="1:2">
      <c r="A12" s="52">
        <v>24</v>
      </c>
      <c r="B12" s="53">
        <v>17</v>
      </c>
    </row>
    <row r="13" spans="1:2">
      <c r="A13" s="52">
        <v>25</v>
      </c>
      <c r="B13" s="53">
        <v>14</v>
      </c>
    </row>
    <row r="14" spans="1:2">
      <c r="A14" s="52">
        <v>26</v>
      </c>
      <c r="B14" s="53">
        <v>5</v>
      </c>
    </row>
    <row r="15" spans="1:2">
      <c r="A15" s="52">
        <v>27</v>
      </c>
      <c r="B15" s="53">
        <v>13</v>
      </c>
    </row>
    <row r="16" spans="1:2">
      <c r="A16" s="52">
        <v>28</v>
      </c>
      <c r="B16" s="53">
        <v>8</v>
      </c>
    </row>
    <row r="17" spans="1:2">
      <c r="A17" s="52">
        <v>29</v>
      </c>
      <c r="B17" s="53">
        <v>7</v>
      </c>
    </row>
    <row r="18" spans="1:2">
      <c r="A18" s="52">
        <v>30</v>
      </c>
      <c r="B18" s="53">
        <v>4</v>
      </c>
    </row>
    <row r="19" spans="1:2">
      <c r="A19" s="52" t="s">
        <v>499</v>
      </c>
      <c r="B19" s="53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AE2B-8F01-496F-85C8-D9F483CD8B3A}">
  <dimension ref="A1:O154"/>
  <sheetViews>
    <sheetView workbookViewId="0">
      <pane xSplit="1" ySplit="1" topLeftCell="H131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8.81640625" defaultRowHeight="14.75"/>
  <cols>
    <col min="1" max="1" width="10.81640625" bestFit="1" customWidth="1"/>
    <col min="2" max="2" width="23.5" bestFit="1" customWidth="1"/>
    <col min="3" max="3" width="18.81640625" customWidth="1"/>
    <col min="4" max="4" width="11.31640625" customWidth="1"/>
    <col min="5" max="5" width="17.5" customWidth="1"/>
    <col min="6" max="6" width="30.1328125" customWidth="1"/>
    <col min="7" max="7" width="17.1796875" customWidth="1"/>
    <col min="8" max="8" width="27.31640625" customWidth="1"/>
    <col min="9" max="9" width="10.6796875" bestFit="1" customWidth="1"/>
    <col min="10" max="10" width="41.31640625" bestFit="1" customWidth="1"/>
    <col min="11" max="13" width="17.1328125" customWidth="1"/>
  </cols>
  <sheetData>
    <row r="1" spans="1:15" s="8" customFormat="1" ht="33.75" customHeight="1">
      <c r="A1" s="10" t="s">
        <v>461</v>
      </c>
      <c r="B1" s="11" t="s">
        <v>0</v>
      </c>
      <c r="C1" s="10" t="s">
        <v>1</v>
      </c>
      <c r="D1" s="10" t="s">
        <v>2</v>
      </c>
      <c r="E1" s="10" t="s">
        <v>462</v>
      </c>
      <c r="F1" s="10" t="s">
        <v>495</v>
      </c>
      <c r="G1" s="10" t="s">
        <v>262</v>
      </c>
      <c r="H1" s="11" t="s">
        <v>3</v>
      </c>
      <c r="I1" s="11" t="s">
        <v>296</v>
      </c>
      <c r="J1" s="11" t="s">
        <v>4</v>
      </c>
      <c r="K1" s="49" t="s">
        <v>496</v>
      </c>
      <c r="L1" s="49" t="s">
        <v>497</v>
      </c>
      <c r="M1" s="49" t="s">
        <v>502</v>
      </c>
      <c r="N1" s="8" t="s">
        <v>503</v>
      </c>
      <c r="O1" s="8" t="s">
        <v>504</v>
      </c>
    </row>
    <row r="2" spans="1:15">
      <c r="A2" s="3" t="str">
        <f>SUBSTITUTE('Student database'!A2,"K","")</f>
        <v>150100</v>
      </c>
      <c r="B2" s="3" t="str">
        <f>CLEAN(TRIM('Student database'!B2))</f>
        <v>Mr. Behrouz COURT</v>
      </c>
      <c r="C2" s="3" t="str">
        <f>'Student database'!C2</f>
        <v>Intro to ECommerce</v>
      </c>
      <c r="D2" s="3" t="str">
        <f>CLEAN(TRIM('Student database'!D2))</f>
        <v>Sydney</v>
      </c>
      <c r="E2" s="3" t="str">
        <f>'Student database'!E2</f>
        <v>T2-2015</v>
      </c>
      <c r="F2" s="48">
        <f>DATE(RIGHT(E2,4),RIGHT(IF(MID(E2,2,1)="3","13/03",IF(MID(E2,2,1)="2","10/07","06/11")),2),LEFT(IF(MID(E2,2,1)="3","13/03",IF(MID(E2,2,1)="2","10/07","06/11")),2))</f>
        <v>42195</v>
      </c>
      <c r="G2" s="3">
        <f>VALUE(SUBSTITUTE(TRIM('Student database'!F2),CHAR(160),""))</f>
        <v>1</v>
      </c>
      <c r="H2" s="3" t="str">
        <f>'Student database'!G2</f>
        <v>Bachelor of Business</v>
      </c>
      <c r="I2" s="47">
        <f>DATE(LEFT('Student database'!H2,4),MID('Student database'!H2,6,2),RIGHT('Student database'!H2,2))</f>
        <v>34996</v>
      </c>
      <c r="J2" s="3" t="str">
        <f>'Student database'!I2</f>
        <v xml:space="preserve">Pathway Education </v>
      </c>
      <c r="K2" s="50" t="str">
        <f>TEXT(F2,"mmm")</f>
        <v>Jul</v>
      </c>
      <c r="L2" s="50">
        <f>YEAR(F2)-YEAR(I2)</f>
        <v>20</v>
      </c>
      <c r="M2" s="50">
        <f>IF(G2&lt;20,(20-G2),0)</f>
        <v>19</v>
      </c>
      <c r="N2">
        <f>LEN(G2)</f>
        <v>1</v>
      </c>
      <c r="O2">
        <f>CODE(RIGHT(G2,1))</f>
        <v>49</v>
      </c>
    </row>
    <row r="3" spans="1:15">
      <c r="A3" s="3" t="str">
        <f>SUBSTITUTE('Student database'!A3,"K","")</f>
        <v>150101</v>
      </c>
      <c r="B3" s="3" t="str">
        <f>CLEAN(TRIM('Student database'!B3))</f>
        <v>Mr. Hootan VERIO</v>
      </c>
      <c r="C3" s="3" t="str">
        <f>'Student database'!C3</f>
        <v xml:space="preserve">Mgmt Principles </v>
      </c>
      <c r="D3" s="3" t="str">
        <f>CLEAN(TRIM('Student database'!D3))</f>
        <v>Brisbane</v>
      </c>
      <c r="E3" s="3" t="str">
        <f>'Student database'!E3</f>
        <v>T1-2014</v>
      </c>
      <c r="F3" s="48">
        <f t="shared" ref="F3:F66" si="0">DATE(RIGHT(E3,4),RIGHT(IF(MID(E3,2,1)="3","13/03",IF(MID(E3,2,1)="2","10/07","06/11")),2),LEFT(IF(MID(E3,2,1)="3","13/03",IF(MID(E3,2,1)="2","10/07","06/11")),2))</f>
        <v>41949</v>
      </c>
      <c r="G3" s="3">
        <f>VALUE(SUBSTITUTE(TRIM('Student database'!F3),CHAR(160),""))</f>
        <v>1</v>
      </c>
      <c r="H3" s="3" t="str">
        <f>'Student database'!G3</f>
        <v>Bachelor of Business</v>
      </c>
      <c r="I3" s="47">
        <f>DATE(LEFT('Student database'!H3,4),MID('Student database'!H3,6,2),RIGHT('Student database'!H3,2))</f>
        <v>33974</v>
      </c>
      <c r="J3" s="3" t="str">
        <f>'Student database'!I3</f>
        <v xml:space="preserve">Pathway Education </v>
      </c>
      <c r="K3" s="50" t="str">
        <f t="shared" ref="K3:K66" si="1">TEXT(F3,"mmm")</f>
        <v>Nov</v>
      </c>
      <c r="L3" s="50">
        <f t="shared" ref="L3:L66" si="2">YEAR(F3)-YEAR(I3)</f>
        <v>21</v>
      </c>
      <c r="M3" s="50">
        <f t="shared" ref="M3:M66" si="3">IF(G3&lt;20,(20-G3),0)</f>
        <v>19</v>
      </c>
      <c r="N3">
        <f t="shared" ref="N3:N66" si="4">LEN(G3)</f>
        <v>1</v>
      </c>
      <c r="O3">
        <f t="shared" ref="O3:O66" si="5">CODE(RIGHT(G3,1))</f>
        <v>49</v>
      </c>
    </row>
    <row r="4" spans="1:15">
      <c r="A4" s="3" t="str">
        <f>SUBSTITUTE('Student database'!A4,"K","")</f>
        <v>150102</v>
      </c>
      <c r="B4" s="3" t="str">
        <f>CLEAN(TRIM('Student database'!B4))</f>
        <v>Ms. Kaveh RVATH</v>
      </c>
      <c r="C4" s="3" t="str">
        <f>'Student database'!C4</f>
        <v>Bus Acct</v>
      </c>
      <c r="D4" s="3" t="str">
        <f>CLEAN(TRIM('Student database'!D4))</f>
        <v>Melbourne</v>
      </c>
      <c r="E4" s="3" t="str">
        <f>'Student database'!E4</f>
        <v>T2-2015</v>
      </c>
      <c r="F4" s="48">
        <f t="shared" si="0"/>
        <v>42195</v>
      </c>
      <c r="G4" s="3">
        <f>VALUE(SUBSTITUTE(TRIM('Student database'!F4),CHAR(160),""))</f>
        <v>22</v>
      </c>
      <c r="H4" s="3" t="str">
        <f>'Student database'!G4</f>
        <v>Bachelor of Accounting</v>
      </c>
      <c r="I4" s="47">
        <f>DATE(LEFT('Student database'!H4,4),MID('Student database'!H4,6,2),RIGHT('Student database'!H4,2))</f>
        <v>32399</v>
      </c>
      <c r="J4" s="3" t="str">
        <f>'Student database'!I4</f>
        <v>Glob Consultancy</v>
      </c>
      <c r="K4" s="50" t="str">
        <f t="shared" si="1"/>
        <v>Jul</v>
      </c>
      <c r="L4" s="50">
        <f t="shared" si="2"/>
        <v>27</v>
      </c>
      <c r="M4" s="50">
        <f t="shared" si="3"/>
        <v>0</v>
      </c>
      <c r="N4">
        <f t="shared" si="4"/>
        <v>2</v>
      </c>
      <c r="O4">
        <f t="shared" si="5"/>
        <v>50</v>
      </c>
    </row>
    <row r="5" spans="1:15">
      <c r="A5" s="3" t="str">
        <f>SUBSTITUTE('Student database'!A5,"K","")</f>
        <v>150103</v>
      </c>
      <c r="B5" s="3" t="str">
        <f>CLEAN(TRIM('Student database'!B5))</f>
        <v>Mr. Fardin KORBA</v>
      </c>
      <c r="C5" s="3" t="str">
        <f>'Student database'!C5</f>
        <v xml:space="preserve">Quant Methods </v>
      </c>
      <c r="D5" s="3" t="str">
        <f>CLEAN(TRIM('Student database'!D5))</f>
        <v>Brisbane</v>
      </c>
      <c r="E5" s="3" t="str">
        <f>'Student database'!E5</f>
        <v>T2-2016</v>
      </c>
      <c r="F5" s="48">
        <f t="shared" si="0"/>
        <v>42561</v>
      </c>
      <c r="G5" s="3">
        <f>VALUE(SUBSTITUTE(TRIM('Student database'!F5),CHAR(160),""))</f>
        <v>18</v>
      </c>
      <c r="H5" s="3" t="str">
        <f>'Student database'!G5</f>
        <v>Bachelor of Accounting</v>
      </c>
      <c r="I5" s="47">
        <f>DATE(LEFT('Student database'!H5,4),MID('Student database'!H5,6,2),RIGHT('Student database'!H5,2))</f>
        <v>32506</v>
      </c>
      <c r="J5" s="3" t="str">
        <f>'Student database'!I5</f>
        <v>Glob Consultancy</v>
      </c>
      <c r="K5" s="50" t="str">
        <f t="shared" si="1"/>
        <v>Jul</v>
      </c>
      <c r="L5" s="50">
        <f t="shared" si="2"/>
        <v>28</v>
      </c>
      <c r="M5" s="50">
        <f t="shared" si="3"/>
        <v>2</v>
      </c>
      <c r="N5">
        <f t="shared" si="4"/>
        <v>2</v>
      </c>
      <c r="O5">
        <f t="shared" si="5"/>
        <v>56</v>
      </c>
    </row>
    <row r="6" spans="1:15">
      <c r="A6" s="3" t="str">
        <f>SUBSTITUTE('Student database'!A6,"K","")</f>
        <v>150104</v>
      </c>
      <c r="B6" s="3" t="str">
        <f>CLEAN(TRIM('Student database'!B6))</f>
        <v>Mr. Mehrab ILYAS</v>
      </c>
      <c r="C6" s="3" t="str">
        <f>'Student database'!C6</f>
        <v xml:space="preserve">Bus Comm </v>
      </c>
      <c r="D6" s="3" t="str">
        <f>CLEAN(TRIM('Student database'!D6))</f>
        <v>Sydney</v>
      </c>
      <c r="E6" s="3" t="str">
        <f>'Student database'!E6</f>
        <v>T3-2016</v>
      </c>
      <c r="F6" s="48">
        <f t="shared" si="0"/>
        <v>42442</v>
      </c>
      <c r="G6" s="3">
        <f>VALUE(SUBSTITUTE(TRIM('Student database'!F6),CHAR(160),""))</f>
        <v>36</v>
      </c>
      <c r="H6" s="3" t="str">
        <f>'Student database'!G6</f>
        <v>Bachelor of Business</v>
      </c>
      <c r="I6" s="47">
        <f>DATE(LEFT('Student database'!H6,4),MID('Student database'!H6,6,2),RIGHT('Student database'!H6,2))</f>
        <v>35334</v>
      </c>
      <c r="J6" s="3" t="str">
        <f>'Student database'!I6</f>
        <v xml:space="preserve">Bridgeagency </v>
      </c>
      <c r="K6" s="50" t="str">
        <f t="shared" si="1"/>
        <v>Mar</v>
      </c>
      <c r="L6" s="50">
        <f t="shared" si="2"/>
        <v>20</v>
      </c>
      <c r="M6" s="50">
        <f t="shared" si="3"/>
        <v>0</v>
      </c>
      <c r="N6">
        <f t="shared" si="4"/>
        <v>2</v>
      </c>
      <c r="O6">
        <f t="shared" si="5"/>
        <v>54</v>
      </c>
    </row>
    <row r="7" spans="1:15">
      <c r="A7" s="3" t="str">
        <f>SUBSTITUTE('Student database'!A7,"K","")</f>
        <v>150105</v>
      </c>
      <c r="B7" s="3" t="str">
        <f>CLEAN(TRIM('Student database'!B7))</f>
        <v>Mr. Aram HALID</v>
      </c>
      <c r="C7" s="3" t="str">
        <f>'Student database'!C7</f>
        <v>Intro to ECommerce</v>
      </c>
      <c r="D7" s="3" t="str">
        <f>CLEAN(TRIM('Student database'!D7))</f>
        <v>Sydney</v>
      </c>
      <c r="E7" s="3" t="str">
        <f>'Student database'!E7</f>
        <v>T2-2015</v>
      </c>
      <c r="F7" s="48">
        <f t="shared" si="0"/>
        <v>42195</v>
      </c>
      <c r="G7" s="3">
        <f>VALUE(SUBSTITUTE(TRIM('Student database'!F7),CHAR(160),""))</f>
        <v>3</v>
      </c>
      <c r="H7" s="3" t="str">
        <f>'Student database'!G7</f>
        <v>Bachelor of Business</v>
      </c>
      <c r="I7" s="47">
        <f>DATE(LEFT('Student database'!H7,4),MID('Student database'!H7,6,2),RIGHT('Student database'!H7,2))</f>
        <v>34125</v>
      </c>
      <c r="J7" s="3" t="str">
        <f>'Student database'!I7</f>
        <v xml:space="preserve">Bridgeagency </v>
      </c>
      <c r="K7" s="50" t="str">
        <f t="shared" si="1"/>
        <v>Jul</v>
      </c>
      <c r="L7" s="50">
        <f t="shared" si="2"/>
        <v>22</v>
      </c>
      <c r="M7" s="50">
        <f t="shared" si="3"/>
        <v>17</v>
      </c>
      <c r="N7">
        <f t="shared" si="4"/>
        <v>1</v>
      </c>
      <c r="O7">
        <f t="shared" si="5"/>
        <v>51</v>
      </c>
    </row>
    <row r="8" spans="1:15">
      <c r="A8" s="3" t="str">
        <f>SUBSTITUTE('Student database'!A8,"K","")</f>
        <v>150106</v>
      </c>
      <c r="B8" s="3" t="str">
        <f>CLEAN(TRIM('Student database'!B8))</f>
        <v>Mr. Nazilla AYYAB</v>
      </c>
      <c r="C8" s="3" t="str">
        <f>'Student database'!C8</f>
        <v xml:space="preserve">Mgmt Principles </v>
      </c>
      <c r="D8" s="3" t="str">
        <f>CLEAN(TRIM('Student database'!D8))</f>
        <v>Sydney</v>
      </c>
      <c r="E8" s="3" t="str">
        <f>'Student database'!E8</f>
        <v>T2-2015</v>
      </c>
      <c r="F8" s="48">
        <f t="shared" si="0"/>
        <v>42195</v>
      </c>
      <c r="G8" s="3">
        <f>VALUE(SUBSTITUTE(TRIM('Student database'!F8),CHAR(160),""))</f>
        <v>11</v>
      </c>
      <c r="H8" s="3" t="str">
        <f>'Student database'!G8</f>
        <v>Bachelor of Business</v>
      </c>
      <c r="I8" s="47">
        <f>DATE(LEFT('Student database'!H8,4),MID('Student database'!H8,6,2),RIGHT('Student database'!H8,2))</f>
        <v>33071</v>
      </c>
      <c r="J8" s="3" t="str">
        <f>'Student database'!I8</f>
        <v xml:space="preserve">Bridgeagency </v>
      </c>
      <c r="K8" s="50" t="str">
        <f t="shared" si="1"/>
        <v>Jul</v>
      </c>
      <c r="L8" s="50">
        <f t="shared" si="2"/>
        <v>25</v>
      </c>
      <c r="M8" s="50">
        <f t="shared" si="3"/>
        <v>9</v>
      </c>
      <c r="N8">
        <f t="shared" si="4"/>
        <v>2</v>
      </c>
      <c r="O8">
        <f t="shared" si="5"/>
        <v>49</v>
      </c>
    </row>
    <row r="9" spans="1:15">
      <c r="A9" s="3" t="str">
        <f>SUBSTITUTE('Student database'!A9,"K","")</f>
        <v>150107</v>
      </c>
      <c r="B9" s="3" t="str">
        <f>CLEAN(TRIM('Student database'!B9))</f>
        <v>Mr. Shahrbanou ANDIO</v>
      </c>
      <c r="C9" s="3" t="str">
        <f>'Student database'!C9</f>
        <v xml:space="preserve">Mgmt Principles </v>
      </c>
      <c r="D9" s="3" t="str">
        <f>CLEAN(TRIM('Student database'!D9))</f>
        <v>Sydney</v>
      </c>
      <c r="E9" s="3" t="str">
        <f>'Student database'!E9</f>
        <v>T3-2016</v>
      </c>
      <c r="F9" s="48">
        <f t="shared" si="0"/>
        <v>42442</v>
      </c>
      <c r="G9" s="3">
        <f>VALUE(SUBSTITUTE(TRIM('Student database'!F9),CHAR(160),""))</f>
        <v>30</v>
      </c>
      <c r="H9" s="3" t="str">
        <f>'Student database'!G9</f>
        <v>Bachelor of Business</v>
      </c>
      <c r="I9" s="47">
        <f>DATE(LEFT('Student database'!H9,4),MID('Student database'!H9,6,2),RIGHT('Student database'!H9,2))</f>
        <v>33667</v>
      </c>
      <c r="J9" s="3" t="str">
        <f>'Student database'!I9</f>
        <v xml:space="preserve">Bridgeagency </v>
      </c>
      <c r="K9" s="50" t="str">
        <f t="shared" si="1"/>
        <v>Mar</v>
      </c>
      <c r="L9" s="50">
        <f t="shared" si="2"/>
        <v>24</v>
      </c>
      <c r="M9" s="50">
        <f t="shared" si="3"/>
        <v>0</v>
      </c>
      <c r="N9">
        <f t="shared" si="4"/>
        <v>2</v>
      </c>
      <c r="O9">
        <f t="shared" si="5"/>
        <v>48</v>
      </c>
    </row>
    <row r="10" spans="1:15">
      <c r="A10" s="3" t="str">
        <f>SUBSTITUTE('Student database'!A10,"K","")</f>
        <v>150108</v>
      </c>
      <c r="B10" s="3" t="str">
        <f>CLEAN(TRIM('Student database'!B10))</f>
        <v>Mr. Sholeh Mohan</v>
      </c>
      <c r="C10" s="3" t="str">
        <f>'Student database'!C10</f>
        <v>HRM</v>
      </c>
      <c r="D10" s="3" t="str">
        <f>CLEAN(TRIM('Student database'!D10))</f>
        <v>Sydney</v>
      </c>
      <c r="E10" s="3" t="str">
        <f>'Student database'!E10</f>
        <v>T2-2015</v>
      </c>
      <c r="F10" s="48">
        <f t="shared" si="0"/>
        <v>42195</v>
      </c>
      <c r="G10" s="3">
        <f>VALUE(SUBSTITUTE(TRIM('Student database'!F10),CHAR(160),""))</f>
        <v>12</v>
      </c>
      <c r="H10" s="3" t="str">
        <f>'Student database'!G10</f>
        <v>Bachelor of Business</v>
      </c>
      <c r="I10" s="47">
        <f>DATE(LEFT('Student database'!H10,4),MID('Student database'!H10,6,2),RIGHT('Student database'!H10,2))</f>
        <v>36105</v>
      </c>
      <c r="J10" s="3" t="str">
        <f>'Student database'!I10</f>
        <v>BrightwayConsultants</v>
      </c>
      <c r="K10" s="50" t="str">
        <f t="shared" si="1"/>
        <v>Jul</v>
      </c>
      <c r="L10" s="50">
        <f t="shared" si="2"/>
        <v>17</v>
      </c>
      <c r="M10" s="50">
        <f t="shared" si="3"/>
        <v>8</v>
      </c>
      <c r="N10">
        <f t="shared" si="4"/>
        <v>2</v>
      </c>
      <c r="O10">
        <f t="shared" si="5"/>
        <v>50</v>
      </c>
    </row>
    <row r="11" spans="1:15">
      <c r="A11" s="3" t="str">
        <f>SUBSTITUTE('Student database'!A11,"K","")</f>
        <v>150109</v>
      </c>
      <c r="B11" s="3" t="str">
        <f>CLEAN(TRIM('Student database'!B11))</f>
        <v>Mr. Farangis pkota</v>
      </c>
      <c r="C11" s="3" t="str">
        <f>'Student database'!C11</f>
        <v>Bus Acct</v>
      </c>
      <c r="D11" s="3" t="str">
        <f>CLEAN(TRIM('Student database'!D11))</f>
        <v>Melbourne</v>
      </c>
      <c r="E11" s="3" t="str">
        <f>'Student database'!E11</f>
        <v>T2-2017</v>
      </c>
      <c r="F11" s="48">
        <f t="shared" si="0"/>
        <v>42926</v>
      </c>
      <c r="G11" s="3">
        <f>VALUE(SUBSTITUTE(TRIM('Student database'!F11),CHAR(160),""))</f>
        <v>5</v>
      </c>
      <c r="H11" s="3" t="str">
        <f>'Student database'!G11</f>
        <v>Bachelor of Business</v>
      </c>
      <c r="I11" s="47">
        <f>DATE(LEFT('Student database'!H11,4),MID('Student database'!H11,6,2),RIGHT('Student database'!H11,2))</f>
        <v>34416</v>
      </c>
      <c r="J11" s="3" t="str">
        <f>'Student database'!I11</f>
        <v>Information Agency</v>
      </c>
      <c r="K11" s="50" t="str">
        <f t="shared" si="1"/>
        <v>Jul</v>
      </c>
      <c r="L11" s="50">
        <f t="shared" si="2"/>
        <v>23</v>
      </c>
      <c r="M11" s="50">
        <f t="shared" si="3"/>
        <v>15</v>
      </c>
      <c r="N11">
        <f t="shared" si="4"/>
        <v>1</v>
      </c>
      <c r="O11">
        <f t="shared" si="5"/>
        <v>53</v>
      </c>
    </row>
    <row r="12" spans="1:15">
      <c r="A12" s="3" t="str">
        <f>SUBSTITUTE('Student database'!A12,"K","")</f>
        <v>150110</v>
      </c>
      <c r="B12" s="3" t="str">
        <f>CLEAN(TRIM('Student database'!B12))</f>
        <v>Mr. Sheeva ZAFAR</v>
      </c>
      <c r="C12" s="3" t="str">
        <f>'Student database'!C12</f>
        <v xml:space="preserve">Quant Methods </v>
      </c>
      <c r="D12" s="3" t="str">
        <f>CLEAN(TRIM('Student database'!D12))</f>
        <v>Sydney</v>
      </c>
      <c r="E12" s="3" t="str">
        <f>'Student database'!E12</f>
        <v>T2-2015</v>
      </c>
      <c r="F12" s="48">
        <f t="shared" si="0"/>
        <v>42195</v>
      </c>
      <c r="G12" s="3">
        <f>VALUE(SUBSTITUTE(TRIM('Student database'!F12),CHAR(160),""))</f>
        <v>8</v>
      </c>
      <c r="H12" s="3" t="str">
        <f>'Student database'!G12</f>
        <v>Bachelor of Business</v>
      </c>
      <c r="I12" s="47">
        <f>DATE(LEFT('Student database'!H12,4),MID('Student database'!H12,6,2),RIGHT('Student database'!H12,2))</f>
        <v>35401</v>
      </c>
      <c r="J12" s="3" t="str">
        <f>'Student database'!I12</f>
        <v>Information Agency</v>
      </c>
      <c r="K12" s="50" t="str">
        <f t="shared" si="1"/>
        <v>Jul</v>
      </c>
      <c r="L12" s="50">
        <f t="shared" si="2"/>
        <v>19</v>
      </c>
      <c r="M12" s="50">
        <f t="shared" si="3"/>
        <v>12</v>
      </c>
      <c r="N12">
        <f t="shared" si="4"/>
        <v>1</v>
      </c>
      <c r="O12">
        <f t="shared" si="5"/>
        <v>56</v>
      </c>
    </row>
    <row r="13" spans="1:15">
      <c r="A13" s="3" t="str">
        <f>SUBSTITUTE('Student database'!A13,"K","")</f>
        <v>150111</v>
      </c>
      <c r="B13" s="3" t="str">
        <f>CLEAN(TRIM('Student database'!B13))</f>
        <v>Mr. Asal MUKHI</v>
      </c>
      <c r="C13" s="3" t="str">
        <f>'Student database'!C13</f>
        <v>Bus Acct</v>
      </c>
      <c r="D13" s="3" t="str">
        <f>CLEAN(TRIM('Student database'!D13))</f>
        <v>Sydney</v>
      </c>
      <c r="E13" s="3" t="str">
        <f>'Student database'!E13</f>
        <v>T3-2016</v>
      </c>
      <c r="F13" s="48">
        <f t="shared" si="0"/>
        <v>42442</v>
      </c>
      <c r="G13" s="3">
        <f>VALUE(SUBSTITUTE(TRIM('Student database'!F13),CHAR(160),""))</f>
        <v>13</v>
      </c>
      <c r="H13" s="3" t="str">
        <f>'Student database'!G13</f>
        <v>Bachelor of Business</v>
      </c>
      <c r="I13" s="47">
        <f>DATE(LEFT('Student database'!H13,4),MID('Student database'!H13,6,2),RIGHT('Student database'!H13,2))</f>
        <v>35077</v>
      </c>
      <c r="J13" s="3" t="str">
        <f>'Student database'!I13</f>
        <v xml:space="preserve">International Educational </v>
      </c>
      <c r="K13" s="50" t="str">
        <f t="shared" si="1"/>
        <v>Mar</v>
      </c>
      <c r="L13" s="50">
        <f t="shared" si="2"/>
        <v>20</v>
      </c>
      <c r="M13" s="50">
        <f t="shared" si="3"/>
        <v>7</v>
      </c>
      <c r="N13">
        <f t="shared" si="4"/>
        <v>2</v>
      </c>
      <c r="O13">
        <f t="shared" si="5"/>
        <v>51</v>
      </c>
    </row>
    <row r="14" spans="1:15">
      <c r="A14" s="3" t="str">
        <f>SUBSTITUTE('Student database'!A14,"K","")</f>
        <v>150112</v>
      </c>
      <c r="B14" s="3" t="str">
        <f>CLEAN(TRIM('Student database'!B14))</f>
        <v>Mr. Zari SINGH</v>
      </c>
      <c r="C14" s="3" t="str">
        <f>'Student database'!C14</f>
        <v>Corp Resp Ethics</v>
      </c>
      <c r="D14" s="3" t="str">
        <f>CLEAN(TRIM('Student database'!D14))</f>
        <v>Brisbane</v>
      </c>
      <c r="E14" s="3" t="str">
        <f>'Student database'!E14</f>
        <v>T3-2015</v>
      </c>
      <c r="F14" s="48">
        <f t="shared" si="0"/>
        <v>42076</v>
      </c>
      <c r="G14" s="3">
        <f>VALUE(SUBSTITUTE(TRIM('Student database'!F14),CHAR(160),""))</f>
        <v>28</v>
      </c>
      <c r="H14" s="3" t="str">
        <f>'Student database'!G14</f>
        <v>Bachelor of Business</v>
      </c>
      <c r="I14" s="47">
        <f>DATE(LEFT('Student database'!H14,4),MID('Student database'!H14,6,2),RIGHT('Student database'!H14,2))</f>
        <v>35459</v>
      </c>
      <c r="J14" s="3" t="str">
        <f>'Student database'!I14</f>
        <v xml:space="preserve">International Educational </v>
      </c>
      <c r="K14" s="50" t="str">
        <f t="shared" si="1"/>
        <v>Mar</v>
      </c>
      <c r="L14" s="50">
        <f t="shared" si="2"/>
        <v>18</v>
      </c>
      <c r="M14" s="50">
        <f t="shared" si="3"/>
        <v>0</v>
      </c>
      <c r="N14">
        <f t="shared" si="4"/>
        <v>2</v>
      </c>
      <c r="O14">
        <f t="shared" si="5"/>
        <v>56</v>
      </c>
    </row>
    <row r="15" spans="1:15">
      <c r="A15" s="3" t="str">
        <f>SUBSTITUTE('Student database'!A15,"K","")</f>
        <v>150113</v>
      </c>
      <c r="B15" s="3" t="str">
        <f>CLEAN(TRIM('Student database'!B15))</f>
        <v>Mr. Mozhgan PKOTA</v>
      </c>
      <c r="C15" s="3" t="str">
        <f>'Student database'!C15</f>
        <v xml:space="preserve">Bus Law </v>
      </c>
      <c r="D15" s="3" t="str">
        <f>CLEAN(TRIM('Student database'!D15))</f>
        <v>Melbourne</v>
      </c>
      <c r="E15" s="3" t="str">
        <f>'Student database'!E15</f>
        <v>T1-2017</v>
      </c>
      <c r="F15" s="48">
        <f t="shared" si="0"/>
        <v>43045</v>
      </c>
      <c r="G15" s="3">
        <f>VALUE(SUBSTITUTE(TRIM('Student database'!F15),CHAR(160),""))</f>
        <v>5</v>
      </c>
      <c r="H15" s="3" t="str">
        <f>'Student database'!G15</f>
        <v>Bachelor of Business</v>
      </c>
      <c r="I15" s="47">
        <f>DATE(LEFT('Student database'!H15,4),MID('Student database'!H15,6,2),RIGHT('Student database'!H15,2))</f>
        <v>34754</v>
      </c>
      <c r="J15" s="3" t="str">
        <f>'Student database'!I15</f>
        <v>ALTECA Agency</v>
      </c>
      <c r="K15" s="50" t="str">
        <f t="shared" si="1"/>
        <v>Nov</v>
      </c>
      <c r="L15" s="50">
        <f t="shared" si="2"/>
        <v>22</v>
      </c>
      <c r="M15" s="50">
        <f t="shared" si="3"/>
        <v>15</v>
      </c>
      <c r="N15">
        <f t="shared" si="4"/>
        <v>1</v>
      </c>
      <c r="O15">
        <f t="shared" si="5"/>
        <v>53</v>
      </c>
    </row>
    <row r="16" spans="1:15">
      <c r="A16" s="3" t="str">
        <f>SUBSTITUTE('Student database'!A16,"K","")</f>
        <v>150114</v>
      </c>
      <c r="B16" s="3" t="str">
        <f>CLEAN(TRIM('Student database'!B16))</f>
        <v>Mr. Dadbeh sh KC</v>
      </c>
      <c r="C16" s="3" t="str">
        <f>'Student database'!C16</f>
        <v>Corp Law</v>
      </c>
      <c r="D16" s="3" t="str">
        <f>CLEAN(TRIM('Student database'!D16))</f>
        <v>Sydney</v>
      </c>
      <c r="E16" s="3" t="str">
        <f>'Student database'!E16</f>
        <v>T3-2014</v>
      </c>
      <c r="F16" s="48">
        <f t="shared" si="0"/>
        <v>41711</v>
      </c>
      <c r="G16" s="3">
        <f>VALUE(SUBSTITUTE(TRIM('Student database'!F16),CHAR(160),""))</f>
        <v>12</v>
      </c>
      <c r="H16" s="3" t="str">
        <f>'Student database'!G16</f>
        <v>Bachelor of Business</v>
      </c>
      <c r="I16" s="47">
        <f>DATE(LEFT('Student database'!H16,4),MID('Student database'!H16,6,2),RIGHT('Student database'!H16,2))</f>
        <v>33945</v>
      </c>
      <c r="J16" s="3" t="str">
        <f>'Student database'!I16</f>
        <v>ALTECA Agency</v>
      </c>
      <c r="K16" s="50" t="str">
        <f t="shared" si="1"/>
        <v>Mar</v>
      </c>
      <c r="L16" s="50">
        <f t="shared" si="2"/>
        <v>22</v>
      </c>
      <c r="M16" s="50">
        <f t="shared" si="3"/>
        <v>8</v>
      </c>
      <c r="N16">
        <f t="shared" si="4"/>
        <v>2</v>
      </c>
      <c r="O16">
        <f t="shared" si="5"/>
        <v>50</v>
      </c>
    </row>
    <row r="17" spans="1:15" ht="15.75" customHeight="1">
      <c r="A17" s="3" t="str">
        <f>SUBSTITUTE('Student database'!A17,"K","")</f>
        <v>150115</v>
      </c>
      <c r="B17" s="3" t="str">
        <f>CLEAN(TRIM('Student database'!B17))</f>
        <v>Mr. Soudabeh AKLEE</v>
      </c>
      <c r="C17" s="3" t="str">
        <f>'Student database'!C17</f>
        <v xml:space="preserve">Bus Comm </v>
      </c>
      <c r="D17" s="3" t="str">
        <f>CLEAN(TRIM('Student database'!D17))</f>
        <v>Sydney</v>
      </c>
      <c r="E17" s="3" t="str">
        <f>'Student database'!E17</f>
        <v>T3-2017</v>
      </c>
      <c r="F17" s="48">
        <f t="shared" si="0"/>
        <v>42807</v>
      </c>
      <c r="G17" s="3">
        <f>VALUE(SUBSTITUTE(TRIM('Student database'!F17),CHAR(160),""))</f>
        <v>14</v>
      </c>
      <c r="H17" s="3" t="str">
        <f>'Student database'!G17</f>
        <v>Bachelor of Business</v>
      </c>
      <c r="I17" s="47">
        <f>DATE(LEFT('Student database'!H17,4),MID('Student database'!H17,6,2),RIGHT('Student database'!H17,2))</f>
        <v>34599</v>
      </c>
      <c r="J17" s="3" t="str">
        <f>'Student database'!I17</f>
        <v>Information Agency</v>
      </c>
      <c r="K17" s="50" t="str">
        <f t="shared" si="1"/>
        <v>Mar</v>
      </c>
      <c r="L17" s="50">
        <f t="shared" si="2"/>
        <v>23</v>
      </c>
      <c r="M17" s="50">
        <f t="shared" si="3"/>
        <v>6</v>
      </c>
      <c r="N17">
        <f t="shared" si="4"/>
        <v>2</v>
      </c>
      <c r="O17">
        <f t="shared" si="5"/>
        <v>52</v>
      </c>
    </row>
    <row r="18" spans="1:15">
      <c r="A18" s="3" t="str">
        <f>SUBSTITUTE('Student database'!A18,"K","")</f>
        <v>150116</v>
      </c>
      <c r="B18" s="3" t="str">
        <f>CLEAN(TRIM('Student database'!B18))</f>
        <v>Mr. Mahdokht Singh</v>
      </c>
      <c r="C18" s="3" t="str">
        <f>'Student database'!C18</f>
        <v xml:space="preserve">Quant Methods </v>
      </c>
      <c r="D18" s="3" t="str">
        <f>CLEAN(TRIM('Student database'!D18))</f>
        <v>Brisbane</v>
      </c>
      <c r="E18" s="3" t="str">
        <f>'Student database'!E18</f>
        <v>T3-2014</v>
      </c>
      <c r="F18" s="48">
        <f t="shared" si="0"/>
        <v>41711</v>
      </c>
      <c r="G18" s="3">
        <f>VALUE(SUBSTITUTE(TRIM('Student database'!F18),CHAR(160),""))</f>
        <v>15</v>
      </c>
      <c r="H18" s="3" t="str">
        <f>'Student database'!G18</f>
        <v>Bachelor of Business</v>
      </c>
      <c r="I18" s="47">
        <f>DATE(LEFT('Student database'!H18,4),MID('Student database'!H18,6,2),RIGHT('Student database'!H18,2))</f>
        <v>32060</v>
      </c>
      <c r="J18" s="3" t="str">
        <f>'Student database'!I18</f>
        <v>Information Agency</v>
      </c>
      <c r="K18" s="50" t="str">
        <f t="shared" si="1"/>
        <v>Mar</v>
      </c>
      <c r="L18" s="50">
        <f t="shared" si="2"/>
        <v>27</v>
      </c>
      <c r="M18" s="50">
        <f t="shared" si="3"/>
        <v>5</v>
      </c>
      <c r="N18">
        <f t="shared" si="4"/>
        <v>2</v>
      </c>
      <c r="O18">
        <f t="shared" si="5"/>
        <v>53</v>
      </c>
    </row>
    <row r="19" spans="1:15">
      <c r="A19" s="3" t="str">
        <f>SUBSTITUTE('Student database'!A19,"K","")</f>
        <v>150117</v>
      </c>
      <c r="B19" s="3" t="str">
        <f>CLEAN(TRIM('Student database'!B19))</f>
        <v>Ms. Pareevash KAUR</v>
      </c>
      <c r="C19" s="3" t="str">
        <f>'Student database'!C19</f>
        <v>Bus Acct</v>
      </c>
      <c r="D19" s="3" t="str">
        <f>CLEAN(TRIM('Student database'!D19))</f>
        <v>Melbourne</v>
      </c>
      <c r="E19" s="3" t="str">
        <f>'Student database'!E19</f>
        <v>T3-2017</v>
      </c>
      <c r="F19" s="48">
        <f t="shared" si="0"/>
        <v>42807</v>
      </c>
      <c r="G19" s="3">
        <f>VALUE(SUBSTITUTE(TRIM('Student database'!F19),CHAR(160),""))</f>
        <v>3</v>
      </c>
      <c r="H19" s="3" t="str">
        <f>'Student database'!G19</f>
        <v>Bachelor of Business</v>
      </c>
      <c r="I19" s="47">
        <f>DATE(LEFT('Student database'!H19,4),MID('Student database'!H19,6,2),RIGHT('Student database'!H19,2))</f>
        <v>32596</v>
      </c>
      <c r="J19" s="3" t="str">
        <f>'Student database'!I19</f>
        <v xml:space="preserve">Bridgeagency </v>
      </c>
      <c r="K19" s="50" t="str">
        <f t="shared" si="1"/>
        <v>Mar</v>
      </c>
      <c r="L19" s="50">
        <f t="shared" si="2"/>
        <v>28</v>
      </c>
      <c r="M19" s="50">
        <f t="shared" si="3"/>
        <v>17</v>
      </c>
      <c r="N19">
        <f t="shared" si="4"/>
        <v>1</v>
      </c>
      <c r="O19">
        <f t="shared" si="5"/>
        <v>51</v>
      </c>
    </row>
    <row r="20" spans="1:15">
      <c r="A20" s="3" t="str">
        <f>SUBSTITUTE('Student database'!A20,"K","")</f>
        <v>150118</v>
      </c>
      <c r="B20" s="3" t="str">
        <f>CLEAN(TRIM('Student database'!B20))</f>
        <v>Mr. Afsoon KUMAR</v>
      </c>
      <c r="C20" s="3" t="str">
        <f>'Student database'!C20</f>
        <v xml:space="preserve">Bus Law </v>
      </c>
      <c r="D20" s="3" t="str">
        <f>CLEAN(TRIM('Student database'!D20))</f>
        <v>Sydney</v>
      </c>
      <c r="E20" s="3" t="str">
        <f>'Student database'!E20</f>
        <v>T2-2017</v>
      </c>
      <c r="F20" s="48">
        <f t="shared" si="0"/>
        <v>42926</v>
      </c>
      <c r="G20" s="3">
        <f>VALUE(SUBSTITUTE(TRIM('Student database'!F20),CHAR(160),""))</f>
        <v>12</v>
      </c>
      <c r="H20" s="3" t="str">
        <f>'Student database'!G20</f>
        <v>Bachelor of Business</v>
      </c>
      <c r="I20" s="47">
        <f>DATE(LEFT('Student database'!H20,4),MID('Student database'!H20,6,2),RIGHT('Student database'!H20,2))</f>
        <v>34184</v>
      </c>
      <c r="J20" s="3" t="str">
        <f>'Student database'!I20</f>
        <v xml:space="preserve">Bridgeagency </v>
      </c>
      <c r="K20" s="50" t="str">
        <f t="shared" si="1"/>
        <v>Jul</v>
      </c>
      <c r="L20" s="50">
        <f t="shared" si="2"/>
        <v>24</v>
      </c>
      <c r="M20" s="50">
        <f t="shared" si="3"/>
        <v>8</v>
      </c>
      <c r="N20">
        <f t="shared" si="4"/>
        <v>2</v>
      </c>
      <c r="O20">
        <f t="shared" si="5"/>
        <v>50</v>
      </c>
    </row>
    <row r="21" spans="1:15">
      <c r="A21" s="3" t="str">
        <f>SUBSTITUTE('Student database'!A21,"K","")</f>
        <v>150119</v>
      </c>
      <c r="B21" s="3" t="str">
        <f>CLEAN(TRIM('Student database'!B21))</f>
        <v>Mr. Bardia YOON</v>
      </c>
      <c r="C21" s="3" t="str">
        <f>'Student database'!C21</f>
        <v xml:space="preserve">Int Mgmt </v>
      </c>
      <c r="D21" s="3" t="str">
        <f>CLEAN(TRIM('Student database'!D21))</f>
        <v>Sydney</v>
      </c>
      <c r="E21" s="3" t="str">
        <f>'Student database'!E21</f>
        <v>T1-2016</v>
      </c>
      <c r="F21" s="48">
        <f t="shared" si="0"/>
        <v>42680</v>
      </c>
      <c r="G21" s="3">
        <f>VALUE(SUBSTITUTE(TRIM('Student database'!F21),CHAR(160),""))</f>
        <v>1</v>
      </c>
      <c r="H21" s="3" t="str">
        <f>'Student database'!G21</f>
        <v>Bachelor of Business</v>
      </c>
      <c r="I21" s="47">
        <f>DATE(LEFT('Student database'!H21,4),MID('Student database'!H21,6,2),RIGHT('Student database'!H21,2))</f>
        <v>34696</v>
      </c>
      <c r="J21" s="3" t="str">
        <f>'Student database'!I21</f>
        <v xml:space="preserve">Can- Able Immigration Consultants </v>
      </c>
      <c r="K21" s="50" t="str">
        <f t="shared" si="1"/>
        <v>Nov</v>
      </c>
      <c r="L21" s="50">
        <f t="shared" si="2"/>
        <v>22</v>
      </c>
      <c r="M21" s="50">
        <f t="shared" si="3"/>
        <v>19</v>
      </c>
      <c r="N21">
        <f t="shared" si="4"/>
        <v>1</v>
      </c>
      <c r="O21">
        <f t="shared" si="5"/>
        <v>49</v>
      </c>
    </row>
    <row r="22" spans="1:15">
      <c r="A22" s="3" t="str">
        <f>SUBSTITUTE('Student database'!A22,"K","")</f>
        <v>150120</v>
      </c>
      <c r="B22" s="3" t="str">
        <f>CLEAN(TRIM('Student database'!B22))</f>
        <v>Mr. Golbanoo DEOL</v>
      </c>
      <c r="C22" s="3" t="str">
        <f>'Student database'!C22</f>
        <v xml:space="preserve">Bus Comm </v>
      </c>
      <c r="D22" s="3" t="str">
        <f>CLEAN(TRIM('Student database'!D22))</f>
        <v>Sydney</v>
      </c>
      <c r="E22" s="3" t="str">
        <f>'Student database'!E22</f>
        <v>T1-2016</v>
      </c>
      <c r="F22" s="48">
        <f t="shared" si="0"/>
        <v>42680</v>
      </c>
      <c r="G22" s="3">
        <f>VALUE(SUBSTITUTE(TRIM('Student database'!F22),CHAR(160),""))</f>
        <v>2</v>
      </c>
      <c r="H22" s="3" t="str">
        <f>'Student database'!G22</f>
        <v>Bachelor of Business</v>
      </c>
      <c r="I22" s="47">
        <f>DATE(LEFT('Student database'!H22,4),MID('Student database'!H22,6,2),RIGHT('Student database'!H22,2))</f>
        <v>33036</v>
      </c>
      <c r="J22" s="3" t="str">
        <f>'Student database'!I22</f>
        <v xml:space="preserve">Expert Education and Visa Services </v>
      </c>
      <c r="K22" s="50" t="str">
        <f t="shared" si="1"/>
        <v>Nov</v>
      </c>
      <c r="L22" s="50">
        <f t="shared" si="2"/>
        <v>26</v>
      </c>
      <c r="M22" s="50">
        <f t="shared" si="3"/>
        <v>18</v>
      </c>
      <c r="N22">
        <f t="shared" si="4"/>
        <v>1</v>
      </c>
      <c r="O22">
        <f t="shared" si="5"/>
        <v>50</v>
      </c>
    </row>
    <row r="23" spans="1:15">
      <c r="A23" s="3" t="str">
        <f>SUBSTITUTE('Student database'!A23,"K","")</f>
        <v>150121</v>
      </c>
      <c r="B23" s="3" t="str">
        <f>CLEAN(TRIM('Student database'!B23))</f>
        <v>Mr. Sasan MAHAN</v>
      </c>
      <c r="C23" s="3" t="str">
        <f>'Student database'!C23</f>
        <v xml:space="preserve">Mgmt Principles </v>
      </c>
      <c r="D23" s="3" t="str">
        <f>CLEAN(TRIM('Student database'!D23))</f>
        <v>Sydney</v>
      </c>
      <c r="E23" s="3" t="str">
        <f>'Student database'!E23</f>
        <v>T1-2016</v>
      </c>
      <c r="F23" s="48">
        <f t="shared" si="0"/>
        <v>42680</v>
      </c>
      <c r="G23" s="3">
        <f>VALUE(SUBSTITUTE(TRIM('Student database'!F23),CHAR(160),""))</f>
        <v>2</v>
      </c>
      <c r="H23" s="3" t="str">
        <f>'Student database'!G23</f>
        <v>Bachelor of Business</v>
      </c>
      <c r="I23" s="47">
        <f>DATE(LEFT('Student database'!H23,4),MID('Student database'!H23,6,2),RIGHT('Student database'!H23,2))</f>
        <v>33436</v>
      </c>
      <c r="J23" s="3" t="str">
        <f>'Student database'!I23</f>
        <v xml:space="preserve">Expert Education and Visa Services </v>
      </c>
      <c r="K23" s="50" t="str">
        <f t="shared" si="1"/>
        <v>Nov</v>
      </c>
      <c r="L23" s="50">
        <f t="shared" si="2"/>
        <v>25</v>
      </c>
      <c r="M23" s="50">
        <f t="shared" si="3"/>
        <v>18</v>
      </c>
      <c r="N23">
        <f t="shared" si="4"/>
        <v>1</v>
      </c>
      <c r="O23">
        <f t="shared" si="5"/>
        <v>50</v>
      </c>
    </row>
    <row r="24" spans="1:15">
      <c r="A24" s="3" t="str">
        <f>SUBSTITUTE('Student database'!A24,"K","")</f>
        <v>150122</v>
      </c>
      <c r="B24" s="3" t="str">
        <f>CLEAN(TRIM('Student database'!B24))</f>
        <v>Mr. Pasha WONG</v>
      </c>
      <c r="C24" s="3" t="str">
        <f>'Student database'!C24</f>
        <v>Bus Economics</v>
      </c>
      <c r="D24" s="3" t="str">
        <f>CLEAN(TRIM('Student database'!D24))</f>
        <v>Melbourne</v>
      </c>
      <c r="E24" s="3" t="str">
        <f>'Student database'!E24</f>
        <v>T2-2015</v>
      </c>
      <c r="F24" s="48">
        <f t="shared" si="0"/>
        <v>42195</v>
      </c>
      <c r="G24" s="3">
        <f>VALUE(SUBSTITUTE(TRIM('Student database'!F24),CHAR(160),""))</f>
        <v>8</v>
      </c>
      <c r="H24" s="3" t="str">
        <f>'Student database'!G24</f>
        <v>Bachelor of Business</v>
      </c>
      <c r="I24" s="47">
        <f>DATE(LEFT('Student database'!H24,4),MID('Student database'!H24,6,2),RIGHT('Student database'!H24,2))</f>
        <v>35224</v>
      </c>
      <c r="J24" s="3" t="str">
        <f>'Student database'!I24</f>
        <v>BrightwayConsultants</v>
      </c>
      <c r="K24" s="50" t="str">
        <f t="shared" si="1"/>
        <v>Jul</v>
      </c>
      <c r="L24" s="50">
        <f t="shared" si="2"/>
        <v>19</v>
      </c>
      <c r="M24" s="50">
        <f t="shared" si="3"/>
        <v>12</v>
      </c>
      <c r="N24">
        <f t="shared" si="4"/>
        <v>1</v>
      </c>
      <c r="O24">
        <f t="shared" si="5"/>
        <v>56</v>
      </c>
    </row>
    <row r="25" spans="1:15">
      <c r="A25" s="3" t="str">
        <f>SUBSTITUTE('Student database'!A25,"K","")</f>
        <v>150123</v>
      </c>
      <c r="B25" s="3" t="str">
        <f>CLEAN(TRIM('Student database'!B25))</f>
        <v>Mr. Shaheen SINGH</v>
      </c>
      <c r="C25" s="3" t="str">
        <f>'Student database'!C25</f>
        <v xml:space="preserve">Bus Law </v>
      </c>
      <c r="D25" s="3" t="str">
        <f>CLEAN(TRIM('Student database'!D25))</f>
        <v>Sydney</v>
      </c>
      <c r="E25" s="3" t="str">
        <f>'Student database'!E25</f>
        <v>T2-2014</v>
      </c>
      <c r="F25" s="48">
        <f t="shared" si="0"/>
        <v>41830</v>
      </c>
      <c r="G25" s="3">
        <f>VALUE(SUBSTITUTE(TRIM('Student database'!F25),CHAR(160),""))</f>
        <v>14</v>
      </c>
      <c r="H25" s="3" t="str">
        <f>'Student database'!G25</f>
        <v>Bachelor of Business</v>
      </c>
      <c r="I25" s="47">
        <f>DATE(LEFT('Student database'!H25,4),MID('Student database'!H25,6,2),RIGHT('Student database'!H25,2))</f>
        <v>34876</v>
      </c>
      <c r="J25" s="3" t="str">
        <f>'Student database'!I25</f>
        <v>BrightwayConsultants</v>
      </c>
      <c r="K25" s="50" t="str">
        <f t="shared" si="1"/>
        <v>Jul</v>
      </c>
      <c r="L25" s="50">
        <f t="shared" si="2"/>
        <v>19</v>
      </c>
      <c r="M25" s="50">
        <f t="shared" si="3"/>
        <v>6</v>
      </c>
      <c r="N25">
        <f t="shared" si="4"/>
        <v>2</v>
      </c>
      <c r="O25">
        <f t="shared" si="5"/>
        <v>52</v>
      </c>
    </row>
    <row r="26" spans="1:15">
      <c r="A26" s="3" t="str">
        <f>SUBSTITUTE('Student database'!A26,"K","")</f>
        <v>150124</v>
      </c>
      <c r="B26" s="3" t="str">
        <f>CLEAN(TRIM('Student database'!B26))</f>
        <v>Mr. Salomeh AHMAD</v>
      </c>
      <c r="C26" s="3" t="str">
        <f>'Student database'!C26</f>
        <v xml:space="preserve">Bus Comm </v>
      </c>
      <c r="D26" s="3" t="str">
        <f>CLEAN(TRIM('Student database'!D26))</f>
        <v>Sydney</v>
      </c>
      <c r="E26" s="3" t="str">
        <f>'Student database'!E26</f>
        <v>T3-2014</v>
      </c>
      <c r="F26" s="48">
        <f t="shared" si="0"/>
        <v>41711</v>
      </c>
      <c r="G26" s="3">
        <f>VALUE(SUBSTITUTE(TRIM('Student database'!F26),CHAR(160),""))</f>
        <v>3</v>
      </c>
      <c r="H26" s="3" t="str">
        <f>'Student database'!G26</f>
        <v>Bachelor of Business</v>
      </c>
      <c r="I26" s="47">
        <f>DATE(LEFT('Student database'!H26,4),MID('Student database'!H26,6,2),RIGHT('Student database'!H26,2))</f>
        <v>35572</v>
      </c>
      <c r="J26" s="3" t="str">
        <f>'Student database'!I26</f>
        <v>PEP International Education Services</v>
      </c>
      <c r="K26" s="50" t="str">
        <f t="shared" si="1"/>
        <v>Mar</v>
      </c>
      <c r="L26" s="50">
        <f t="shared" si="2"/>
        <v>17</v>
      </c>
      <c r="M26" s="50">
        <f t="shared" si="3"/>
        <v>17</v>
      </c>
      <c r="N26">
        <f t="shared" si="4"/>
        <v>1</v>
      </c>
      <c r="O26">
        <f t="shared" si="5"/>
        <v>51</v>
      </c>
    </row>
    <row r="27" spans="1:15">
      <c r="A27" s="3" t="str">
        <f>SUBSTITUTE('Student database'!A27,"K","")</f>
        <v>150125</v>
      </c>
      <c r="B27" s="3" t="str">
        <f>CLEAN(TRIM('Student database'!B27))</f>
        <v>Ms. Shokouh SHAHI</v>
      </c>
      <c r="C27" s="3" t="str">
        <f>'Student database'!C27</f>
        <v>Intro to ECommerce</v>
      </c>
      <c r="D27" s="3" t="str">
        <f>CLEAN(TRIM('Student database'!D27))</f>
        <v>Melbourne</v>
      </c>
      <c r="E27" s="3" t="str">
        <f>'Student database'!E27</f>
        <v>T2-2017</v>
      </c>
      <c r="F27" s="48">
        <f t="shared" si="0"/>
        <v>42926</v>
      </c>
      <c r="G27" s="3">
        <f>VALUE(SUBSTITUTE(TRIM('Student database'!F27),CHAR(160),""))</f>
        <v>4</v>
      </c>
      <c r="H27" s="3" t="str">
        <f>'Student database'!G27</f>
        <v>Bachelor of Business</v>
      </c>
      <c r="I27" s="47">
        <f>DATE(LEFT('Student database'!H27,4),MID('Student database'!H27,6,2),RIGHT('Student database'!H27,2))</f>
        <v>34741</v>
      </c>
      <c r="J27" s="3" t="str">
        <f>'Student database'!I27</f>
        <v>PEP International Education Services</v>
      </c>
      <c r="K27" s="50" t="str">
        <f t="shared" si="1"/>
        <v>Jul</v>
      </c>
      <c r="L27" s="50">
        <f t="shared" si="2"/>
        <v>22</v>
      </c>
      <c r="M27" s="50">
        <f t="shared" si="3"/>
        <v>16</v>
      </c>
      <c r="N27">
        <f t="shared" si="4"/>
        <v>1</v>
      </c>
      <c r="O27">
        <f t="shared" si="5"/>
        <v>52</v>
      </c>
    </row>
    <row r="28" spans="1:15">
      <c r="A28" s="3" t="str">
        <f>SUBSTITUTE('Student database'!A28,"K","")</f>
        <v>150126</v>
      </c>
      <c r="B28" s="3" t="str">
        <f>CLEAN(TRIM('Student database'!B28))</f>
        <v>Mr. Nazafarin SABIR</v>
      </c>
      <c r="C28" s="3" t="str">
        <f>'Student database'!C28</f>
        <v xml:space="preserve">Mgmt Principles </v>
      </c>
      <c r="D28" s="3" t="str">
        <f>CLEAN(TRIM('Student database'!D28))</f>
        <v>Sydney</v>
      </c>
      <c r="E28" s="3" t="str">
        <f>'Student database'!E28</f>
        <v>T2-2014</v>
      </c>
      <c r="F28" s="48">
        <f t="shared" si="0"/>
        <v>41830</v>
      </c>
      <c r="G28" s="3">
        <f>VALUE(SUBSTITUTE(TRIM('Student database'!F28),CHAR(160),""))</f>
        <v>7</v>
      </c>
      <c r="H28" s="3" t="str">
        <f>'Student database'!G28</f>
        <v>Bachelor of Business</v>
      </c>
      <c r="I28" s="47">
        <f>DATE(LEFT('Student database'!H28,4),MID('Student database'!H28,6,2),RIGHT('Student database'!H28,2))</f>
        <v>35761</v>
      </c>
      <c r="J28" s="3" t="str">
        <f>'Student database'!I28</f>
        <v>PEP International Education Services</v>
      </c>
      <c r="K28" s="50" t="str">
        <f t="shared" si="1"/>
        <v>Jul</v>
      </c>
      <c r="L28" s="50">
        <f t="shared" si="2"/>
        <v>17</v>
      </c>
      <c r="M28" s="50">
        <f t="shared" si="3"/>
        <v>13</v>
      </c>
      <c r="N28">
        <f t="shared" si="4"/>
        <v>1</v>
      </c>
      <c r="O28">
        <f t="shared" si="5"/>
        <v>55</v>
      </c>
    </row>
    <row r="29" spans="1:15">
      <c r="A29" s="3" t="str">
        <f>SUBSTITUTE('Student database'!A29,"K","")</f>
        <v>150127</v>
      </c>
      <c r="B29" s="3" t="str">
        <f>CLEAN(TRIM('Student database'!B29))</f>
        <v>Mr. Sarvenaz AMMED</v>
      </c>
      <c r="C29" s="3" t="str">
        <f>'Student database'!C29</f>
        <v xml:space="preserve">Quant Methods </v>
      </c>
      <c r="D29" s="3" t="str">
        <f>CLEAN(TRIM('Student database'!D29))</f>
        <v>Brisbane</v>
      </c>
      <c r="E29" s="3" t="str">
        <f>'Student database'!E29</f>
        <v>T3-2016</v>
      </c>
      <c r="F29" s="48">
        <f t="shared" si="0"/>
        <v>42442</v>
      </c>
      <c r="G29" s="3">
        <f>VALUE(SUBSTITUTE(TRIM('Student database'!F29),CHAR(160),""))</f>
        <v>3</v>
      </c>
      <c r="H29" s="3" t="str">
        <f>'Student database'!G29</f>
        <v>Bachelor of Business</v>
      </c>
      <c r="I29" s="47">
        <f>DATE(LEFT('Student database'!H29,4),MID('Student database'!H29,6,2),RIGHT('Student database'!H29,2))</f>
        <v>34169</v>
      </c>
      <c r="J29" s="3" t="str">
        <f>'Student database'!I29</f>
        <v>PEP International Education Services</v>
      </c>
      <c r="K29" s="50" t="str">
        <f t="shared" si="1"/>
        <v>Mar</v>
      </c>
      <c r="L29" s="50">
        <f t="shared" si="2"/>
        <v>23</v>
      </c>
      <c r="M29" s="50">
        <f t="shared" si="3"/>
        <v>17</v>
      </c>
      <c r="N29">
        <f t="shared" si="4"/>
        <v>1</v>
      </c>
      <c r="O29">
        <f t="shared" si="5"/>
        <v>51</v>
      </c>
    </row>
    <row r="30" spans="1:15">
      <c r="A30" s="3" t="str">
        <f>SUBSTITUTE('Student database'!A30,"K","")</f>
        <v>150128</v>
      </c>
      <c r="B30" s="3" t="str">
        <f>CLEAN(TRIM('Student database'!B30))</f>
        <v>Mr. Bahram AMEED</v>
      </c>
      <c r="C30" s="3" t="str">
        <f>'Student database'!C30</f>
        <v>Corp Resp Ethics</v>
      </c>
      <c r="D30" s="3" t="str">
        <f>CLEAN(TRIM('Student database'!D30))</f>
        <v>Sydney</v>
      </c>
      <c r="E30" s="3" t="str">
        <f>'Student database'!E30</f>
        <v>T2-2016</v>
      </c>
      <c r="F30" s="48">
        <f t="shared" si="0"/>
        <v>42561</v>
      </c>
      <c r="G30" s="3">
        <f>VALUE(SUBSTITUTE(TRIM('Student database'!F30),CHAR(160),""))</f>
        <v>7</v>
      </c>
      <c r="H30" s="3" t="str">
        <f>'Student database'!G30</f>
        <v>Bachelor of Business</v>
      </c>
      <c r="I30" s="47">
        <f>DATE(LEFT('Student database'!H30,4),MID('Student database'!H30,6,2),RIGHT('Student database'!H30,2))</f>
        <v>32016</v>
      </c>
      <c r="J30" s="3" t="str">
        <f>'Student database'!I30</f>
        <v xml:space="preserve">International Educational </v>
      </c>
      <c r="K30" s="50" t="str">
        <f t="shared" si="1"/>
        <v>Jul</v>
      </c>
      <c r="L30" s="50">
        <f t="shared" si="2"/>
        <v>29</v>
      </c>
      <c r="M30" s="50">
        <f t="shared" si="3"/>
        <v>13</v>
      </c>
      <c r="N30">
        <f t="shared" si="4"/>
        <v>1</v>
      </c>
      <c r="O30">
        <f t="shared" si="5"/>
        <v>55</v>
      </c>
    </row>
    <row r="31" spans="1:15">
      <c r="A31" s="3" t="str">
        <f>SUBSTITUTE('Student database'!A31,"K","")</f>
        <v>150129</v>
      </c>
      <c r="B31" s="3" t="str">
        <f>CLEAN(TRIM('Student database'!B31))</f>
        <v>Mr. Hooshang ASHTE</v>
      </c>
      <c r="C31" s="3" t="str">
        <f>'Student database'!C31</f>
        <v xml:space="preserve">Quant Methods </v>
      </c>
      <c r="D31" s="3" t="str">
        <f>CLEAN(TRIM('Student database'!D31))</f>
        <v>Melbourne</v>
      </c>
      <c r="E31" s="3" t="str">
        <f>'Student database'!E31</f>
        <v>T1-2016</v>
      </c>
      <c r="F31" s="48">
        <f t="shared" si="0"/>
        <v>42680</v>
      </c>
      <c r="G31" s="3">
        <f>VALUE(SUBSTITUTE(TRIM('Student database'!F31),CHAR(160),""))</f>
        <v>10</v>
      </c>
      <c r="H31" s="3" t="str">
        <f>'Student database'!G31</f>
        <v>Bachelor of Business</v>
      </c>
      <c r="I31" s="47">
        <f>DATE(LEFT('Student database'!H31,4),MID('Student database'!H31,6,2),RIGHT('Student database'!H31,2))</f>
        <v>35971</v>
      </c>
      <c r="J31" s="3" t="str">
        <f>'Student database'!I31</f>
        <v xml:space="preserve">International Educational </v>
      </c>
      <c r="K31" s="50" t="str">
        <f t="shared" si="1"/>
        <v>Nov</v>
      </c>
      <c r="L31" s="50">
        <f t="shared" si="2"/>
        <v>18</v>
      </c>
      <c r="M31" s="50">
        <f t="shared" si="3"/>
        <v>10</v>
      </c>
      <c r="N31">
        <f t="shared" si="4"/>
        <v>2</v>
      </c>
      <c r="O31">
        <f t="shared" si="5"/>
        <v>48</v>
      </c>
    </row>
    <row r="32" spans="1:15">
      <c r="A32" s="3" t="str">
        <f>SUBSTITUTE('Student database'!A32,"K","")</f>
        <v>150130</v>
      </c>
      <c r="B32" s="3" t="str">
        <f>CLEAN(TRIM('Student database'!B32))</f>
        <v>Mr. Aryan ULAKH</v>
      </c>
      <c r="C32" s="3" t="str">
        <f>'Student database'!C32</f>
        <v>Corp Resp Ethics</v>
      </c>
      <c r="D32" s="3" t="str">
        <f>CLEAN(TRIM('Student database'!D32))</f>
        <v>Melbourne</v>
      </c>
      <c r="E32" s="3" t="str">
        <f>'Student database'!E32</f>
        <v>T2-2017</v>
      </c>
      <c r="F32" s="48">
        <f t="shared" si="0"/>
        <v>42926</v>
      </c>
      <c r="G32" s="3">
        <f>VALUE(SUBSTITUTE(TRIM('Student database'!F32),CHAR(160),""))</f>
        <v>2</v>
      </c>
      <c r="H32" s="3" t="str">
        <f>'Student database'!G32</f>
        <v>Bachelor of Business</v>
      </c>
      <c r="I32" s="47">
        <f>DATE(LEFT('Student database'!H32,4),MID('Student database'!H32,6,2),RIGHT('Student database'!H32,2))</f>
        <v>36143</v>
      </c>
      <c r="J32" s="3" t="str">
        <f>'Student database'!I32</f>
        <v>Hope Agency</v>
      </c>
      <c r="K32" s="50" t="str">
        <f t="shared" si="1"/>
        <v>Jul</v>
      </c>
      <c r="L32" s="50">
        <f t="shared" si="2"/>
        <v>19</v>
      </c>
      <c r="M32" s="50">
        <f t="shared" si="3"/>
        <v>18</v>
      </c>
      <c r="N32">
        <f t="shared" si="4"/>
        <v>1</v>
      </c>
      <c r="O32">
        <f t="shared" si="5"/>
        <v>50</v>
      </c>
    </row>
    <row r="33" spans="1:15">
      <c r="A33" s="3" t="str">
        <f>SUBSTITUTE('Student database'!A33,"K","")</f>
        <v>150131</v>
      </c>
      <c r="B33" s="3" t="str">
        <f>CLEAN(TRIM('Student database'!B33))</f>
        <v>Mr. Ladan GUYEN</v>
      </c>
      <c r="C33" s="3" t="str">
        <f>'Student database'!C33</f>
        <v>Bus Acct</v>
      </c>
      <c r="D33" s="3" t="str">
        <f>CLEAN(TRIM('Student database'!D33))</f>
        <v>Sydney</v>
      </c>
      <c r="E33" s="3" t="str">
        <f>'Student database'!E33</f>
        <v>T1-2016</v>
      </c>
      <c r="F33" s="48">
        <f t="shared" si="0"/>
        <v>42680</v>
      </c>
      <c r="G33" s="3">
        <f>VALUE(SUBSTITUTE(TRIM('Student database'!F33),CHAR(160),""))</f>
        <v>5</v>
      </c>
      <c r="H33" s="3" t="str">
        <f>'Student database'!G33</f>
        <v>Bachelor of Business</v>
      </c>
      <c r="I33" s="47">
        <f>DATE(LEFT('Student database'!H33,4),MID('Student database'!H33,6,2),RIGHT('Student database'!H33,2))</f>
        <v>34773</v>
      </c>
      <c r="J33" s="3" t="str">
        <f>'Student database'!I33</f>
        <v xml:space="preserve">Prime Consultant </v>
      </c>
      <c r="K33" s="50" t="str">
        <f t="shared" si="1"/>
        <v>Nov</v>
      </c>
      <c r="L33" s="50">
        <f t="shared" si="2"/>
        <v>21</v>
      </c>
      <c r="M33" s="50">
        <f t="shared" si="3"/>
        <v>15</v>
      </c>
      <c r="N33">
        <f t="shared" si="4"/>
        <v>1</v>
      </c>
      <c r="O33">
        <f t="shared" si="5"/>
        <v>53</v>
      </c>
    </row>
    <row r="34" spans="1:15">
      <c r="A34" s="3" t="str">
        <f>SUBSTITUTE('Student database'!A34,"K","")</f>
        <v>150132</v>
      </c>
      <c r="B34" s="3" t="str">
        <f>CLEAN(TRIM('Student database'!B34))</f>
        <v>Mr. Zari SINGH</v>
      </c>
      <c r="C34" s="3" t="str">
        <f>'Student database'!C34</f>
        <v>Corp Resp Ethics</v>
      </c>
      <c r="D34" s="3" t="str">
        <f>CLEAN(TRIM('Student database'!D34))</f>
        <v>Melbourne</v>
      </c>
      <c r="E34" s="3" t="str">
        <f>'Student database'!E34</f>
        <v>T1-2016</v>
      </c>
      <c r="F34" s="48">
        <f t="shared" si="0"/>
        <v>42680</v>
      </c>
      <c r="G34" s="3">
        <f>VALUE(SUBSTITUTE(TRIM('Student database'!F34),CHAR(160),""))</f>
        <v>1</v>
      </c>
      <c r="H34" s="3" t="str">
        <f>'Student database'!G34</f>
        <v>Bachelor of Business</v>
      </c>
      <c r="I34" s="47">
        <f>DATE(LEFT('Student database'!H34,4),MID('Student database'!H34,6,2),RIGHT('Student database'!H34,2))</f>
        <v>32803</v>
      </c>
      <c r="J34" s="3" t="str">
        <f>'Student database'!I34</f>
        <v xml:space="preserve">Prime Consultant </v>
      </c>
      <c r="K34" s="50" t="str">
        <f t="shared" si="1"/>
        <v>Nov</v>
      </c>
      <c r="L34" s="50">
        <f t="shared" si="2"/>
        <v>27</v>
      </c>
      <c r="M34" s="50">
        <f t="shared" si="3"/>
        <v>19</v>
      </c>
      <c r="N34">
        <f t="shared" si="4"/>
        <v>1</v>
      </c>
      <c r="O34">
        <f t="shared" si="5"/>
        <v>49</v>
      </c>
    </row>
    <row r="35" spans="1:15">
      <c r="A35" s="3" t="str">
        <f>SUBSTITUTE('Student database'!A35,"K","")</f>
        <v>150133</v>
      </c>
      <c r="B35" s="3" t="str">
        <f>CLEAN(TRIM('Student database'!B35))</f>
        <v>Mr. Pezhman AKRAM</v>
      </c>
      <c r="C35" s="3" t="str">
        <f>'Student database'!C35</f>
        <v>Mktg Principles</v>
      </c>
      <c r="D35" s="3" t="str">
        <f>CLEAN(TRIM('Student database'!D35))</f>
        <v>Brisbane</v>
      </c>
      <c r="E35" s="3" t="str">
        <f>'Student database'!E35</f>
        <v>T2-2017</v>
      </c>
      <c r="F35" s="48">
        <f t="shared" si="0"/>
        <v>42926</v>
      </c>
      <c r="G35" s="3">
        <f>VALUE(SUBSTITUTE(TRIM('Student database'!F35),CHAR(160),""))</f>
        <v>6</v>
      </c>
      <c r="H35" s="3" t="str">
        <f>'Student database'!G35</f>
        <v>Bachelor of Business</v>
      </c>
      <c r="I35" s="47">
        <f>DATE(LEFT('Student database'!H35,4),MID('Student database'!H35,6,2),RIGHT('Student database'!H35,2))</f>
        <v>33869</v>
      </c>
      <c r="J35" s="3" t="str">
        <f>'Student database'!I35</f>
        <v xml:space="preserve">Prime Consultant </v>
      </c>
      <c r="K35" s="50" t="str">
        <f t="shared" si="1"/>
        <v>Jul</v>
      </c>
      <c r="L35" s="50">
        <f t="shared" si="2"/>
        <v>25</v>
      </c>
      <c r="M35" s="50">
        <f t="shared" si="3"/>
        <v>14</v>
      </c>
      <c r="N35">
        <f t="shared" si="4"/>
        <v>1</v>
      </c>
      <c r="O35">
        <f t="shared" si="5"/>
        <v>54</v>
      </c>
    </row>
    <row r="36" spans="1:15">
      <c r="A36" s="3" t="str">
        <f>SUBSTITUTE('Student database'!A36,"K","")</f>
        <v>150134</v>
      </c>
      <c r="B36" s="3" t="str">
        <f>CLEAN(TRIM('Student database'!B36))</f>
        <v>Mr. Gisou UZAIR</v>
      </c>
      <c r="C36" s="3" t="str">
        <f>'Student database'!C36</f>
        <v xml:space="preserve">Quant Methods </v>
      </c>
      <c r="D36" s="3" t="str">
        <f>CLEAN(TRIM('Student database'!D36))</f>
        <v>Melbourne</v>
      </c>
      <c r="E36" s="3" t="str">
        <f>'Student database'!E36</f>
        <v>T2-2014</v>
      </c>
      <c r="F36" s="48">
        <f t="shared" si="0"/>
        <v>41830</v>
      </c>
      <c r="G36" s="3">
        <f>VALUE(SUBSTITUTE(TRIM('Student database'!F36),CHAR(160),""))</f>
        <v>12</v>
      </c>
      <c r="H36" s="3" t="str">
        <f>'Student database'!G36</f>
        <v>Bachelor of Business</v>
      </c>
      <c r="I36" s="47">
        <f>DATE(LEFT('Student database'!H36,4),MID('Student database'!H36,6,2),RIGHT('Student database'!H36,2))</f>
        <v>32855</v>
      </c>
      <c r="J36" s="3" t="str">
        <f>'Student database'!I36</f>
        <v>Hope Agency</v>
      </c>
      <c r="K36" s="50" t="str">
        <f t="shared" si="1"/>
        <v>Jul</v>
      </c>
      <c r="L36" s="50">
        <f t="shared" si="2"/>
        <v>25</v>
      </c>
      <c r="M36" s="50">
        <f t="shared" si="3"/>
        <v>8</v>
      </c>
      <c r="N36">
        <f t="shared" si="4"/>
        <v>2</v>
      </c>
      <c r="O36">
        <f t="shared" si="5"/>
        <v>50</v>
      </c>
    </row>
    <row r="37" spans="1:15">
      <c r="A37" s="3" t="str">
        <f>SUBSTITUTE('Student database'!A37,"K","")</f>
        <v>150135</v>
      </c>
      <c r="B37" s="3" t="str">
        <f>CLEAN(TRIM('Student database'!B37))</f>
        <v>Ms. Farhoud hi VO</v>
      </c>
      <c r="C37" s="3" t="str">
        <f>'Student database'!C37</f>
        <v>HRM</v>
      </c>
      <c r="D37" s="3" t="str">
        <f>CLEAN(TRIM('Student database'!D37))</f>
        <v>Brisbane</v>
      </c>
      <c r="E37" s="3" t="str">
        <f>'Student database'!E37</f>
        <v>T1-2016</v>
      </c>
      <c r="F37" s="48">
        <f t="shared" si="0"/>
        <v>42680</v>
      </c>
      <c r="G37" s="3">
        <f>VALUE(SUBSTITUTE(TRIM('Student database'!F37),CHAR(160),""))</f>
        <v>8</v>
      </c>
      <c r="H37" s="3" t="str">
        <f>'Student database'!G37</f>
        <v>Bachelor of Business</v>
      </c>
      <c r="I37" s="47">
        <f>DATE(LEFT('Student database'!H37,4),MID('Student database'!H37,6,2),RIGHT('Student database'!H37,2))</f>
        <v>32241</v>
      </c>
      <c r="J37" s="3" t="str">
        <f>'Student database'!I37</f>
        <v xml:space="preserve">International Educational </v>
      </c>
      <c r="K37" s="50" t="str">
        <f t="shared" si="1"/>
        <v>Nov</v>
      </c>
      <c r="L37" s="50">
        <f t="shared" si="2"/>
        <v>28</v>
      </c>
      <c r="M37" s="50">
        <f t="shared" si="3"/>
        <v>12</v>
      </c>
      <c r="N37">
        <f t="shared" si="4"/>
        <v>1</v>
      </c>
      <c r="O37">
        <f t="shared" si="5"/>
        <v>56</v>
      </c>
    </row>
    <row r="38" spans="1:15">
      <c r="A38" s="3" t="str">
        <f>SUBSTITUTE('Student database'!A38,"K","")</f>
        <v>150136</v>
      </c>
      <c r="B38" s="3" t="str">
        <f>CLEAN(TRIM('Student database'!B38))</f>
        <v>Mr. Ardeshir ao HE</v>
      </c>
      <c r="C38" s="3" t="str">
        <f>'Student database'!C38</f>
        <v>Bus Economics</v>
      </c>
      <c r="D38" s="3" t="str">
        <f>CLEAN(TRIM('Student database'!D38))</f>
        <v>Brisbane</v>
      </c>
      <c r="E38" s="3" t="str">
        <f>'Student database'!E38</f>
        <v>T2-2016</v>
      </c>
      <c r="F38" s="48">
        <f t="shared" si="0"/>
        <v>42561</v>
      </c>
      <c r="G38" s="3">
        <f>VALUE(SUBSTITUTE(TRIM('Student database'!F38),CHAR(160),""))</f>
        <v>1</v>
      </c>
      <c r="H38" s="3" t="str">
        <f>'Student database'!G38</f>
        <v>Bachelor of Business</v>
      </c>
      <c r="I38" s="47">
        <f>DATE(LEFT('Student database'!H38,4),MID('Student database'!H38,6,2),RIGHT('Student database'!H38,2))</f>
        <v>34091</v>
      </c>
      <c r="J38" s="3" t="str">
        <f>'Student database'!I38</f>
        <v xml:space="preserve">Visa Consultants Pty Ltd </v>
      </c>
      <c r="K38" s="50" t="str">
        <f t="shared" si="1"/>
        <v>Jul</v>
      </c>
      <c r="L38" s="50">
        <f t="shared" si="2"/>
        <v>23</v>
      </c>
      <c r="M38" s="50">
        <f t="shared" si="3"/>
        <v>19</v>
      </c>
      <c r="N38">
        <f t="shared" si="4"/>
        <v>1</v>
      </c>
      <c r="O38">
        <f t="shared" si="5"/>
        <v>49</v>
      </c>
    </row>
    <row r="39" spans="1:15">
      <c r="A39" s="3" t="str">
        <f>SUBSTITUTE('Student database'!A39,"K","")</f>
        <v>150137</v>
      </c>
      <c r="B39" s="3" t="str">
        <f>CLEAN(TRIM('Student database'!B39))</f>
        <v>Ms. Koosha an XI</v>
      </c>
      <c r="C39" s="3" t="str">
        <f>'Student database'!C39</f>
        <v xml:space="preserve">Bus Comm </v>
      </c>
      <c r="D39" s="3" t="str">
        <f>CLEAN(TRIM('Student database'!D39))</f>
        <v>Sydney</v>
      </c>
      <c r="E39" s="3" t="str">
        <f>'Student database'!E39</f>
        <v>T3-2016</v>
      </c>
      <c r="F39" s="48">
        <f t="shared" si="0"/>
        <v>42442</v>
      </c>
      <c r="G39" s="3">
        <f>VALUE(SUBSTITUTE(TRIM('Student database'!F39),CHAR(160),""))</f>
        <v>3</v>
      </c>
      <c r="H39" s="3" t="str">
        <f>'Student database'!G39</f>
        <v>Bachelor of Business</v>
      </c>
      <c r="I39" s="47">
        <f>DATE(LEFT('Student database'!H39,4),MID('Student database'!H39,6,2),RIGHT('Student database'!H39,2))</f>
        <v>33802</v>
      </c>
      <c r="J39" s="3" t="str">
        <f>'Student database'!I39</f>
        <v>ISEMS Education</v>
      </c>
      <c r="K39" s="50" t="str">
        <f t="shared" si="1"/>
        <v>Mar</v>
      </c>
      <c r="L39" s="50">
        <f t="shared" si="2"/>
        <v>24</v>
      </c>
      <c r="M39" s="50">
        <f t="shared" si="3"/>
        <v>17</v>
      </c>
      <c r="N39">
        <f t="shared" si="4"/>
        <v>1</v>
      </c>
      <c r="O39">
        <f t="shared" si="5"/>
        <v>51</v>
      </c>
    </row>
    <row r="40" spans="1:15">
      <c r="A40" s="3" t="str">
        <f>SUBSTITUTE('Student database'!A40,"K","")</f>
        <v>150138</v>
      </c>
      <c r="B40" s="3" t="str">
        <f>CLEAN(TRIM('Student database'!B40))</f>
        <v>Mr. Ramesh GUYEN</v>
      </c>
      <c r="C40" s="3" t="str">
        <f>'Student database'!C40</f>
        <v xml:space="preserve">Bus Comm </v>
      </c>
      <c r="D40" s="3" t="str">
        <f>CLEAN(TRIM('Student database'!D40))</f>
        <v>Brisbane</v>
      </c>
      <c r="E40" s="3" t="str">
        <f>'Student database'!E40</f>
        <v>T3-2017</v>
      </c>
      <c r="F40" s="48">
        <f t="shared" si="0"/>
        <v>42807</v>
      </c>
      <c r="G40" s="3">
        <f>VALUE(SUBSTITUTE(TRIM('Student database'!F40),CHAR(160),""))</f>
        <v>6</v>
      </c>
      <c r="H40" s="3" t="str">
        <f>'Student database'!G40</f>
        <v>Bachelor of Business</v>
      </c>
      <c r="I40" s="47">
        <f>DATE(LEFT('Student database'!H40,4),MID('Student database'!H40,6,2),RIGHT('Student database'!H40,2))</f>
        <v>35732</v>
      </c>
      <c r="J40" s="3" t="str">
        <f>'Student database'!I40</f>
        <v>Unilink Overseas Study Consulting Ltd</v>
      </c>
      <c r="K40" s="50" t="str">
        <f t="shared" si="1"/>
        <v>Mar</v>
      </c>
      <c r="L40" s="50">
        <f t="shared" si="2"/>
        <v>20</v>
      </c>
      <c r="M40" s="50">
        <f t="shared" si="3"/>
        <v>14</v>
      </c>
      <c r="N40">
        <f t="shared" si="4"/>
        <v>1</v>
      </c>
      <c r="O40">
        <f t="shared" si="5"/>
        <v>54</v>
      </c>
    </row>
    <row r="41" spans="1:15">
      <c r="A41" s="3" t="str">
        <f>SUBSTITUTE('Student database'!A41,"K","")</f>
        <v>150139</v>
      </c>
      <c r="B41" s="3" t="str">
        <f>CLEAN(TRIM('Student database'!B41))</f>
        <v>Ms. Sohrab oc DO</v>
      </c>
      <c r="C41" s="3" t="str">
        <f>'Student database'!C41</f>
        <v>Org Beh</v>
      </c>
      <c r="D41" s="3" t="str">
        <f>CLEAN(TRIM('Student database'!D41))</f>
        <v>Melbourne</v>
      </c>
      <c r="E41" s="3" t="str">
        <f>'Student database'!E41</f>
        <v>T2-2016</v>
      </c>
      <c r="F41" s="48">
        <f t="shared" si="0"/>
        <v>42561</v>
      </c>
      <c r="G41" s="3">
        <f>VALUE(SUBSTITUTE(TRIM('Student database'!F41),CHAR(160),""))</f>
        <v>4</v>
      </c>
      <c r="H41" s="3" t="str">
        <f>'Student database'!G41</f>
        <v>Bachelor of Business</v>
      </c>
      <c r="I41" s="47">
        <f>DATE(LEFT('Student database'!H41,4),MID('Student database'!H41,6,2),RIGHT('Student database'!H41,2))</f>
        <v>34869</v>
      </c>
      <c r="J41" s="3" t="str">
        <f>'Student database'!I41</f>
        <v>Unilink Overseas Study Consulting Ltd</v>
      </c>
      <c r="K41" s="50" t="str">
        <f t="shared" si="1"/>
        <v>Jul</v>
      </c>
      <c r="L41" s="50">
        <f t="shared" si="2"/>
        <v>21</v>
      </c>
      <c r="M41" s="50">
        <f t="shared" si="3"/>
        <v>16</v>
      </c>
      <c r="N41">
        <f t="shared" si="4"/>
        <v>1</v>
      </c>
      <c r="O41">
        <f t="shared" si="5"/>
        <v>52</v>
      </c>
    </row>
    <row r="42" spans="1:15">
      <c r="A42" s="3" t="str">
        <f>SUBSTITUTE('Student database'!A42,"K","")</f>
        <v>150140</v>
      </c>
      <c r="B42" s="3" t="str">
        <f>CLEAN(TRIM('Student database'!B42))</f>
        <v>Ms. Farbod HOANG</v>
      </c>
      <c r="C42" s="3" t="str">
        <f>'Student database'!C42</f>
        <v xml:space="preserve">Fin Acct </v>
      </c>
      <c r="D42" s="3" t="str">
        <f>CLEAN(TRIM('Student database'!D42))</f>
        <v>Sydney</v>
      </c>
      <c r="E42" s="3" t="str">
        <f>'Student database'!E42</f>
        <v>T3-2014</v>
      </c>
      <c r="F42" s="48">
        <f t="shared" si="0"/>
        <v>41711</v>
      </c>
      <c r="G42" s="3">
        <f>VALUE(SUBSTITUTE(TRIM('Student database'!F42),CHAR(160),""))</f>
        <v>1</v>
      </c>
      <c r="H42" s="3" t="str">
        <f>'Student database'!G42</f>
        <v>Bachelor of Business</v>
      </c>
      <c r="I42" s="47">
        <f>DATE(LEFT('Student database'!H42,4),MID('Student database'!H42,6,2),RIGHT('Student database'!H42,2))</f>
        <v>32578</v>
      </c>
      <c r="J42" s="3" t="str">
        <f>'Student database'!I42</f>
        <v xml:space="preserve">Bridgeagency </v>
      </c>
      <c r="K42" s="50" t="str">
        <f t="shared" si="1"/>
        <v>Mar</v>
      </c>
      <c r="L42" s="50">
        <f t="shared" si="2"/>
        <v>25</v>
      </c>
      <c r="M42" s="50">
        <f t="shared" si="3"/>
        <v>19</v>
      </c>
      <c r="N42">
        <f t="shared" si="4"/>
        <v>1</v>
      </c>
      <c r="O42">
        <f t="shared" si="5"/>
        <v>49</v>
      </c>
    </row>
    <row r="43" spans="1:15">
      <c r="A43" s="3" t="str">
        <f>SUBSTITUTE('Student database'!A43,"K","")</f>
        <v>150141</v>
      </c>
      <c r="B43" s="3" t="str">
        <f>CLEAN(TRIM('Student database'!B43))</f>
        <v>Ms Afsar ga LE</v>
      </c>
      <c r="C43" s="3" t="str">
        <f>'Student database'!C43</f>
        <v>Intro to ECommerce</v>
      </c>
      <c r="D43" s="3" t="str">
        <f>CLEAN(TRIM('Student database'!D43))</f>
        <v>Brisbane</v>
      </c>
      <c r="E43" s="3" t="str">
        <f>'Student database'!E43</f>
        <v>T1-2016</v>
      </c>
      <c r="F43" s="48">
        <f t="shared" si="0"/>
        <v>42680</v>
      </c>
      <c r="G43" s="3">
        <f>VALUE(SUBSTITUTE(TRIM('Student database'!F43),CHAR(160),""))</f>
        <v>1</v>
      </c>
      <c r="H43" s="3" t="str">
        <f>'Student database'!G43</f>
        <v>Bachelor of Business</v>
      </c>
      <c r="I43" s="47">
        <f>DATE(LEFT('Student database'!H43,4),MID('Student database'!H43,6,2),RIGHT('Student database'!H43,2))</f>
        <v>33575</v>
      </c>
      <c r="J43" s="3" t="str">
        <f>'Student database'!I43</f>
        <v>IDPM Education</v>
      </c>
      <c r="K43" s="50" t="str">
        <f t="shared" si="1"/>
        <v>Nov</v>
      </c>
      <c r="L43" s="50">
        <f t="shared" si="2"/>
        <v>25</v>
      </c>
      <c r="M43" s="50">
        <f t="shared" si="3"/>
        <v>19</v>
      </c>
      <c r="N43">
        <f t="shared" si="4"/>
        <v>1</v>
      </c>
      <c r="O43">
        <f t="shared" si="5"/>
        <v>49</v>
      </c>
    </row>
    <row r="44" spans="1:15">
      <c r="A44" s="3" t="str">
        <f>SUBSTITUTE('Student database'!A44,"K","")</f>
        <v>150142</v>
      </c>
      <c r="B44" s="3" t="str">
        <f>CLEAN(TRIM('Student database'!B44))</f>
        <v>Ms. Sanjar TTEGE</v>
      </c>
      <c r="C44" s="3" t="str">
        <f>'Student database'!C44</f>
        <v xml:space="preserve">Mgmt Principles </v>
      </c>
      <c r="D44" s="3" t="str">
        <f>CLEAN(TRIM('Student database'!D44))</f>
        <v>Brisbane</v>
      </c>
      <c r="E44" s="3" t="str">
        <f>'Student database'!E44</f>
        <v>T3-2015</v>
      </c>
      <c r="F44" s="48">
        <f t="shared" si="0"/>
        <v>42076</v>
      </c>
      <c r="G44" s="3">
        <f>VALUE(SUBSTITUTE(TRIM('Student database'!F44),CHAR(160),""))</f>
        <v>5</v>
      </c>
      <c r="H44" s="3" t="str">
        <f>'Student database'!G44</f>
        <v>Bachelor of Business</v>
      </c>
      <c r="I44" s="47">
        <f>DATE(LEFT('Student database'!H44,4),MID('Student database'!H44,6,2),RIGHT('Student database'!H44,2))</f>
        <v>33936</v>
      </c>
      <c r="J44" s="3" t="str">
        <f>'Student database'!I44</f>
        <v>IDPM Education</v>
      </c>
      <c r="K44" s="50" t="str">
        <f t="shared" si="1"/>
        <v>Mar</v>
      </c>
      <c r="L44" s="50">
        <f t="shared" si="2"/>
        <v>23</v>
      </c>
      <c r="M44" s="50">
        <f t="shared" si="3"/>
        <v>15</v>
      </c>
      <c r="N44">
        <f t="shared" si="4"/>
        <v>1</v>
      </c>
      <c r="O44">
        <f t="shared" si="5"/>
        <v>53</v>
      </c>
    </row>
    <row r="45" spans="1:15">
      <c r="A45" s="3" t="str">
        <f>SUBSTITUTE('Student database'!A45,"K","")</f>
        <v>150143</v>
      </c>
      <c r="B45" s="3" t="str">
        <f>CLEAN(TRIM('Student database'!B45))</f>
        <v>Ms. Farid My HA</v>
      </c>
      <c r="C45" s="3" t="str">
        <f>'Student database'!C45</f>
        <v>Auditing</v>
      </c>
      <c r="D45" s="3" t="str">
        <f>CLEAN(TRIM('Student database'!D45))</f>
        <v>Sydney</v>
      </c>
      <c r="E45" s="3" t="str">
        <f>'Student database'!E45</f>
        <v>T1-2015</v>
      </c>
      <c r="F45" s="48">
        <f t="shared" si="0"/>
        <v>42314</v>
      </c>
      <c r="G45" s="3">
        <f>VALUE(SUBSTITUTE(TRIM('Student database'!F45),CHAR(160),""))</f>
        <v>5</v>
      </c>
      <c r="H45" s="3" t="str">
        <f>'Student database'!G45</f>
        <v>Bachelor of Business</v>
      </c>
      <c r="I45" s="47">
        <f>DATE(LEFT('Student database'!H45,4),MID('Student database'!H45,6,2),RIGHT('Student database'!H45,2))</f>
        <v>35336</v>
      </c>
      <c r="J45" s="3" t="str">
        <f>'Student database'!I45</f>
        <v>ALTEC</v>
      </c>
      <c r="K45" s="50" t="str">
        <f t="shared" si="1"/>
        <v>Nov</v>
      </c>
      <c r="L45" s="50">
        <f t="shared" si="2"/>
        <v>19</v>
      </c>
      <c r="M45" s="50">
        <f t="shared" si="3"/>
        <v>15</v>
      </c>
      <c r="N45">
        <f t="shared" si="4"/>
        <v>1</v>
      </c>
      <c r="O45">
        <f t="shared" si="5"/>
        <v>53</v>
      </c>
    </row>
    <row r="46" spans="1:15">
      <c r="A46" s="3" t="str">
        <f>SUBSTITUTE('Student database'!A46,"K","")</f>
        <v>150144</v>
      </c>
      <c r="B46" s="3" t="str">
        <f>CLEAN(TRIM('Student database'!B46))</f>
        <v>Mr. Atoosa SINGH</v>
      </c>
      <c r="C46" s="3" t="str">
        <f>'Student database'!C46</f>
        <v>Bus Info Analysis</v>
      </c>
      <c r="D46" s="3" t="str">
        <f>CLEAN(TRIM('Student database'!D46))</f>
        <v>Brisbane</v>
      </c>
      <c r="E46" s="3" t="str">
        <f>'Student database'!E46</f>
        <v>T2-2015</v>
      </c>
      <c r="F46" s="48">
        <f t="shared" si="0"/>
        <v>42195</v>
      </c>
      <c r="G46" s="3">
        <f>VALUE(SUBSTITUTE(TRIM('Student database'!F46),CHAR(160),""))</f>
        <v>2</v>
      </c>
      <c r="H46" s="3" t="str">
        <f>'Student database'!G46</f>
        <v>Bachelor of Business</v>
      </c>
      <c r="I46" s="47">
        <f>DATE(LEFT('Student database'!H46,4),MID('Student database'!H46,6,2),RIGHT('Student database'!H46,2))</f>
        <v>33536</v>
      </c>
      <c r="J46" s="3" t="str">
        <f>'Student database'!I46</f>
        <v>ALTEC</v>
      </c>
      <c r="K46" s="50" t="str">
        <f t="shared" si="1"/>
        <v>Jul</v>
      </c>
      <c r="L46" s="50">
        <f t="shared" si="2"/>
        <v>24</v>
      </c>
      <c r="M46" s="50">
        <f t="shared" si="3"/>
        <v>18</v>
      </c>
      <c r="N46">
        <f t="shared" si="4"/>
        <v>1</v>
      </c>
      <c r="O46">
        <f t="shared" si="5"/>
        <v>50</v>
      </c>
    </row>
    <row r="47" spans="1:15">
      <c r="A47" s="3" t="str">
        <f>SUBSTITUTE('Student database'!A47,"K","")</f>
        <v>150145</v>
      </c>
      <c r="B47" s="3" t="str">
        <f>CLEAN(TRIM('Student database'!B47))</f>
        <v>Mr. Shaya TRAN</v>
      </c>
      <c r="C47" s="3" t="str">
        <f>'Student database'!C47</f>
        <v>Bus Economics</v>
      </c>
      <c r="D47" s="3" t="str">
        <f>CLEAN(TRIM('Student database'!D47))</f>
        <v>Brisbane</v>
      </c>
      <c r="E47" s="3" t="str">
        <f>'Student database'!E47</f>
        <v>T3-2016</v>
      </c>
      <c r="F47" s="48">
        <f t="shared" si="0"/>
        <v>42442</v>
      </c>
      <c r="G47" s="3">
        <f>VALUE(SUBSTITUTE(TRIM('Student database'!F47),CHAR(160),""))</f>
        <v>9</v>
      </c>
      <c r="H47" s="3" t="str">
        <f>'Student database'!G47</f>
        <v>Bachelor of Business</v>
      </c>
      <c r="I47" s="47">
        <f>DATE(LEFT('Student database'!H47,4),MID('Student database'!H47,6,2),RIGHT('Student database'!H47,2))</f>
        <v>32064</v>
      </c>
      <c r="J47" s="3" t="str">
        <f>'Student database'!I47</f>
        <v xml:space="preserve">Visa Consultants Pty Ltd </v>
      </c>
      <c r="K47" s="50" t="str">
        <f t="shared" si="1"/>
        <v>Mar</v>
      </c>
      <c r="L47" s="50">
        <f t="shared" si="2"/>
        <v>29</v>
      </c>
      <c r="M47" s="50">
        <f t="shared" si="3"/>
        <v>11</v>
      </c>
      <c r="N47">
        <f t="shared" si="4"/>
        <v>1</v>
      </c>
      <c r="O47">
        <f t="shared" si="5"/>
        <v>57</v>
      </c>
    </row>
    <row r="48" spans="1:15">
      <c r="A48" s="3" t="str">
        <f>SUBSTITUTE('Student database'!A48,"K","")</f>
        <v>150146</v>
      </c>
      <c r="B48" s="3" t="str">
        <f>CLEAN(TRIM('Student database'!B48))</f>
        <v>Mr. Kamshad SINGH</v>
      </c>
      <c r="C48" s="3" t="str">
        <f>'Student database'!C48</f>
        <v>Bus Strategy</v>
      </c>
      <c r="D48" s="3" t="str">
        <f>CLEAN(TRIM('Student database'!D48))</f>
        <v>Sydney</v>
      </c>
      <c r="E48" s="3" t="str">
        <f>'Student database'!E48</f>
        <v>T3-2016</v>
      </c>
      <c r="F48" s="48">
        <f t="shared" si="0"/>
        <v>42442</v>
      </c>
      <c r="G48" s="3">
        <f>VALUE(SUBSTITUTE(TRIM('Student database'!F48),CHAR(160),""))</f>
        <v>10</v>
      </c>
      <c r="H48" s="3" t="str">
        <f>'Student database'!G48</f>
        <v>Bachelor of Accounting </v>
      </c>
      <c r="I48" s="47">
        <f>DATE(LEFT('Student database'!H48,4),MID('Student database'!H48,6,2),RIGHT('Student database'!H48,2))</f>
        <v>34115</v>
      </c>
      <c r="J48" s="3" t="str">
        <f>'Student database'!I48</f>
        <v xml:space="preserve">International Educational </v>
      </c>
      <c r="K48" s="50" t="str">
        <f t="shared" si="1"/>
        <v>Mar</v>
      </c>
      <c r="L48" s="50">
        <f t="shared" si="2"/>
        <v>23</v>
      </c>
      <c r="M48" s="50">
        <f t="shared" si="3"/>
        <v>10</v>
      </c>
      <c r="N48">
        <f t="shared" si="4"/>
        <v>2</v>
      </c>
      <c r="O48">
        <f t="shared" si="5"/>
        <v>48</v>
      </c>
    </row>
    <row r="49" spans="1:15">
      <c r="A49" s="3" t="str">
        <f>SUBSTITUTE('Student database'!A49,"K","")</f>
        <v>150147</v>
      </c>
      <c r="B49" s="3" t="str">
        <f>CLEAN(TRIM('Student database'!B49))</f>
        <v>Mr. Mandana SINGH</v>
      </c>
      <c r="C49" s="3" t="str">
        <f>'Student database'!C49</f>
        <v>Fin mgmt</v>
      </c>
      <c r="D49" s="3" t="str">
        <f>CLEAN(TRIM('Student database'!D49))</f>
        <v>Melbourne</v>
      </c>
      <c r="E49" s="3" t="str">
        <f>'Student database'!E49</f>
        <v>T1-2014</v>
      </c>
      <c r="F49" s="48">
        <f t="shared" si="0"/>
        <v>41949</v>
      </c>
      <c r="G49" s="3">
        <f>VALUE(SUBSTITUTE(TRIM('Student database'!F49),CHAR(160),""))</f>
        <v>4</v>
      </c>
      <c r="H49" s="3" t="str">
        <f>'Student database'!G49</f>
        <v>Bachelor of Accounting </v>
      </c>
      <c r="I49" s="47">
        <f>DATE(LEFT('Student database'!H49,4),MID('Student database'!H49,6,2),RIGHT('Student database'!H49,2))</f>
        <v>35723</v>
      </c>
      <c r="J49" s="3" t="str">
        <f>'Student database'!I49</f>
        <v xml:space="preserve">International Educational </v>
      </c>
      <c r="K49" s="50" t="str">
        <f t="shared" si="1"/>
        <v>Nov</v>
      </c>
      <c r="L49" s="50">
        <f t="shared" si="2"/>
        <v>17</v>
      </c>
      <c r="M49" s="50">
        <f t="shared" si="3"/>
        <v>16</v>
      </c>
      <c r="N49">
        <f t="shared" si="4"/>
        <v>1</v>
      </c>
      <c r="O49">
        <f t="shared" si="5"/>
        <v>52</v>
      </c>
    </row>
    <row r="50" spans="1:15">
      <c r="A50" s="3" t="str">
        <f>SUBSTITUTE('Student database'!A50,"K","")</f>
        <v>150148</v>
      </c>
      <c r="B50" s="3" t="str">
        <f>CLEAN(TRIM('Student database'!B50))</f>
        <v>Mr. Golbahar GUYEN</v>
      </c>
      <c r="C50" s="3" t="str">
        <f>'Student database'!C50</f>
        <v>Bus Economics</v>
      </c>
      <c r="D50" s="3" t="str">
        <f>CLEAN(TRIM('Student database'!D50))</f>
        <v>Brisbane</v>
      </c>
      <c r="E50" s="3" t="str">
        <f>'Student database'!E50</f>
        <v>T2-2017</v>
      </c>
      <c r="F50" s="48">
        <f t="shared" si="0"/>
        <v>42926</v>
      </c>
      <c r="G50" s="3">
        <f>VALUE(SUBSTITUTE(TRIM('Student database'!F50),CHAR(160),""))</f>
        <v>3</v>
      </c>
      <c r="H50" s="3" t="str">
        <f>'Student database'!G50</f>
        <v>Bachelor of Business</v>
      </c>
      <c r="I50" s="47">
        <f>DATE(LEFT('Student database'!H50,4),MID('Student database'!H50,6,2),RIGHT('Student database'!H50,2))</f>
        <v>33198</v>
      </c>
      <c r="J50" s="3" t="str">
        <f>'Student database'!I50</f>
        <v>ALTEC</v>
      </c>
      <c r="K50" s="50" t="str">
        <f t="shared" si="1"/>
        <v>Jul</v>
      </c>
      <c r="L50" s="50">
        <f t="shared" si="2"/>
        <v>27</v>
      </c>
      <c r="M50" s="50">
        <f t="shared" si="3"/>
        <v>17</v>
      </c>
      <c r="N50">
        <f t="shared" si="4"/>
        <v>1</v>
      </c>
      <c r="O50">
        <f t="shared" si="5"/>
        <v>51</v>
      </c>
    </row>
    <row r="51" spans="1:15">
      <c r="A51" s="3" t="str">
        <f>SUBSTITUTE('Student database'!A51,"K","")</f>
        <v>150149</v>
      </c>
      <c r="B51" s="3" t="str">
        <f>CLEAN(TRIM('Student database'!B51))</f>
        <v>Mr. Sami SINGH</v>
      </c>
      <c r="C51" s="3" t="str">
        <f>'Student database'!C51</f>
        <v xml:space="preserve">Fin Acct </v>
      </c>
      <c r="D51" s="3" t="str">
        <f>CLEAN(TRIM('Student database'!D51))</f>
        <v>Sydney</v>
      </c>
      <c r="E51" s="3" t="str">
        <f>'Student database'!E51</f>
        <v>T1-2014</v>
      </c>
      <c r="F51" s="48">
        <f t="shared" si="0"/>
        <v>41949</v>
      </c>
      <c r="G51" s="3">
        <f>VALUE(SUBSTITUTE(TRIM('Student database'!F51),CHAR(160),""))</f>
        <v>3</v>
      </c>
      <c r="H51" s="3" t="str">
        <f>'Student database'!G51</f>
        <v>Bachelor of Accounting</v>
      </c>
      <c r="I51" s="47">
        <f>DATE(LEFT('Student database'!H51,4),MID('Student database'!H51,6,2),RIGHT('Student database'!H51,2))</f>
        <v>33764</v>
      </c>
      <c r="J51" s="3" t="str">
        <f>'Student database'!I51</f>
        <v xml:space="preserve">International Educational </v>
      </c>
      <c r="K51" s="50" t="str">
        <f t="shared" si="1"/>
        <v>Nov</v>
      </c>
      <c r="L51" s="50">
        <f t="shared" si="2"/>
        <v>22</v>
      </c>
      <c r="M51" s="50">
        <f t="shared" si="3"/>
        <v>17</v>
      </c>
      <c r="N51">
        <f t="shared" si="4"/>
        <v>1</v>
      </c>
      <c r="O51">
        <f t="shared" si="5"/>
        <v>51</v>
      </c>
    </row>
    <row r="52" spans="1:15">
      <c r="A52" s="3" t="str">
        <f>SUBSTITUTE('Student database'!A52,"K","")</f>
        <v>150150</v>
      </c>
      <c r="B52" s="3" t="str">
        <f>CLEAN(TRIM('Student database'!B52))</f>
        <v>Mr. Golbahar OUSUF</v>
      </c>
      <c r="C52" s="3" t="str">
        <f>'Student database'!C52</f>
        <v>Intro to ECommerce</v>
      </c>
      <c r="D52" s="3" t="str">
        <f>CLEAN(TRIM('Student database'!D52))</f>
        <v>Melbourne</v>
      </c>
      <c r="E52" s="3" t="str">
        <f>'Student database'!E52</f>
        <v>T2-2015</v>
      </c>
      <c r="F52" s="48">
        <f t="shared" si="0"/>
        <v>42195</v>
      </c>
      <c r="G52" s="3">
        <f>VALUE(SUBSTITUTE(TRIM('Student database'!F52),CHAR(160),""))</f>
        <v>1</v>
      </c>
      <c r="H52" s="3" t="str">
        <f>'Student database'!G52</f>
        <v>Bachelor of Accounting</v>
      </c>
      <c r="I52" s="47">
        <f>DATE(LEFT('Student database'!H52,4),MID('Student database'!H52,6,2),RIGHT('Student database'!H52,2))</f>
        <v>34968</v>
      </c>
      <c r="J52" s="3" t="str">
        <f>'Student database'!I52</f>
        <v xml:space="preserve">International Educational </v>
      </c>
      <c r="K52" s="50" t="str">
        <f t="shared" si="1"/>
        <v>Jul</v>
      </c>
      <c r="L52" s="50">
        <f t="shared" si="2"/>
        <v>20</v>
      </c>
      <c r="M52" s="50">
        <f t="shared" si="3"/>
        <v>19</v>
      </c>
      <c r="N52">
        <f t="shared" si="4"/>
        <v>1</v>
      </c>
      <c r="O52">
        <f t="shared" si="5"/>
        <v>49</v>
      </c>
    </row>
    <row r="53" spans="1:15">
      <c r="A53" s="3" t="str">
        <f>SUBSTITUTE('Student database'!A53,"K","")</f>
        <v>150151</v>
      </c>
      <c r="B53" s="3" t="str">
        <f>CLEAN(TRIM('Student database'!B53))</f>
        <v>Mr. Naheed TRAN</v>
      </c>
      <c r="C53" s="3" t="str">
        <f>'Student database'!C53</f>
        <v xml:space="preserve">Mgmt Principles </v>
      </c>
      <c r="D53" s="3" t="str">
        <f>CLEAN(TRIM('Student database'!D53))</f>
        <v>Melbourne</v>
      </c>
      <c r="E53" s="3" t="str">
        <f>'Student database'!E53</f>
        <v>T2-2015</v>
      </c>
      <c r="F53" s="48">
        <f t="shared" si="0"/>
        <v>42195</v>
      </c>
      <c r="G53" s="3">
        <f>VALUE(SUBSTITUTE(TRIM('Student database'!F53),CHAR(160),""))</f>
        <v>1</v>
      </c>
      <c r="H53" s="3" t="str">
        <f>'Student database'!G53</f>
        <v>Bachelor of Accounting</v>
      </c>
      <c r="I53" s="47">
        <f>DATE(LEFT('Student database'!H53,4),MID('Student database'!H53,6,2),RIGHT('Student database'!H53,2))</f>
        <v>34944</v>
      </c>
      <c r="J53" s="3" t="str">
        <f>'Student database'!I53</f>
        <v xml:space="preserve">International Educational </v>
      </c>
      <c r="K53" s="50" t="str">
        <f t="shared" si="1"/>
        <v>Jul</v>
      </c>
      <c r="L53" s="50">
        <f t="shared" si="2"/>
        <v>20</v>
      </c>
      <c r="M53" s="50">
        <f t="shared" si="3"/>
        <v>19</v>
      </c>
      <c r="N53">
        <f t="shared" si="4"/>
        <v>1</v>
      </c>
      <c r="O53">
        <f t="shared" si="5"/>
        <v>49</v>
      </c>
    </row>
    <row r="54" spans="1:15">
      <c r="A54" s="3" t="str">
        <f>SUBSTITUTE('Student database'!A54,"K","")</f>
        <v>150152</v>
      </c>
      <c r="B54" s="3" t="str">
        <f>CLEAN(TRIM('Student database'!B54))</f>
        <v>Mr. Tahmineh AMMED</v>
      </c>
      <c r="C54" s="3" t="str">
        <f>'Student database'!C54</f>
        <v xml:space="preserve">Bus Comm </v>
      </c>
      <c r="D54" s="3" t="str">
        <f>CLEAN(TRIM('Student database'!D54))</f>
        <v>Brisbane</v>
      </c>
      <c r="E54" s="3" t="str">
        <f>'Student database'!E54</f>
        <v>T2-2015</v>
      </c>
      <c r="F54" s="48">
        <f t="shared" si="0"/>
        <v>42195</v>
      </c>
      <c r="G54" s="3">
        <f>VALUE(SUBSTITUTE(TRIM('Student database'!F54),CHAR(160),""))</f>
        <v>3</v>
      </c>
      <c r="H54" s="3" t="str">
        <f>'Student database'!G54</f>
        <v>Bachelor of Accounting</v>
      </c>
      <c r="I54" s="47">
        <f>DATE(LEFT('Student database'!H54,4),MID('Student database'!H54,6,2),RIGHT('Student database'!H54,2))</f>
        <v>34453</v>
      </c>
      <c r="J54" s="3" t="str">
        <f>'Student database'!I54</f>
        <v>MIM Education</v>
      </c>
      <c r="K54" s="50" t="str">
        <f t="shared" si="1"/>
        <v>Jul</v>
      </c>
      <c r="L54" s="50">
        <f t="shared" si="2"/>
        <v>21</v>
      </c>
      <c r="M54" s="50">
        <f t="shared" si="3"/>
        <v>17</v>
      </c>
      <c r="N54">
        <f t="shared" si="4"/>
        <v>1</v>
      </c>
      <c r="O54">
        <f t="shared" si="5"/>
        <v>51</v>
      </c>
    </row>
    <row r="55" spans="1:15">
      <c r="A55" s="3" t="str">
        <f>SUBSTITUTE('Student database'!A55,"K","")</f>
        <v>150153</v>
      </c>
      <c r="B55" s="3" t="str">
        <f>CLEAN(TRIM('Student database'!B55))</f>
        <v>Mr. Pirooz KARIM</v>
      </c>
      <c r="C55" s="3" t="str">
        <f>'Student database'!C55</f>
        <v>Intro to ECommerce</v>
      </c>
      <c r="D55" s="3" t="str">
        <f>CLEAN(TRIM('Student database'!D55))</f>
        <v>Melbourne</v>
      </c>
      <c r="E55" s="3" t="str">
        <f>'Student database'!E55</f>
        <v>T1-2016</v>
      </c>
      <c r="F55" s="48">
        <f t="shared" si="0"/>
        <v>42680</v>
      </c>
      <c r="G55" s="3">
        <f>VALUE(SUBSTITUTE(TRIM('Student database'!F55),CHAR(160),""))</f>
        <v>7</v>
      </c>
      <c r="H55" s="3" t="str">
        <f>'Student database'!G55</f>
        <v>Bachelor of Accounting</v>
      </c>
      <c r="I55" s="47">
        <f>DATE(LEFT('Student database'!H55,4),MID('Student database'!H55,6,2),RIGHT('Student database'!H55,2))</f>
        <v>32489</v>
      </c>
      <c r="J55" s="3" t="str">
        <f>'Student database'!I55</f>
        <v>MIM Education</v>
      </c>
      <c r="K55" s="50" t="str">
        <f t="shared" si="1"/>
        <v>Nov</v>
      </c>
      <c r="L55" s="50">
        <f t="shared" si="2"/>
        <v>28</v>
      </c>
      <c r="M55" s="50">
        <f t="shared" si="3"/>
        <v>13</v>
      </c>
      <c r="N55">
        <f t="shared" si="4"/>
        <v>1</v>
      </c>
      <c r="O55">
        <f t="shared" si="5"/>
        <v>55</v>
      </c>
    </row>
    <row r="56" spans="1:15">
      <c r="A56" s="3" t="str">
        <f>SUBSTITUTE('Student database'!A56,"K","")</f>
        <v>150154</v>
      </c>
      <c r="B56" s="3" t="str">
        <f>CLEAN(TRIM('Student database'!B56))</f>
        <v>Ms. Maheen PHAM</v>
      </c>
      <c r="C56" s="3" t="str">
        <f>'Student database'!C56</f>
        <v>Mktg Principles</v>
      </c>
      <c r="D56" s="3" t="str">
        <f>CLEAN(TRIM('Student database'!D56))</f>
        <v>Sydney</v>
      </c>
      <c r="E56" s="3" t="str">
        <f>'Student database'!E56</f>
        <v>T3-2017</v>
      </c>
      <c r="F56" s="48">
        <f t="shared" si="0"/>
        <v>42807</v>
      </c>
      <c r="G56" s="3">
        <f>VALUE(SUBSTITUTE(TRIM('Student database'!F56),CHAR(160),""))</f>
        <v>21</v>
      </c>
      <c r="H56" s="3" t="str">
        <f>'Student database'!G56</f>
        <v>Bachelor of Accounting</v>
      </c>
      <c r="I56" s="47">
        <f>DATE(LEFT('Student database'!H56,4),MID('Student database'!H56,6,2),RIGHT('Student database'!H56,2))</f>
        <v>32965</v>
      </c>
      <c r="J56" s="3" t="str">
        <f>'Student database'!I56</f>
        <v>MIM Education</v>
      </c>
      <c r="K56" s="50" t="str">
        <f t="shared" si="1"/>
        <v>Mar</v>
      </c>
      <c r="L56" s="50">
        <f t="shared" si="2"/>
        <v>27</v>
      </c>
      <c r="M56" s="50">
        <f t="shared" si="3"/>
        <v>0</v>
      </c>
      <c r="N56">
        <f t="shared" si="4"/>
        <v>2</v>
      </c>
      <c r="O56">
        <f t="shared" si="5"/>
        <v>49</v>
      </c>
    </row>
    <row r="57" spans="1:15">
      <c r="A57" s="3" t="str">
        <f>SUBSTITUTE('Student database'!A57,"K","")</f>
        <v>150155</v>
      </c>
      <c r="B57" s="3" t="str">
        <f>CLEAN(TRIM('Student database'!B57))</f>
        <v>Mr. Cirrus REYES</v>
      </c>
      <c r="C57" s="3" t="str">
        <f>'Student database'!C57</f>
        <v xml:space="preserve">Quant Methods </v>
      </c>
      <c r="D57" s="3" t="str">
        <f>CLEAN(TRIM('Student database'!D57))</f>
        <v>Melbourne</v>
      </c>
      <c r="E57" s="3" t="str">
        <f>'Student database'!E57</f>
        <v>T2-2017</v>
      </c>
      <c r="F57" s="48">
        <f t="shared" si="0"/>
        <v>42926</v>
      </c>
      <c r="G57" s="3">
        <f>VALUE(SUBSTITUTE(TRIM('Student database'!F57),CHAR(160),""))</f>
        <v>4</v>
      </c>
      <c r="H57" s="3" t="str">
        <f>'Student database'!G57</f>
        <v>Bachelor of Accounting</v>
      </c>
      <c r="I57" s="47">
        <f>DATE(LEFT('Student database'!H57,4),MID('Student database'!H57,6,2),RIGHT('Student database'!H57,2))</f>
        <v>32082</v>
      </c>
      <c r="J57" s="3" t="str">
        <f>'Student database'!I57</f>
        <v>MIM Education</v>
      </c>
      <c r="K57" s="50" t="str">
        <f t="shared" si="1"/>
        <v>Jul</v>
      </c>
      <c r="L57" s="50">
        <f t="shared" si="2"/>
        <v>30</v>
      </c>
      <c r="M57" s="50">
        <f t="shared" si="3"/>
        <v>16</v>
      </c>
      <c r="N57">
        <f t="shared" si="4"/>
        <v>1</v>
      </c>
      <c r="O57">
        <f t="shared" si="5"/>
        <v>52</v>
      </c>
    </row>
    <row r="58" spans="1:15">
      <c r="A58" s="3" t="str">
        <f>SUBSTITUTE('Student database'!A58,"K","")</f>
        <v>150156</v>
      </c>
      <c r="B58" s="3" t="str">
        <f>CLEAN(TRIM('Student database'!B58))</f>
        <v>Ms. Rakhshan GUYEN</v>
      </c>
      <c r="C58" s="3" t="str">
        <f>'Student database'!C58</f>
        <v>Auditing</v>
      </c>
      <c r="D58" s="3" t="str">
        <f>CLEAN(TRIM('Student database'!D58))</f>
        <v>Sydney</v>
      </c>
      <c r="E58" s="3" t="str">
        <f>'Student database'!E58</f>
        <v>T2-2016</v>
      </c>
      <c r="F58" s="48">
        <f t="shared" si="0"/>
        <v>42561</v>
      </c>
      <c r="G58" s="3">
        <f>VALUE(SUBSTITUTE(TRIM('Student database'!F58),CHAR(160),""))</f>
        <v>3</v>
      </c>
      <c r="H58" s="3" t="str">
        <f>'Student database'!G58</f>
        <v>Bachelor of Accounting</v>
      </c>
      <c r="I58" s="47">
        <f>DATE(LEFT('Student database'!H58,4),MID('Student database'!H58,6,2),RIGHT('Student database'!H58,2))</f>
        <v>34481</v>
      </c>
      <c r="J58" s="3" t="str">
        <f>'Student database'!I58</f>
        <v>MIM Education</v>
      </c>
      <c r="K58" s="50" t="str">
        <f t="shared" si="1"/>
        <v>Jul</v>
      </c>
      <c r="L58" s="50">
        <f t="shared" si="2"/>
        <v>22</v>
      </c>
      <c r="M58" s="50">
        <f t="shared" si="3"/>
        <v>17</v>
      </c>
      <c r="N58">
        <f t="shared" si="4"/>
        <v>1</v>
      </c>
      <c r="O58">
        <f t="shared" si="5"/>
        <v>51</v>
      </c>
    </row>
    <row r="59" spans="1:15">
      <c r="A59" s="3" t="str">
        <f>SUBSTITUTE('Student database'!A59,"K","")</f>
        <v>150157</v>
      </c>
      <c r="B59" s="3" t="str">
        <f>CLEAN(TRIM('Student database'!B59))</f>
        <v>Mr. Rima ARCIA</v>
      </c>
      <c r="C59" s="3" t="str">
        <f>'Student database'!C59</f>
        <v>Fin Reporting</v>
      </c>
      <c r="D59" s="3" t="str">
        <f>CLEAN(TRIM('Student database'!D59))</f>
        <v>Brisbane</v>
      </c>
      <c r="E59" s="3" t="str">
        <f>'Student database'!E59</f>
        <v>T1-2017</v>
      </c>
      <c r="F59" s="48">
        <f t="shared" si="0"/>
        <v>43045</v>
      </c>
      <c r="G59" s="3">
        <f>VALUE(SUBSTITUTE(TRIM('Student database'!F59),CHAR(160),""))</f>
        <v>4</v>
      </c>
      <c r="H59" s="3" t="str">
        <f>'Student database'!G59</f>
        <v>Bachelor of Accounting</v>
      </c>
      <c r="I59" s="47">
        <f>DATE(LEFT('Student database'!H59,4),MID('Student database'!H59,6,2),RIGHT('Student database'!H59,2))</f>
        <v>32929</v>
      </c>
      <c r="J59" s="3" t="str">
        <f>'Student database'!I59</f>
        <v>MIM Education</v>
      </c>
      <c r="K59" s="50" t="str">
        <f t="shared" si="1"/>
        <v>Nov</v>
      </c>
      <c r="L59" s="50">
        <f t="shared" si="2"/>
        <v>27</v>
      </c>
      <c r="M59" s="50">
        <f t="shared" si="3"/>
        <v>16</v>
      </c>
      <c r="N59">
        <f t="shared" si="4"/>
        <v>1</v>
      </c>
      <c r="O59">
        <f t="shared" si="5"/>
        <v>52</v>
      </c>
    </row>
    <row r="60" spans="1:15">
      <c r="A60" s="3" t="str">
        <f>SUBSTITUTE('Student database'!A60,"K","")</f>
        <v>150158</v>
      </c>
      <c r="B60" s="3" t="str">
        <f>CLEAN(TRIM('Student database'!B60))</f>
        <v>Mr. Firouz DHURY</v>
      </c>
      <c r="C60" s="3" t="str">
        <f>'Student database'!C60</f>
        <v>Bus Acct</v>
      </c>
      <c r="D60" s="3" t="str">
        <f>CLEAN(TRIM('Student database'!D60))</f>
        <v>Brisbane</v>
      </c>
      <c r="E60" s="3" t="str">
        <f>'Student database'!E60</f>
        <v>T1-2016</v>
      </c>
      <c r="F60" s="48">
        <f t="shared" si="0"/>
        <v>42680</v>
      </c>
      <c r="G60" s="3">
        <f>VALUE(SUBSTITUTE(TRIM('Student database'!F60),CHAR(160),""))</f>
        <v>2</v>
      </c>
      <c r="H60" s="3" t="str">
        <f>'Student database'!G60</f>
        <v>Bachelor of Accounting</v>
      </c>
      <c r="I60" s="47">
        <f>DATE(LEFT('Student database'!H60,4),MID('Student database'!H60,6,2),RIGHT('Student database'!H60,2))</f>
        <v>34787</v>
      </c>
      <c r="J60" s="3" t="str">
        <f>'Student database'!I60</f>
        <v>iae GLOBAL - Melbourne</v>
      </c>
      <c r="K60" s="50" t="str">
        <f t="shared" si="1"/>
        <v>Nov</v>
      </c>
      <c r="L60" s="50">
        <f t="shared" si="2"/>
        <v>21</v>
      </c>
      <c r="M60" s="50">
        <f t="shared" si="3"/>
        <v>18</v>
      </c>
      <c r="N60">
        <f t="shared" si="4"/>
        <v>1</v>
      </c>
      <c r="O60">
        <f t="shared" si="5"/>
        <v>50</v>
      </c>
    </row>
    <row r="61" spans="1:15">
      <c r="A61" s="3" t="str">
        <f>SUBSTITUTE('Student database'!A61,"K","")</f>
        <v>150159</v>
      </c>
      <c r="B61" s="3" t="str">
        <f>CLEAN(TRIM('Student database'!B61))</f>
        <v>Mr. Shadi a NAW</v>
      </c>
      <c r="C61" s="3" t="str">
        <f>'Student database'!C61</f>
        <v>Bus Economics</v>
      </c>
      <c r="D61" s="3" t="str">
        <f>CLEAN(TRIM('Student database'!D61))</f>
        <v>Brisbane</v>
      </c>
      <c r="E61" s="3" t="str">
        <f>'Student database'!E61</f>
        <v>T1-2014</v>
      </c>
      <c r="F61" s="48">
        <f t="shared" si="0"/>
        <v>41949</v>
      </c>
      <c r="G61" s="3">
        <f>VALUE(SUBSTITUTE(TRIM('Student database'!F61),CHAR(160),""))</f>
        <v>8</v>
      </c>
      <c r="H61" s="3" t="str">
        <f>'Student database'!G61</f>
        <v>Bachelor of Business</v>
      </c>
      <c r="I61" s="47">
        <f>DATE(LEFT('Student database'!H61,4),MID('Student database'!H61,6,2),RIGHT('Student database'!H61,2))</f>
        <v>32597</v>
      </c>
      <c r="J61" s="3" t="str">
        <f>'Student database'!I61</f>
        <v xml:space="preserve">Visa Consultants Pty Ltd </v>
      </c>
      <c r="K61" s="50" t="str">
        <f t="shared" si="1"/>
        <v>Nov</v>
      </c>
      <c r="L61" s="50">
        <f t="shared" si="2"/>
        <v>25</v>
      </c>
      <c r="M61" s="50">
        <f t="shared" si="3"/>
        <v>12</v>
      </c>
      <c r="N61">
        <f t="shared" si="4"/>
        <v>1</v>
      </c>
      <c r="O61">
        <f t="shared" si="5"/>
        <v>56</v>
      </c>
    </row>
    <row r="62" spans="1:15">
      <c r="A62" s="3" t="str">
        <f>SUBSTITUTE('Student database'!A62,"K","")</f>
        <v>150160</v>
      </c>
      <c r="B62" s="3" t="str">
        <f>CLEAN(TRIM('Student database'!B62))</f>
        <v>Ms. Firouz GUYEN</v>
      </c>
      <c r="C62" s="3" t="str">
        <f>'Student database'!C62</f>
        <v xml:space="preserve">Quant Methods </v>
      </c>
      <c r="D62" s="3" t="str">
        <f>CLEAN(TRIM('Student database'!D62))</f>
        <v>Sydney</v>
      </c>
      <c r="E62" s="3" t="str">
        <f>'Student database'!E62</f>
        <v>T2-2014</v>
      </c>
      <c r="F62" s="48">
        <f t="shared" si="0"/>
        <v>41830</v>
      </c>
      <c r="G62" s="3">
        <f>VALUE(SUBSTITUTE(TRIM('Student database'!F62),CHAR(160),""))</f>
        <v>3</v>
      </c>
      <c r="H62" s="3" t="str">
        <f>'Student database'!G62</f>
        <v>Bachelor of Business</v>
      </c>
      <c r="I62" s="47">
        <f>DATE(LEFT('Student database'!H62,4),MID('Student database'!H62,6,2),RIGHT('Student database'!H62,2))</f>
        <v>35401</v>
      </c>
      <c r="J62" s="3" t="str">
        <f>'Student database'!I62</f>
        <v xml:space="preserve">Visa Consultants Pty Ltd </v>
      </c>
      <c r="K62" s="50" t="str">
        <f t="shared" si="1"/>
        <v>Jul</v>
      </c>
      <c r="L62" s="50">
        <f t="shared" si="2"/>
        <v>18</v>
      </c>
      <c r="M62" s="50">
        <f t="shared" si="3"/>
        <v>17</v>
      </c>
      <c r="N62">
        <f t="shared" si="4"/>
        <v>1</v>
      </c>
      <c r="O62">
        <f t="shared" si="5"/>
        <v>51</v>
      </c>
    </row>
    <row r="63" spans="1:15">
      <c r="A63" s="3" t="str">
        <f>SUBSTITUTE('Student database'!A63,"K","")</f>
        <v>150161</v>
      </c>
      <c r="B63" s="3" t="str">
        <f>CLEAN(TRIM('Student database'!B63))</f>
        <v>Mr. Sita ANSUR</v>
      </c>
      <c r="C63" s="3" t="str">
        <f>'Student database'!C63</f>
        <v>Bus Acct</v>
      </c>
      <c r="D63" s="3" t="str">
        <f>CLEAN(TRIM('Student database'!D63))</f>
        <v>Melbourne</v>
      </c>
      <c r="E63" s="3" t="str">
        <f>'Student database'!E63</f>
        <v>T2-2014</v>
      </c>
      <c r="F63" s="48">
        <f t="shared" si="0"/>
        <v>41830</v>
      </c>
      <c r="G63" s="3">
        <f>VALUE(SUBSTITUTE(TRIM('Student database'!F63),CHAR(160),""))</f>
        <v>2</v>
      </c>
      <c r="H63" s="3" t="str">
        <f>'Student database'!G63</f>
        <v>Bachelor of Business</v>
      </c>
      <c r="I63" s="47">
        <f>DATE(LEFT('Student database'!H63,4),MID('Student database'!H63,6,2),RIGHT('Student database'!H63,2))</f>
        <v>33937</v>
      </c>
      <c r="J63" s="3" t="str">
        <f>'Student database'!I63</f>
        <v>Hope Agency</v>
      </c>
      <c r="K63" s="50" t="str">
        <f t="shared" si="1"/>
        <v>Jul</v>
      </c>
      <c r="L63" s="50">
        <f t="shared" si="2"/>
        <v>22</v>
      </c>
      <c r="M63" s="50">
        <f t="shared" si="3"/>
        <v>18</v>
      </c>
      <c r="N63">
        <f t="shared" si="4"/>
        <v>1</v>
      </c>
      <c r="O63">
        <f t="shared" si="5"/>
        <v>50</v>
      </c>
    </row>
    <row r="64" spans="1:15">
      <c r="A64" s="3" t="str">
        <f>SUBSTITUTE('Student database'!A64,"K","")</f>
        <v>150162</v>
      </c>
      <c r="B64" s="3" t="str">
        <f>CLEAN(TRIM('Student database'!B64))</f>
        <v>Mr. Siamak RAMOS</v>
      </c>
      <c r="C64" s="3" t="str">
        <f>'Student database'!C64</f>
        <v>Mktg Principles</v>
      </c>
      <c r="D64" s="3" t="str">
        <f>CLEAN(TRIM('Student database'!D64))</f>
        <v>Melbourne</v>
      </c>
      <c r="E64" s="3" t="str">
        <f>'Student database'!E64</f>
        <v>T1-2014</v>
      </c>
      <c r="F64" s="48">
        <f t="shared" si="0"/>
        <v>41949</v>
      </c>
      <c r="G64" s="3">
        <f>VALUE(SUBSTITUTE(TRIM('Student database'!F64),CHAR(160),""))</f>
        <v>3</v>
      </c>
      <c r="H64" s="3" t="str">
        <f>'Student database'!G64</f>
        <v>Bachelor of Business</v>
      </c>
      <c r="I64" s="47">
        <f>DATE(LEFT('Student database'!H64,4),MID('Student database'!H64,6,2),RIGHT('Student database'!H64,2))</f>
        <v>34654</v>
      </c>
      <c r="J64" s="3" t="str">
        <f>'Student database'!I64</f>
        <v>Hope Agency</v>
      </c>
      <c r="K64" s="50" t="str">
        <f t="shared" si="1"/>
        <v>Nov</v>
      </c>
      <c r="L64" s="50">
        <f t="shared" si="2"/>
        <v>20</v>
      </c>
      <c r="M64" s="50">
        <f t="shared" si="3"/>
        <v>17</v>
      </c>
      <c r="N64">
        <f t="shared" si="4"/>
        <v>1</v>
      </c>
      <c r="O64">
        <f t="shared" si="5"/>
        <v>51</v>
      </c>
    </row>
    <row r="65" spans="1:15">
      <c r="A65" s="3" t="str">
        <f>SUBSTITUTE('Student database'!A65,"K","")</f>
        <v>150163</v>
      </c>
      <c r="B65" s="3" t="str">
        <f>CLEAN(TRIM('Student database'!B65))</f>
        <v>Mr. Shadan ARGAS</v>
      </c>
      <c r="C65" s="3" t="str">
        <f>'Student database'!C65</f>
        <v>Corp Resp Ethics</v>
      </c>
      <c r="D65" s="3" t="str">
        <f>CLEAN(TRIM('Student database'!D65))</f>
        <v>Brisbane</v>
      </c>
      <c r="E65" s="3" t="str">
        <f>'Student database'!E65</f>
        <v>T2-2016</v>
      </c>
      <c r="F65" s="48">
        <f t="shared" si="0"/>
        <v>42561</v>
      </c>
      <c r="G65" s="3">
        <f>VALUE(SUBSTITUTE(TRIM('Student database'!F65),CHAR(160),""))</f>
        <v>5</v>
      </c>
      <c r="H65" s="3" t="str">
        <f>'Student database'!G65</f>
        <v>Bachelor of Business</v>
      </c>
      <c r="I65" s="47">
        <f>DATE(LEFT('Student database'!H65,4),MID('Student database'!H65,6,2),RIGHT('Student database'!H65,2))</f>
        <v>33982</v>
      </c>
      <c r="J65" s="3" t="str">
        <f>'Student database'!I65</f>
        <v>Connect Overseas</v>
      </c>
      <c r="K65" s="50" t="str">
        <f t="shared" si="1"/>
        <v>Jul</v>
      </c>
      <c r="L65" s="50">
        <f t="shared" si="2"/>
        <v>23</v>
      </c>
      <c r="M65" s="50">
        <f t="shared" si="3"/>
        <v>15</v>
      </c>
      <c r="N65">
        <f t="shared" si="4"/>
        <v>1</v>
      </c>
      <c r="O65">
        <f t="shared" si="5"/>
        <v>53</v>
      </c>
    </row>
    <row r="66" spans="1:15">
      <c r="A66" s="3" t="str">
        <f>SUBSTITUTE('Student database'!A66,"K","")</f>
        <v>150164</v>
      </c>
      <c r="B66" s="3" t="str">
        <f>CLEAN(TRIM('Student database'!B66))</f>
        <v>Mr. Shahab JAVED</v>
      </c>
      <c r="C66" s="3" t="str">
        <f>'Student database'!C66</f>
        <v xml:space="preserve">Bus Comm </v>
      </c>
      <c r="D66" s="3" t="str">
        <f>CLEAN(TRIM('Student database'!D66))</f>
        <v>Melbourne</v>
      </c>
      <c r="E66" s="3" t="str">
        <f>'Student database'!E66</f>
        <v>T3-2016</v>
      </c>
      <c r="F66" s="48">
        <f t="shared" si="0"/>
        <v>42442</v>
      </c>
      <c r="G66" s="3">
        <f>VALUE(SUBSTITUTE(TRIM('Student database'!F66),CHAR(160),""))</f>
        <v>11</v>
      </c>
      <c r="H66" s="3" t="str">
        <f>'Student database'!G66</f>
        <v>Bachelor of Accounting</v>
      </c>
      <c r="I66" s="47">
        <f>DATE(LEFT('Student database'!H66,4),MID('Student database'!H66,6,2),RIGHT('Student database'!H66,2))</f>
        <v>32301</v>
      </c>
      <c r="J66" s="3" t="str">
        <f>'Student database'!I66</f>
        <v xml:space="preserve">International Educational </v>
      </c>
      <c r="K66" s="50" t="str">
        <f t="shared" si="1"/>
        <v>Mar</v>
      </c>
      <c r="L66" s="50">
        <f t="shared" si="2"/>
        <v>28</v>
      </c>
      <c r="M66" s="50">
        <f t="shared" si="3"/>
        <v>9</v>
      </c>
      <c r="N66">
        <f t="shared" si="4"/>
        <v>2</v>
      </c>
      <c r="O66">
        <f t="shared" si="5"/>
        <v>49</v>
      </c>
    </row>
    <row r="67" spans="1:15">
      <c r="A67" s="3" t="str">
        <f>SUBSTITUTE('Student database'!A67,"K","")</f>
        <v>150165</v>
      </c>
      <c r="B67" s="3" t="str">
        <f>CLEAN(TRIM('Student database'!B67))</f>
        <v>Mr. Atash GUYEN</v>
      </c>
      <c r="C67" s="3" t="str">
        <f>'Student database'!C67</f>
        <v>Intro to ECommerce</v>
      </c>
      <c r="D67" s="3" t="str">
        <f>CLEAN(TRIM('Student database'!D67))</f>
        <v>Melbourne</v>
      </c>
      <c r="E67" s="3" t="str">
        <f>'Student database'!E67</f>
        <v>T1-2016</v>
      </c>
      <c r="F67" s="48">
        <f t="shared" ref="F67:F130" si="6">DATE(RIGHT(E67,4),RIGHT(IF(MID(E67,2,1)="3","13/03",IF(MID(E67,2,1)="2","10/07","06/11")),2),LEFT(IF(MID(E67,2,1)="3","13/03",IF(MID(E67,2,1)="2","10/07","06/11")),2))</f>
        <v>42680</v>
      </c>
      <c r="G67" s="3">
        <f>VALUE(SUBSTITUTE(TRIM('Student database'!F67),CHAR(160),""))</f>
        <v>4</v>
      </c>
      <c r="H67" s="3" t="str">
        <f>'Student database'!G67</f>
        <v>Bachelor of Accounting</v>
      </c>
      <c r="I67" s="47">
        <f>DATE(LEFT('Student database'!H67,4),MID('Student database'!H67,6,2),RIGHT('Student database'!H67,2))</f>
        <v>33941</v>
      </c>
      <c r="J67" s="3" t="str">
        <f>'Student database'!I67</f>
        <v xml:space="preserve">International Educational </v>
      </c>
      <c r="K67" s="50" t="str">
        <f t="shared" ref="K67:K130" si="7">TEXT(F67,"mmm")</f>
        <v>Nov</v>
      </c>
      <c r="L67" s="50">
        <f t="shared" ref="L67:L130" si="8">YEAR(F67)-YEAR(I67)</f>
        <v>24</v>
      </c>
      <c r="M67" s="50">
        <f t="shared" ref="M67:M130" si="9">IF(G67&lt;20,(20-G67),0)</f>
        <v>16</v>
      </c>
      <c r="N67">
        <f t="shared" ref="N67:N130" si="10">LEN(G67)</f>
        <v>1</v>
      </c>
      <c r="O67">
        <f t="shared" ref="O67:O130" si="11">CODE(RIGHT(G67,1))</f>
        <v>52</v>
      </c>
    </row>
    <row r="68" spans="1:15">
      <c r="A68" s="3" t="str">
        <f>SUBSTITUTE('Student database'!A68,"K","")</f>
        <v>150166</v>
      </c>
      <c r="B68" s="3" t="str">
        <f>CLEAN(TRIM('Student database'!B68))</f>
        <v>Ms. Tirdad GUYEN</v>
      </c>
      <c r="C68" s="3" t="str">
        <f>'Student database'!C68</f>
        <v xml:space="preserve">Mgmt Principles </v>
      </c>
      <c r="D68" s="3" t="str">
        <f>CLEAN(TRIM('Student database'!D68))</f>
        <v>Brisbane</v>
      </c>
      <c r="E68" s="3" t="str">
        <f>'Student database'!E68</f>
        <v>T3-2016</v>
      </c>
      <c r="F68" s="48">
        <f t="shared" si="6"/>
        <v>42442</v>
      </c>
      <c r="G68" s="3">
        <f>VALUE(SUBSTITUTE(TRIM('Student database'!F68),CHAR(160),""))</f>
        <v>2</v>
      </c>
      <c r="H68" s="3" t="str">
        <f>'Student database'!G68</f>
        <v>Bachelor of Accounting</v>
      </c>
      <c r="I68" s="47">
        <f>DATE(LEFT('Student database'!H68,4),MID('Student database'!H68,6,2),RIGHT('Student database'!H68,2))</f>
        <v>35005</v>
      </c>
      <c r="J68" s="3" t="str">
        <f>'Student database'!I68</f>
        <v xml:space="preserve">International Educational </v>
      </c>
      <c r="K68" s="50" t="str">
        <f t="shared" si="7"/>
        <v>Mar</v>
      </c>
      <c r="L68" s="50">
        <f t="shared" si="8"/>
        <v>21</v>
      </c>
      <c r="M68" s="50">
        <f t="shared" si="9"/>
        <v>18</v>
      </c>
      <c r="N68">
        <f t="shared" si="10"/>
        <v>1</v>
      </c>
      <c r="O68">
        <f t="shared" si="11"/>
        <v>50</v>
      </c>
    </row>
    <row r="69" spans="1:15">
      <c r="A69" s="3" t="str">
        <f>SUBSTITUTE('Student database'!A69,"K","")</f>
        <v>150167</v>
      </c>
      <c r="B69" s="3" t="str">
        <f>CLEAN(TRIM('Student database'!B69))</f>
        <v>Mr Goli VERIO</v>
      </c>
      <c r="C69" s="3" t="str">
        <f>'Student database'!C69</f>
        <v xml:space="preserve">Bus Comm </v>
      </c>
      <c r="D69" s="3" t="str">
        <f>CLEAN(TRIM('Student database'!D69))</f>
        <v>Melbourne</v>
      </c>
      <c r="E69" s="3" t="str">
        <f>'Student database'!E69</f>
        <v>T1-2014</v>
      </c>
      <c r="F69" s="48">
        <f t="shared" si="6"/>
        <v>41949</v>
      </c>
      <c r="G69" s="3">
        <f>VALUE(SUBSTITUTE(TRIM('Student database'!F69),CHAR(160),""))</f>
        <v>4</v>
      </c>
      <c r="H69" s="3" t="str">
        <f>'Student database'!G69</f>
        <v>Bachelor of Accounting </v>
      </c>
      <c r="I69" s="47">
        <f>DATE(LEFT('Student database'!H69,4),MID('Student database'!H69,6,2),RIGHT('Student database'!H69,2))</f>
        <v>34210</v>
      </c>
      <c r="J69" s="3" t="str">
        <f>'Student database'!I69</f>
        <v>ISEMS Education</v>
      </c>
      <c r="K69" s="50" t="str">
        <f t="shared" si="7"/>
        <v>Nov</v>
      </c>
      <c r="L69" s="50">
        <f t="shared" si="8"/>
        <v>21</v>
      </c>
      <c r="M69" s="50">
        <f t="shared" si="9"/>
        <v>16</v>
      </c>
      <c r="N69">
        <f t="shared" si="10"/>
        <v>1</v>
      </c>
      <c r="O69">
        <f t="shared" si="11"/>
        <v>52</v>
      </c>
    </row>
    <row r="70" spans="1:15">
      <c r="A70" s="3" t="str">
        <f>SUBSTITUTE('Student database'!A70,"K","")</f>
        <v>150168</v>
      </c>
      <c r="B70" s="3" t="str">
        <f>CLEAN(TRIM('Student database'!B70))</f>
        <v>Mr Khosrow VERIO</v>
      </c>
      <c r="C70" s="3" t="str">
        <f>'Student database'!C70</f>
        <v xml:space="preserve">Mgmt Principles </v>
      </c>
      <c r="D70" s="3" t="str">
        <f>CLEAN(TRIM('Student database'!D70))</f>
        <v>Sydney</v>
      </c>
      <c r="E70" s="3" t="str">
        <f>'Student database'!E70</f>
        <v>T1-2017</v>
      </c>
      <c r="F70" s="48">
        <f t="shared" si="6"/>
        <v>43045</v>
      </c>
      <c r="G70" s="3">
        <f>VALUE(SUBSTITUTE(TRIM('Student database'!F70),CHAR(160),""))</f>
        <v>7</v>
      </c>
      <c r="H70" s="3" t="str">
        <f>'Student database'!G70</f>
        <v>Bachelor of Accounting </v>
      </c>
      <c r="I70" s="47">
        <f>DATE(LEFT('Student database'!H70,4),MID('Student database'!H70,6,2),RIGHT('Student database'!H70,2))</f>
        <v>31968</v>
      </c>
      <c r="J70" s="3" t="str">
        <f>'Student database'!I70</f>
        <v>ISEMS Education</v>
      </c>
      <c r="K70" s="50" t="str">
        <f t="shared" si="7"/>
        <v>Nov</v>
      </c>
      <c r="L70" s="50">
        <f t="shared" si="8"/>
        <v>30</v>
      </c>
      <c r="M70" s="50">
        <f t="shared" si="9"/>
        <v>13</v>
      </c>
      <c r="N70">
        <f t="shared" si="10"/>
        <v>1</v>
      </c>
      <c r="O70">
        <f t="shared" si="11"/>
        <v>55</v>
      </c>
    </row>
    <row r="71" spans="1:15">
      <c r="A71" s="3" t="str">
        <f>SUBSTITUTE('Student database'!A71,"K","")</f>
        <v>150169</v>
      </c>
      <c r="B71" s="3" t="str">
        <f>CLEAN(TRIM('Student database'!B71))</f>
        <v>Mr Ramin LONIA</v>
      </c>
      <c r="C71" s="3" t="str">
        <f>'Student database'!C71</f>
        <v xml:space="preserve">Bus Comm </v>
      </c>
      <c r="D71" s="3" t="str">
        <f>CLEAN(TRIM('Student database'!D71))</f>
        <v>Sydney</v>
      </c>
      <c r="E71" s="3" t="str">
        <f>'Student database'!E71</f>
        <v>T3-2017</v>
      </c>
      <c r="F71" s="48">
        <f t="shared" si="6"/>
        <v>42807</v>
      </c>
      <c r="G71" s="3">
        <f>VALUE(SUBSTITUTE(TRIM('Student database'!F71),CHAR(160),""))</f>
        <v>12</v>
      </c>
      <c r="H71" s="3" t="str">
        <f>'Student database'!G71</f>
        <v>Bachelor of Business</v>
      </c>
      <c r="I71" s="47">
        <f>DATE(LEFT('Student database'!H71,4),MID('Student database'!H71,6,2),RIGHT('Student database'!H71,2))</f>
        <v>33667</v>
      </c>
      <c r="J71" s="3" t="str">
        <f>'Student database'!I71</f>
        <v>New World Education</v>
      </c>
      <c r="K71" s="50" t="str">
        <f t="shared" si="7"/>
        <v>Mar</v>
      </c>
      <c r="L71" s="50">
        <f t="shared" si="8"/>
        <v>25</v>
      </c>
      <c r="M71" s="50">
        <f t="shared" si="9"/>
        <v>8</v>
      </c>
      <c r="N71">
        <f t="shared" si="10"/>
        <v>2</v>
      </c>
      <c r="O71">
        <f t="shared" si="11"/>
        <v>50</v>
      </c>
    </row>
    <row r="72" spans="1:15">
      <c r="A72" s="3" t="str">
        <f>SUBSTITUTE('Student database'!A72,"K","")</f>
        <v>150170</v>
      </c>
      <c r="B72" s="3" t="str">
        <f>CLEAN(TRIM('Student database'!B72))</f>
        <v>Mr Keyvan NAGY</v>
      </c>
      <c r="C72" s="3" t="str">
        <f>'Student database'!C72</f>
        <v>Intro to ECommerce</v>
      </c>
      <c r="D72" s="3" t="str">
        <f>CLEAN(TRIM('Student database'!D72))</f>
        <v>Melbourne</v>
      </c>
      <c r="E72" s="3" t="str">
        <f>'Student database'!E72</f>
        <v>T2-2016</v>
      </c>
      <c r="F72" s="48">
        <f t="shared" si="6"/>
        <v>42561</v>
      </c>
      <c r="G72" s="3">
        <f>VALUE(SUBSTITUTE(TRIM('Student database'!F72),CHAR(160),""))</f>
        <v>36</v>
      </c>
      <c r="H72" s="3" t="str">
        <f>'Student database'!G72</f>
        <v>Bachelor of Business</v>
      </c>
      <c r="I72" s="47">
        <f>DATE(LEFT('Student database'!H72,4),MID('Student database'!H72,6,2),RIGHT('Student database'!H72,2))</f>
        <v>35497</v>
      </c>
      <c r="J72" s="3" t="str">
        <f>'Student database'!I72</f>
        <v>New World Education</v>
      </c>
      <c r="K72" s="50" t="str">
        <f t="shared" si="7"/>
        <v>Jul</v>
      </c>
      <c r="L72" s="50">
        <f t="shared" si="8"/>
        <v>19</v>
      </c>
      <c r="M72" s="50">
        <f t="shared" si="9"/>
        <v>0</v>
      </c>
      <c r="N72">
        <f t="shared" si="10"/>
        <v>2</v>
      </c>
      <c r="O72">
        <f t="shared" si="11"/>
        <v>54</v>
      </c>
    </row>
    <row r="73" spans="1:15">
      <c r="A73" s="3" t="str">
        <f>SUBSTITUTE('Student database'!A73,"K","")</f>
        <v>150171</v>
      </c>
      <c r="B73" s="3" t="str">
        <f>CLEAN(TRIM('Student database'!B73))</f>
        <v>Mr Vanda MANEC</v>
      </c>
      <c r="C73" s="3" t="str">
        <f>'Student database'!C73</f>
        <v>Auditing</v>
      </c>
      <c r="D73" s="3" t="str">
        <f>CLEAN(TRIM('Student database'!D73))</f>
        <v>Melbourne</v>
      </c>
      <c r="E73" s="3" t="str">
        <f>'Student database'!E73</f>
        <v>T3-2017</v>
      </c>
      <c r="F73" s="48">
        <f t="shared" si="6"/>
        <v>42807</v>
      </c>
      <c r="G73" s="3">
        <f>VALUE(SUBSTITUTE(TRIM('Student database'!F73),CHAR(160),""))</f>
        <v>3</v>
      </c>
      <c r="H73" s="3" t="str">
        <f>'Student database'!G73</f>
        <v>Bachelor of Business</v>
      </c>
      <c r="I73" s="47">
        <f>DATE(LEFT('Student database'!H73,4),MID('Student database'!H73,6,2),RIGHT('Student database'!H73,2))</f>
        <v>32213</v>
      </c>
      <c r="J73" s="3" t="str">
        <f>'Student database'!I73</f>
        <v>V STAR Immigration &amp; Education Services</v>
      </c>
      <c r="K73" s="50" t="str">
        <f t="shared" si="7"/>
        <v>Mar</v>
      </c>
      <c r="L73" s="50">
        <f t="shared" si="8"/>
        <v>29</v>
      </c>
      <c r="M73" s="50">
        <f t="shared" si="9"/>
        <v>17</v>
      </c>
      <c r="N73">
        <f t="shared" si="10"/>
        <v>1</v>
      </c>
      <c r="O73">
        <f t="shared" si="11"/>
        <v>51</v>
      </c>
    </row>
    <row r="74" spans="1:15">
      <c r="A74" s="3" t="str">
        <f>SUBSTITUTE('Student database'!A74,"K","")</f>
        <v>150172</v>
      </c>
      <c r="B74" s="3" t="str">
        <f>CLEAN(TRIM('Student database'!B74))</f>
        <v>Mr Kourosh KORBA</v>
      </c>
      <c r="C74" s="3" t="str">
        <f>'Student database'!C74</f>
        <v>Auditing</v>
      </c>
      <c r="D74" s="3" t="str">
        <f>CLEAN(TRIM('Student database'!D74))</f>
        <v>Sydney</v>
      </c>
      <c r="E74" s="3" t="str">
        <f>'Student database'!E74</f>
        <v>T3-2016</v>
      </c>
      <c r="F74" s="48">
        <f t="shared" si="6"/>
        <v>42442</v>
      </c>
      <c r="G74" s="3">
        <f>VALUE(SUBSTITUTE(TRIM('Student database'!F74),CHAR(160),""))</f>
        <v>4</v>
      </c>
      <c r="H74" s="3" t="str">
        <f>'Student database'!G74</f>
        <v>Bachelor of Business</v>
      </c>
      <c r="I74" s="47">
        <f>DATE(LEFT('Student database'!H74,4),MID('Student database'!H74,6,2),RIGHT('Student database'!H74,2))</f>
        <v>34442</v>
      </c>
      <c r="J74" s="3" t="str">
        <f>'Student database'!I74</f>
        <v>V STAR Immigration &amp; Education Services</v>
      </c>
      <c r="K74" s="50" t="str">
        <f t="shared" si="7"/>
        <v>Mar</v>
      </c>
      <c r="L74" s="50">
        <f t="shared" si="8"/>
        <v>22</v>
      </c>
      <c r="M74" s="50">
        <f t="shared" si="9"/>
        <v>16</v>
      </c>
      <c r="N74">
        <f t="shared" si="10"/>
        <v>1</v>
      </c>
      <c r="O74">
        <f t="shared" si="11"/>
        <v>52</v>
      </c>
    </row>
    <row r="75" spans="1:15">
      <c r="A75" s="3" t="str">
        <f>SUBSTITUTE('Student database'!A75,"K","")</f>
        <v>150173</v>
      </c>
      <c r="B75" s="3" t="str">
        <f>CLEAN(TRIM('Student database'!B75))</f>
        <v>Mr Rambod KORBA</v>
      </c>
      <c r="C75" s="3" t="str">
        <f>'Student database'!C75</f>
        <v>Corp Law</v>
      </c>
      <c r="D75" s="3" t="str">
        <f>CLEAN(TRIM('Student database'!D75))</f>
        <v>Sydney</v>
      </c>
      <c r="E75" s="3" t="str">
        <f>'Student database'!E75</f>
        <v>T2-2017</v>
      </c>
      <c r="F75" s="48">
        <f t="shared" si="6"/>
        <v>42926</v>
      </c>
      <c r="G75" s="3">
        <f>VALUE(SUBSTITUTE(TRIM('Student database'!F75),CHAR(160),""))</f>
        <v>6</v>
      </c>
      <c r="H75" s="3" t="str">
        <f>'Student database'!G75</f>
        <v>Bachelor of Business</v>
      </c>
      <c r="I75" s="47">
        <f>DATE(LEFT('Student database'!H75,4),MID('Student database'!H75,6,2),RIGHT('Student database'!H75,2))</f>
        <v>34320</v>
      </c>
      <c r="J75" s="3" t="str">
        <f>'Student database'!I75</f>
        <v>V STAR Immigration &amp; Education Services</v>
      </c>
      <c r="K75" s="50" t="str">
        <f t="shared" si="7"/>
        <v>Jul</v>
      </c>
      <c r="L75" s="50">
        <f t="shared" si="8"/>
        <v>24</v>
      </c>
      <c r="M75" s="50">
        <f t="shared" si="9"/>
        <v>14</v>
      </c>
      <c r="N75">
        <f t="shared" si="10"/>
        <v>1</v>
      </c>
      <c r="O75">
        <f t="shared" si="11"/>
        <v>54</v>
      </c>
    </row>
    <row r="76" spans="1:15">
      <c r="A76" s="3" t="str">
        <f>SUBSTITUTE('Student database'!A76,"K","")</f>
        <v>150174</v>
      </c>
      <c r="B76" s="3" t="str">
        <f>CLEAN(TRIM('Student database'!B76))</f>
        <v>Mr Pouran EMETH</v>
      </c>
      <c r="C76" s="3" t="str">
        <f>'Student database'!C76</f>
        <v>Corp Law</v>
      </c>
      <c r="D76" s="3" t="str">
        <f>CLEAN(TRIM('Student database'!D76))</f>
        <v>Sydney</v>
      </c>
      <c r="E76" s="3" t="str">
        <f>'Student database'!E76</f>
        <v>T1-2015</v>
      </c>
      <c r="F76" s="48">
        <f t="shared" si="6"/>
        <v>42314</v>
      </c>
      <c r="G76" s="3">
        <f>VALUE(SUBSTITUTE(TRIM('Student database'!F76),CHAR(160),""))</f>
        <v>7</v>
      </c>
      <c r="H76" s="3" t="str">
        <f>'Student database'!G76</f>
        <v>Bachelor of Business</v>
      </c>
      <c r="I76" s="47">
        <f>DATE(LEFT('Student database'!H76,4),MID('Student database'!H76,6,2),RIGHT('Student database'!H76,2))</f>
        <v>36008</v>
      </c>
      <c r="J76" s="3" t="str">
        <f>'Student database'!I76</f>
        <v>V STAR Immigration &amp; Education Services</v>
      </c>
      <c r="K76" s="50" t="str">
        <f t="shared" si="7"/>
        <v>Nov</v>
      </c>
      <c r="L76" s="50">
        <f t="shared" si="8"/>
        <v>17</v>
      </c>
      <c r="M76" s="50">
        <f t="shared" si="9"/>
        <v>13</v>
      </c>
      <c r="N76">
        <f t="shared" si="10"/>
        <v>1</v>
      </c>
      <c r="O76">
        <f t="shared" si="11"/>
        <v>55</v>
      </c>
    </row>
    <row r="77" spans="1:15">
      <c r="A77" s="3" t="str">
        <f>SUBSTITUTE('Student database'!A77,"K","")</f>
        <v>150175</v>
      </c>
      <c r="B77" s="3" t="str">
        <f>CLEAN(TRIM('Student database'!B77))</f>
        <v>Ms Artan GAUNA</v>
      </c>
      <c r="C77" s="3" t="str">
        <f>'Student database'!C77</f>
        <v xml:space="preserve">Cost Acct </v>
      </c>
      <c r="D77" s="3" t="str">
        <f>CLEAN(TRIM('Student database'!D77))</f>
        <v>Melbourne</v>
      </c>
      <c r="E77" s="3" t="str">
        <f>'Student database'!E77</f>
        <v>T1-2016</v>
      </c>
      <c r="F77" s="48">
        <f t="shared" si="6"/>
        <v>42680</v>
      </c>
      <c r="G77" s="3">
        <f>VALUE(SUBSTITUTE(TRIM('Student database'!F77),CHAR(160),""))</f>
        <v>4</v>
      </c>
      <c r="H77" s="3" t="str">
        <f>'Student database'!G77</f>
        <v>Bachelor of Business</v>
      </c>
      <c r="I77" s="47">
        <f>DATE(LEFT('Student database'!H77,4),MID('Student database'!H77,6,2),RIGHT('Student database'!H77,2))</f>
        <v>34332</v>
      </c>
      <c r="J77" s="3" t="str">
        <f>'Student database'!I77</f>
        <v>V STAR Immigration &amp; Education Services</v>
      </c>
      <c r="K77" s="50" t="str">
        <f t="shared" si="7"/>
        <v>Nov</v>
      </c>
      <c r="L77" s="50">
        <f t="shared" si="8"/>
        <v>23</v>
      </c>
      <c r="M77" s="50">
        <f t="shared" si="9"/>
        <v>16</v>
      </c>
      <c r="N77">
        <f t="shared" si="10"/>
        <v>1</v>
      </c>
      <c r="O77">
        <f t="shared" si="11"/>
        <v>52</v>
      </c>
    </row>
    <row r="78" spans="1:15">
      <c r="A78" s="3" t="str">
        <f>SUBSTITUTE('Student database'!A78,"K","")</f>
        <v>150176</v>
      </c>
      <c r="B78" s="3" t="str">
        <f>CLEAN(TRIM('Student database'!B78))</f>
        <v>Mr. Hooshyar pkota</v>
      </c>
      <c r="C78" s="3" t="str">
        <f>'Student database'!C78</f>
        <v xml:space="preserve">Fin Acct </v>
      </c>
      <c r="D78" s="3" t="str">
        <f>CLEAN(TRIM('Student database'!D78))</f>
        <v>Sydney</v>
      </c>
      <c r="E78" s="3" t="str">
        <f>'Student database'!E78</f>
        <v>T1-2017</v>
      </c>
      <c r="F78" s="48">
        <f t="shared" si="6"/>
        <v>43045</v>
      </c>
      <c r="G78" s="3">
        <f>VALUE(SUBSTITUTE(TRIM('Student database'!F78),CHAR(160),""))</f>
        <v>1</v>
      </c>
      <c r="H78" s="3" t="str">
        <f>'Student database'!G78</f>
        <v>Bachelor of Business</v>
      </c>
      <c r="I78" s="47">
        <f>DATE(LEFT('Student database'!H78,4),MID('Student database'!H78,6,2),RIGHT('Student database'!H78,2))</f>
        <v>33270</v>
      </c>
      <c r="J78" s="3" t="str">
        <f>'Student database'!I78</f>
        <v>V STAR Immigration &amp; Education Services</v>
      </c>
      <c r="K78" s="50" t="str">
        <f t="shared" si="7"/>
        <v>Nov</v>
      </c>
      <c r="L78" s="50">
        <f t="shared" si="8"/>
        <v>26</v>
      </c>
      <c r="M78" s="50">
        <f t="shared" si="9"/>
        <v>19</v>
      </c>
      <c r="N78">
        <f t="shared" si="10"/>
        <v>1</v>
      </c>
      <c r="O78">
        <f t="shared" si="11"/>
        <v>49</v>
      </c>
    </row>
    <row r="79" spans="1:15">
      <c r="A79" s="3" t="str">
        <f>SUBSTITUTE('Student database'!A79,"K","")</f>
        <v>150177</v>
      </c>
      <c r="B79" s="3" t="str">
        <f>CLEAN(TRIM('Student database'!B79))</f>
        <v>Mis Afshar GUYEN</v>
      </c>
      <c r="C79" s="3" t="str">
        <f>'Student database'!C79</f>
        <v xml:space="preserve">Fin Acct </v>
      </c>
      <c r="D79" s="3" t="str">
        <f>CLEAN(TRIM('Student database'!D79))</f>
        <v>Melbourne</v>
      </c>
      <c r="E79" s="3" t="str">
        <f>'Student database'!E79</f>
        <v>T1-2017</v>
      </c>
      <c r="F79" s="48">
        <f t="shared" si="6"/>
        <v>43045</v>
      </c>
      <c r="G79" s="3">
        <f>VALUE(SUBSTITUTE(TRIM('Student database'!F79),CHAR(160),""))</f>
        <v>13</v>
      </c>
      <c r="H79" s="3" t="str">
        <f>'Student database'!G79</f>
        <v>Bachelor of Business</v>
      </c>
      <c r="I79" s="47">
        <f>DATE(LEFT('Student database'!H79,4),MID('Student database'!H79,6,2),RIGHT('Student database'!H79,2))</f>
        <v>34249</v>
      </c>
      <c r="J79" s="3" t="str">
        <f>'Student database'!I79</f>
        <v>V STAR Immigration &amp; Education Services</v>
      </c>
      <c r="K79" s="50" t="str">
        <f t="shared" si="7"/>
        <v>Nov</v>
      </c>
      <c r="L79" s="50">
        <f t="shared" si="8"/>
        <v>24</v>
      </c>
      <c r="M79" s="50">
        <f t="shared" si="9"/>
        <v>7</v>
      </c>
      <c r="N79">
        <f t="shared" si="10"/>
        <v>2</v>
      </c>
      <c r="O79">
        <f t="shared" si="11"/>
        <v>51</v>
      </c>
    </row>
    <row r="80" spans="1:15">
      <c r="A80" s="3" t="str">
        <f>SUBSTITUTE('Student database'!A80,"K","")</f>
        <v>150178</v>
      </c>
      <c r="B80" s="3" t="str">
        <f>CLEAN(TRIM('Student database'!B80))</f>
        <v>Mr. Golbanoo INTAL</v>
      </c>
      <c r="C80" s="3" t="str">
        <f>'Student database'!C80</f>
        <v xml:space="preserve">Mgmt Principles </v>
      </c>
      <c r="D80" s="3" t="str">
        <f>CLEAN(TRIM('Student database'!D80))</f>
        <v>Melbourne</v>
      </c>
      <c r="E80" s="3" t="str">
        <f>'Student database'!E80</f>
        <v>T3-2014</v>
      </c>
      <c r="F80" s="48">
        <f t="shared" si="6"/>
        <v>41711</v>
      </c>
      <c r="G80" s="3">
        <f>VALUE(SUBSTITUTE(TRIM('Student database'!F80),CHAR(160),""))</f>
        <v>5</v>
      </c>
      <c r="H80" s="3" t="str">
        <f>'Student database'!G80</f>
        <v>Bachelor of Business</v>
      </c>
      <c r="I80" s="47">
        <f>DATE(LEFT('Student database'!H80,4),MID('Student database'!H80,6,2),RIGHT('Student database'!H80,2))</f>
        <v>33574</v>
      </c>
      <c r="J80" s="3" t="str">
        <f>'Student database'!I80</f>
        <v>V STAR Immigration &amp; Education Services</v>
      </c>
      <c r="K80" s="50" t="str">
        <f t="shared" si="7"/>
        <v>Mar</v>
      </c>
      <c r="L80" s="50">
        <f t="shared" si="8"/>
        <v>23</v>
      </c>
      <c r="M80" s="50">
        <f t="shared" si="9"/>
        <v>15</v>
      </c>
      <c r="N80">
        <f t="shared" si="10"/>
        <v>1</v>
      </c>
      <c r="O80">
        <f t="shared" si="11"/>
        <v>53</v>
      </c>
    </row>
    <row r="81" spans="1:15">
      <c r="A81" s="3" t="str">
        <f>SUBSTITUTE('Student database'!A81,"K","")</f>
        <v>150179</v>
      </c>
      <c r="B81" s="3" t="str">
        <f>CLEAN(TRIM('Student database'!B81))</f>
        <v>Mr. Pouneh SYED</v>
      </c>
      <c r="C81" s="3" t="str">
        <f>'Student database'!C81</f>
        <v xml:space="preserve">Leadership </v>
      </c>
      <c r="D81" s="3" t="str">
        <f>CLEAN(TRIM('Student database'!D81))</f>
        <v>Melbourne</v>
      </c>
      <c r="E81" s="3" t="str">
        <f>'Student database'!E81</f>
        <v>T3-2016</v>
      </c>
      <c r="F81" s="48">
        <f t="shared" si="6"/>
        <v>42442</v>
      </c>
      <c r="G81" s="3">
        <f>VALUE(SUBSTITUTE(TRIM('Student database'!F81),CHAR(160),""))</f>
        <v>19</v>
      </c>
      <c r="H81" s="3" t="str">
        <f>'Student database'!G81</f>
        <v>Bachelor of Business</v>
      </c>
      <c r="I81" s="47">
        <f>DATE(LEFT('Student database'!H81,4),MID('Student database'!H81,6,2),RIGHT('Student database'!H81,2))</f>
        <v>33844</v>
      </c>
      <c r="J81" s="3" t="str">
        <f>'Student database'!I81</f>
        <v>Hope Agency</v>
      </c>
      <c r="K81" s="50" t="str">
        <f t="shared" si="7"/>
        <v>Mar</v>
      </c>
      <c r="L81" s="50">
        <f t="shared" si="8"/>
        <v>24</v>
      </c>
      <c r="M81" s="50">
        <f t="shared" si="9"/>
        <v>1</v>
      </c>
      <c r="N81">
        <f t="shared" si="10"/>
        <v>2</v>
      </c>
      <c r="O81">
        <f t="shared" si="11"/>
        <v>57</v>
      </c>
    </row>
    <row r="82" spans="1:15">
      <c r="A82" s="3" t="str">
        <f>SUBSTITUTE('Student database'!A82,"K","")</f>
        <v>150180</v>
      </c>
      <c r="B82" s="3" t="str">
        <f>CLEAN(TRIM('Student database'!B82))</f>
        <v>Mr. Behnaz AKHAR</v>
      </c>
      <c r="C82" s="3" t="str">
        <f>'Student database'!C82</f>
        <v>Mktg Strategy</v>
      </c>
      <c r="D82" s="3" t="str">
        <f>CLEAN(TRIM('Student database'!D82))</f>
        <v>Melbourne</v>
      </c>
      <c r="E82" s="3" t="str">
        <f>'Student database'!E82</f>
        <v>T1-2017</v>
      </c>
      <c r="F82" s="48">
        <f t="shared" si="6"/>
        <v>43045</v>
      </c>
      <c r="G82" s="3">
        <f>VALUE(SUBSTITUTE(TRIM('Student database'!F82),CHAR(160),""))</f>
        <v>11</v>
      </c>
      <c r="H82" s="3" t="str">
        <f>'Student database'!G82</f>
        <v>Bachelor of Business</v>
      </c>
      <c r="I82" s="47">
        <f>DATE(LEFT('Student database'!H82,4),MID('Student database'!H82,6,2),RIGHT('Student database'!H82,2))</f>
        <v>32009</v>
      </c>
      <c r="J82" s="3" t="str">
        <f>'Student database'!I82</f>
        <v>Hope Agency</v>
      </c>
      <c r="K82" s="50" t="str">
        <f t="shared" si="7"/>
        <v>Nov</v>
      </c>
      <c r="L82" s="50">
        <f t="shared" si="8"/>
        <v>30</v>
      </c>
      <c r="M82" s="50">
        <f t="shared" si="9"/>
        <v>9</v>
      </c>
      <c r="N82">
        <f t="shared" si="10"/>
        <v>2</v>
      </c>
      <c r="O82">
        <f t="shared" si="11"/>
        <v>49</v>
      </c>
    </row>
    <row r="83" spans="1:15">
      <c r="A83" s="3" t="str">
        <f>SUBSTITUTE('Student database'!A83,"K","")</f>
        <v>150181</v>
      </c>
      <c r="B83" s="3" t="str">
        <f>CLEAN(TRIM('Student database'!B83))</f>
        <v>Mr. Azin AKHAR</v>
      </c>
      <c r="C83" s="3" t="str">
        <f>'Student database'!C83</f>
        <v xml:space="preserve">Bus Comm </v>
      </c>
      <c r="D83" s="3" t="str">
        <f>CLEAN(TRIM('Student database'!D83))</f>
        <v>Brisbane</v>
      </c>
      <c r="E83" s="3" t="str">
        <f>'Student database'!E83</f>
        <v>T2-2017</v>
      </c>
      <c r="F83" s="48">
        <f t="shared" si="6"/>
        <v>42926</v>
      </c>
      <c r="G83" s="3">
        <f>VALUE(SUBSTITUTE(TRIM('Student database'!F83),CHAR(160),""))</f>
        <v>11</v>
      </c>
      <c r="H83" s="3" t="str">
        <f>'Student database'!G83</f>
        <v>Bachelor of Business</v>
      </c>
      <c r="I83" s="47">
        <f>DATE(LEFT('Student database'!H83,4),MID('Student database'!H83,6,2),RIGHT('Student database'!H83,2))</f>
        <v>34159</v>
      </c>
      <c r="J83" s="3" t="str">
        <f>'Student database'!I83</f>
        <v>New World Education</v>
      </c>
      <c r="K83" s="50" t="str">
        <f t="shared" si="7"/>
        <v>Jul</v>
      </c>
      <c r="L83" s="50">
        <f t="shared" si="8"/>
        <v>24</v>
      </c>
      <c r="M83" s="50">
        <f t="shared" si="9"/>
        <v>9</v>
      </c>
      <c r="N83">
        <f t="shared" si="10"/>
        <v>2</v>
      </c>
      <c r="O83">
        <f t="shared" si="11"/>
        <v>49</v>
      </c>
    </row>
    <row r="84" spans="1:15">
      <c r="A84" s="3" t="str">
        <f>SUBSTITUTE('Student database'!A84,"K","")</f>
        <v>150182</v>
      </c>
      <c r="B84" s="3" t="str">
        <f>CLEAN(TRIM('Student database'!B84))</f>
        <v>Mr. Ara AKHAR</v>
      </c>
      <c r="C84" s="3" t="str">
        <f>'Student database'!C84</f>
        <v xml:space="preserve">Mgmt Principles </v>
      </c>
      <c r="D84" s="3" t="str">
        <f>CLEAN(TRIM('Student database'!D84))</f>
        <v>Brisbane</v>
      </c>
      <c r="E84" s="3" t="str">
        <f>'Student database'!E84</f>
        <v>T1-2014</v>
      </c>
      <c r="F84" s="48">
        <f t="shared" si="6"/>
        <v>41949</v>
      </c>
      <c r="G84" s="3">
        <f>VALUE(SUBSTITUTE(TRIM('Student database'!F84),CHAR(160),""))</f>
        <v>13</v>
      </c>
      <c r="H84" s="3" t="str">
        <f>'Student database'!G84</f>
        <v>Bachelor of Business</v>
      </c>
      <c r="I84" s="47">
        <f>DATE(LEFT('Student database'!H84,4),MID('Student database'!H84,6,2),RIGHT('Student database'!H84,2))</f>
        <v>33460</v>
      </c>
      <c r="J84" s="3" t="str">
        <f>'Student database'!I84</f>
        <v>New World Education</v>
      </c>
      <c r="K84" s="50" t="str">
        <f t="shared" si="7"/>
        <v>Nov</v>
      </c>
      <c r="L84" s="50">
        <f t="shared" si="8"/>
        <v>23</v>
      </c>
      <c r="M84" s="50">
        <f t="shared" si="9"/>
        <v>7</v>
      </c>
      <c r="N84">
        <f t="shared" si="10"/>
        <v>2</v>
      </c>
      <c r="O84">
        <f t="shared" si="11"/>
        <v>51</v>
      </c>
    </row>
    <row r="85" spans="1:15">
      <c r="A85" s="3" t="str">
        <f>SUBSTITUTE('Student database'!A85,"K","")</f>
        <v>150183</v>
      </c>
      <c r="B85" s="3" t="str">
        <f>CLEAN(TRIM('Student database'!B85))</f>
        <v>Mr. Touraj AROOQ</v>
      </c>
      <c r="C85" s="3" t="str">
        <f>'Student database'!C85</f>
        <v>Mktg Principles</v>
      </c>
      <c r="D85" s="3" t="str">
        <f>CLEAN(TRIM('Student database'!D85))</f>
        <v>Brisbane</v>
      </c>
      <c r="E85" s="3" t="str">
        <f>'Student database'!E85</f>
        <v>T2-2016</v>
      </c>
      <c r="F85" s="48">
        <f t="shared" si="6"/>
        <v>42561</v>
      </c>
      <c r="G85" s="3">
        <f>VALUE(SUBSTITUTE(TRIM('Student database'!F85),CHAR(160),""))</f>
        <v>25</v>
      </c>
      <c r="H85" s="3" t="str">
        <f>'Student database'!G85</f>
        <v>Bachelor of Accounting</v>
      </c>
      <c r="I85" s="47">
        <f>DATE(LEFT('Student database'!H85,4),MID('Student database'!H85,6,2),RIGHT('Student database'!H85,2))</f>
        <v>32984</v>
      </c>
      <c r="J85" s="3" t="str">
        <f>'Student database'!I85</f>
        <v xml:space="preserve"> International Cooperation</v>
      </c>
      <c r="K85" s="50" t="str">
        <f t="shared" si="7"/>
        <v>Jul</v>
      </c>
      <c r="L85" s="50">
        <f t="shared" si="8"/>
        <v>26</v>
      </c>
      <c r="M85" s="50">
        <f t="shared" si="9"/>
        <v>0</v>
      </c>
      <c r="N85">
        <f t="shared" si="10"/>
        <v>2</v>
      </c>
      <c r="O85">
        <f t="shared" si="11"/>
        <v>53</v>
      </c>
    </row>
    <row r="86" spans="1:15">
      <c r="A86" s="3" t="str">
        <f>SUBSTITUTE('Student database'!A86,"K","")</f>
        <v>150184</v>
      </c>
      <c r="B86" s="3" t="str">
        <f>CLEAN(TRIM('Student database'!B86))</f>
        <v>Mr. Ardavan AWAN</v>
      </c>
      <c r="C86" s="3" t="str">
        <f>'Student database'!C86</f>
        <v>Acc info Sys</v>
      </c>
      <c r="D86" s="3" t="str">
        <f>CLEAN(TRIM('Student database'!D86))</f>
        <v>Melbourne</v>
      </c>
      <c r="E86" s="3" t="str">
        <f>'Student database'!E86</f>
        <v>T3-2014</v>
      </c>
      <c r="F86" s="48">
        <f t="shared" si="6"/>
        <v>41711</v>
      </c>
      <c r="G86" s="3">
        <f>VALUE(SUBSTITUTE(TRIM('Student database'!F86),CHAR(160),""))</f>
        <v>13</v>
      </c>
      <c r="H86" s="3" t="str">
        <f>'Student database'!G86</f>
        <v>Bachelor of Business</v>
      </c>
      <c r="I86" s="47">
        <f>DATE(LEFT('Student database'!H86,4),MID('Student database'!H86,6,2),RIGHT('Student database'!H86,2))</f>
        <v>34971</v>
      </c>
      <c r="J86" s="3" t="str">
        <f>'Student database'!I86</f>
        <v>BlueSky Student Consultancy Services</v>
      </c>
      <c r="K86" s="50" t="str">
        <f t="shared" si="7"/>
        <v>Mar</v>
      </c>
      <c r="L86" s="50">
        <f t="shared" si="8"/>
        <v>19</v>
      </c>
      <c r="M86" s="50">
        <f t="shared" si="9"/>
        <v>7</v>
      </c>
      <c r="N86">
        <f t="shared" si="10"/>
        <v>2</v>
      </c>
      <c r="O86">
        <f t="shared" si="11"/>
        <v>51</v>
      </c>
    </row>
    <row r="87" spans="1:15">
      <c r="A87" s="3" t="str">
        <f>SUBSTITUTE('Student database'!A87,"K","")</f>
        <v>150185</v>
      </c>
      <c r="B87" s="3" t="str">
        <f>CLEAN(TRIM('Student database'!B87))</f>
        <v>Mr. Esfandyar SINGH</v>
      </c>
      <c r="C87" s="3" t="str">
        <f>'Student database'!C87</f>
        <v xml:space="preserve">Bus Law </v>
      </c>
      <c r="D87" s="3" t="str">
        <f>CLEAN(TRIM('Student database'!D87))</f>
        <v>Brisbane</v>
      </c>
      <c r="E87" s="3" t="str">
        <f>'Student database'!E87</f>
        <v>T1-2016</v>
      </c>
      <c r="F87" s="48">
        <f t="shared" si="6"/>
        <v>42680</v>
      </c>
      <c r="G87" s="3">
        <f>VALUE(SUBSTITUTE(TRIM('Student database'!F87),CHAR(160),""))</f>
        <v>7</v>
      </c>
      <c r="H87" s="3" t="str">
        <f>'Student database'!G87</f>
        <v>Bachelor of Business</v>
      </c>
      <c r="I87" s="47">
        <f>DATE(LEFT('Student database'!H87,4),MID('Student database'!H87,6,2),RIGHT('Student database'!H87,2))</f>
        <v>34363</v>
      </c>
      <c r="J87" s="3" t="str">
        <f>'Student database'!I87</f>
        <v>BlueSky Student Consultancy Services</v>
      </c>
      <c r="K87" s="50" t="str">
        <f t="shared" si="7"/>
        <v>Nov</v>
      </c>
      <c r="L87" s="50">
        <f t="shared" si="8"/>
        <v>22</v>
      </c>
      <c r="M87" s="50">
        <f t="shared" si="9"/>
        <v>13</v>
      </c>
      <c r="N87">
        <f t="shared" si="10"/>
        <v>1</v>
      </c>
      <c r="O87">
        <f t="shared" si="11"/>
        <v>55</v>
      </c>
    </row>
    <row r="88" spans="1:15">
      <c r="A88" s="3" t="str">
        <f>SUBSTITUTE('Student database'!A88,"K","")</f>
        <v>150186</v>
      </c>
      <c r="B88" s="3" t="str">
        <f>CLEAN(TRIM('Student database'!B88))</f>
        <v>Mr. Poupak SINGH</v>
      </c>
      <c r="C88" s="3" t="str">
        <f>'Student database'!C88</f>
        <v xml:space="preserve">Cost Acct </v>
      </c>
      <c r="D88" s="3" t="str">
        <f>CLEAN(TRIM('Student database'!D88))</f>
        <v>Melbourne</v>
      </c>
      <c r="E88" s="3" t="str">
        <f>'Student database'!E88</f>
        <v>T1-2017</v>
      </c>
      <c r="F88" s="48">
        <f t="shared" si="6"/>
        <v>43045</v>
      </c>
      <c r="G88" s="3">
        <f>VALUE(SUBSTITUTE(TRIM('Student database'!F88),CHAR(160),""))</f>
        <v>1</v>
      </c>
      <c r="H88" s="3" t="str">
        <f>'Student database'!G88</f>
        <v>Bachelor of Business</v>
      </c>
      <c r="I88" s="47">
        <f>DATE(LEFT('Student database'!H88,4),MID('Student database'!H88,6,2),RIGHT('Student database'!H88,2))</f>
        <v>33975</v>
      </c>
      <c r="J88" s="3" t="str">
        <f>'Student database'!I88</f>
        <v>BlueSky Student Consultancy Services</v>
      </c>
      <c r="K88" s="50" t="str">
        <f t="shared" si="7"/>
        <v>Nov</v>
      </c>
      <c r="L88" s="50">
        <f t="shared" si="8"/>
        <v>24</v>
      </c>
      <c r="M88" s="50">
        <f t="shared" si="9"/>
        <v>19</v>
      </c>
      <c r="N88">
        <f t="shared" si="10"/>
        <v>1</v>
      </c>
      <c r="O88">
        <f t="shared" si="11"/>
        <v>49</v>
      </c>
    </row>
    <row r="89" spans="1:15">
      <c r="A89" s="3" t="str">
        <f>SUBSTITUTE('Student database'!A89,"K","")</f>
        <v>150187</v>
      </c>
      <c r="B89" s="3" t="str">
        <f>CLEAN(TRIM('Student database'!B89))</f>
        <v>Mr. Yeganeh SINGH</v>
      </c>
      <c r="C89" s="3" t="str">
        <f>'Student database'!C89</f>
        <v>Fin mgmt</v>
      </c>
      <c r="D89" s="3" t="str">
        <f>CLEAN(TRIM('Student database'!D89))</f>
        <v>Brisbane</v>
      </c>
      <c r="E89" s="3" t="str">
        <f>'Student database'!E89</f>
        <v>T3-2014</v>
      </c>
      <c r="F89" s="48">
        <f t="shared" si="6"/>
        <v>41711</v>
      </c>
      <c r="G89" s="3">
        <f>VALUE(SUBSTITUTE(TRIM('Student database'!F89),CHAR(160),""))</f>
        <v>6</v>
      </c>
      <c r="H89" s="3" t="str">
        <f>'Student database'!G89</f>
        <v>Bachelor of Business</v>
      </c>
      <c r="I89" s="47">
        <f>DATE(LEFT('Student database'!H89,4),MID('Student database'!H89,6,2),RIGHT('Student database'!H89,2))</f>
        <v>33443</v>
      </c>
      <c r="J89" s="3" t="str">
        <f>'Student database'!I89</f>
        <v>BlueSky Student Consultancy Services</v>
      </c>
      <c r="K89" s="50" t="str">
        <f t="shared" si="7"/>
        <v>Mar</v>
      </c>
      <c r="L89" s="50">
        <f t="shared" si="8"/>
        <v>23</v>
      </c>
      <c r="M89" s="50">
        <f t="shared" si="9"/>
        <v>14</v>
      </c>
      <c r="N89">
        <f t="shared" si="10"/>
        <v>1</v>
      </c>
      <c r="O89">
        <f t="shared" si="11"/>
        <v>54</v>
      </c>
    </row>
    <row r="90" spans="1:15">
      <c r="A90" s="3" t="str">
        <f>SUBSTITUTE('Student database'!A90,"K","")</f>
        <v>150188</v>
      </c>
      <c r="B90" s="3" t="str">
        <f>CLEAN(TRIM('Student database'!B90))</f>
        <v>Mr. Rima SINGH</v>
      </c>
      <c r="C90" s="3" t="str">
        <f>'Student database'!C90</f>
        <v>Bus Acct</v>
      </c>
      <c r="D90" s="3" t="str">
        <f>CLEAN(TRIM('Student database'!D90))</f>
        <v>Melbourne</v>
      </c>
      <c r="E90" s="3" t="str">
        <f>'Student database'!E90</f>
        <v>T1-2016</v>
      </c>
      <c r="F90" s="48">
        <f t="shared" si="6"/>
        <v>42680</v>
      </c>
      <c r="G90" s="3">
        <f>VALUE(SUBSTITUTE(TRIM('Student database'!F90),CHAR(160),""))</f>
        <v>5</v>
      </c>
      <c r="H90" s="3" t="str">
        <f>'Student database'!G90</f>
        <v>Bachelor of Business</v>
      </c>
      <c r="I90" s="47">
        <f>DATE(LEFT('Student database'!H90,4),MID('Student database'!H90,6,2),RIGHT('Student database'!H90,2))</f>
        <v>34014</v>
      </c>
      <c r="J90" s="3" t="str">
        <f>'Student database'!I90</f>
        <v>New World Education</v>
      </c>
      <c r="K90" s="50" t="str">
        <f t="shared" si="7"/>
        <v>Nov</v>
      </c>
      <c r="L90" s="50">
        <f t="shared" si="8"/>
        <v>23</v>
      </c>
      <c r="M90" s="50">
        <f t="shared" si="9"/>
        <v>15</v>
      </c>
      <c r="N90">
        <f t="shared" si="10"/>
        <v>1</v>
      </c>
      <c r="O90">
        <f t="shared" si="11"/>
        <v>53</v>
      </c>
    </row>
    <row r="91" spans="1:15">
      <c r="A91" s="3" t="str">
        <f>SUBSTITUTE('Student database'!A91,"K","")</f>
        <v>150189</v>
      </c>
      <c r="B91" s="3" t="str">
        <f>CLEAN(TRIM('Student database'!B91))</f>
        <v>Mr. Ghobad PHAM</v>
      </c>
      <c r="C91" s="3" t="str">
        <f>'Student database'!C91</f>
        <v>Bus Economics</v>
      </c>
      <c r="D91" s="3" t="str">
        <f>CLEAN(TRIM('Student database'!D91))</f>
        <v>Brisbane</v>
      </c>
      <c r="E91" s="3" t="str">
        <f>'Student database'!E91</f>
        <v>T2-2017</v>
      </c>
      <c r="F91" s="48">
        <f t="shared" si="6"/>
        <v>42926</v>
      </c>
      <c r="G91" s="3">
        <f>VALUE(SUBSTITUTE(TRIM('Student database'!F91),CHAR(160),""))</f>
        <v>1</v>
      </c>
      <c r="H91" s="3" t="str">
        <f>'Student database'!G91</f>
        <v>Bachelor of Business</v>
      </c>
      <c r="I91" s="47">
        <f>DATE(LEFT('Student database'!H91,4),MID('Student database'!H91,6,2),RIGHT('Student database'!H91,2))</f>
        <v>34921</v>
      </c>
      <c r="J91" s="3" t="str">
        <f>'Student database'!I91</f>
        <v>New World Education</v>
      </c>
      <c r="K91" s="50" t="str">
        <f t="shared" si="7"/>
        <v>Jul</v>
      </c>
      <c r="L91" s="50">
        <f t="shared" si="8"/>
        <v>22</v>
      </c>
      <c r="M91" s="50">
        <f t="shared" si="9"/>
        <v>19</v>
      </c>
      <c r="N91">
        <f t="shared" si="10"/>
        <v>1</v>
      </c>
      <c r="O91">
        <f t="shared" si="11"/>
        <v>49</v>
      </c>
    </row>
    <row r="92" spans="1:15">
      <c r="A92" s="3" t="str">
        <f>SUBSTITUTE('Student database'!A92,"K","")</f>
        <v>150190</v>
      </c>
      <c r="B92" s="3" t="str">
        <f>CLEAN(TRIM('Student database'!B92))</f>
        <v>Mr. Pareeya PHAM</v>
      </c>
      <c r="C92" s="3" t="str">
        <f>'Student database'!C92</f>
        <v>Corp Resp Ethics</v>
      </c>
      <c r="D92" s="3" t="str">
        <f>CLEAN(TRIM('Student database'!D92))</f>
        <v>Sydney</v>
      </c>
      <c r="E92" s="3" t="str">
        <f>'Student database'!E92</f>
        <v>T1-2014</v>
      </c>
      <c r="F92" s="48">
        <f t="shared" si="6"/>
        <v>41949</v>
      </c>
      <c r="G92" s="3">
        <f>VALUE(SUBSTITUTE(TRIM('Student database'!F92),CHAR(160),""))</f>
        <v>3</v>
      </c>
      <c r="H92" s="3" t="str">
        <f>'Student database'!G92</f>
        <v>Bachelor of Business</v>
      </c>
      <c r="I92" s="47">
        <f>DATE(LEFT('Student database'!H92,4),MID('Student database'!H92,6,2),RIGHT('Student database'!H92,2))</f>
        <v>35845</v>
      </c>
      <c r="J92" s="3" t="str">
        <f>'Student database'!I92</f>
        <v>New World Education</v>
      </c>
      <c r="K92" s="50" t="str">
        <f t="shared" si="7"/>
        <v>Nov</v>
      </c>
      <c r="L92" s="50">
        <f t="shared" si="8"/>
        <v>16</v>
      </c>
      <c r="M92" s="50">
        <f t="shared" si="9"/>
        <v>17</v>
      </c>
      <c r="N92">
        <f t="shared" si="10"/>
        <v>1</v>
      </c>
      <c r="O92">
        <f t="shared" si="11"/>
        <v>51</v>
      </c>
    </row>
    <row r="93" spans="1:15">
      <c r="A93" s="3" t="str">
        <f>SUBSTITUTE('Student database'!A93,"K","")</f>
        <v>150191</v>
      </c>
      <c r="B93" s="3" t="str">
        <f>CLEAN(TRIM('Student database'!B93))</f>
        <v>Mr. Saman PHAM</v>
      </c>
      <c r="C93" s="3" t="str">
        <f>'Student database'!C93</f>
        <v>Mktg Principles</v>
      </c>
      <c r="D93" s="3" t="str">
        <f>CLEAN(TRIM('Student database'!D93))</f>
        <v>Sydney</v>
      </c>
      <c r="E93" s="3" t="str">
        <f>'Student database'!E93</f>
        <v>T3-2015</v>
      </c>
      <c r="F93" s="48">
        <f t="shared" si="6"/>
        <v>42076</v>
      </c>
      <c r="G93" s="3">
        <f>VALUE(SUBSTITUTE(TRIM('Student database'!F93),CHAR(160),""))</f>
        <v>17</v>
      </c>
      <c r="H93" s="3" t="str">
        <f>'Student database'!G93</f>
        <v>Bachelor of Business</v>
      </c>
      <c r="I93" s="47">
        <f>DATE(LEFT('Student database'!H93,4),MID('Student database'!H93,6,2),RIGHT('Student database'!H93,2))</f>
        <v>32943</v>
      </c>
      <c r="J93" s="3" t="str">
        <f>'Student database'!I93</f>
        <v>New World Education</v>
      </c>
      <c r="K93" s="50" t="str">
        <f t="shared" si="7"/>
        <v>Mar</v>
      </c>
      <c r="L93" s="50">
        <f t="shared" si="8"/>
        <v>25</v>
      </c>
      <c r="M93" s="50">
        <f t="shared" si="9"/>
        <v>3</v>
      </c>
      <c r="N93">
        <f t="shared" si="10"/>
        <v>2</v>
      </c>
      <c r="O93">
        <f t="shared" si="11"/>
        <v>55</v>
      </c>
    </row>
    <row r="94" spans="1:15">
      <c r="A94" s="3" t="str">
        <f>SUBSTITUTE('Student database'!A94,"K","")</f>
        <v>150192</v>
      </c>
      <c r="B94" s="3" t="str">
        <f>CLEAN(TRIM('Student database'!B94))</f>
        <v>Mr. Bahar PHAM</v>
      </c>
      <c r="C94" s="3" t="str">
        <f>'Student database'!C94</f>
        <v xml:space="preserve">Bus Comm </v>
      </c>
      <c r="D94" s="3" t="str">
        <f>CLEAN(TRIM('Student database'!D94))</f>
        <v>Brisbane</v>
      </c>
      <c r="E94" s="3" t="str">
        <f>'Student database'!E94</f>
        <v>T2-2014</v>
      </c>
      <c r="F94" s="48">
        <f t="shared" si="6"/>
        <v>41830</v>
      </c>
      <c r="G94" s="3">
        <f>VALUE(SUBSTITUTE(TRIM('Student database'!F94),CHAR(160),""))</f>
        <v>6</v>
      </c>
      <c r="H94" s="3" t="str">
        <f>'Student database'!G94</f>
        <v>Bachelor of Business</v>
      </c>
      <c r="I94" s="47">
        <f>DATE(LEFT('Student database'!H94,4),MID('Student database'!H94,6,2),RIGHT('Student database'!H94,2))</f>
        <v>36023</v>
      </c>
      <c r="J94" s="3" t="str">
        <f>'Student database'!I94</f>
        <v>ALTEC</v>
      </c>
      <c r="K94" s="50" t="str">
        <f t="shared" si="7"/>
        <v>Jul</v>
      </c>
      <c r="L94" s="50">
        <f t="shared" si="8"/>
        <v>16</v>
      </c>
      <c r="M94" s="50">
        <f t="shared" si="9"/>
        <v>14</v>
      </c>
      <c r="N94">
        <f t="shared" si="10"/>
        <v>1</v>
      </c>
      <c r="O94">
        <f t="shared" si="11"/>
        <v>54</v>
      </c>
    </row>
    <row r="95" spans="1:15">
      <c r="A95" s="3" t="str">
        <f>SUBSTITUTE('Student database'!A95,"K","")</f>
        <v>150193</v>
      </c>
      <c r="B95" s="3" t="str">
        <f>CLEAN(TRIM('Student database'!B95))</f>
        <v>Mr. Touran SAWAN</v>
      </c>
      <c r="C95" s="3" t="str">
        <f>'Student database'!C95</f>
        <v>Bus Economics</v>
      </c>
      <c r="D95" s="3" t="str">
        <f>CLEAN(TRIM('Student database'!D95))</f>
        <v>Brisbane</v>
      </c>
      <c r="E95" s="3" t="str">
        <f>'Student database'!E95</f>
        <v>T1-2017</v>
      </c>
      <c r="F95" s="48">
        <f t="shared" si="6"/>
        <v>43045</v>
      </c>
      <c r="G95" s="3">
        <f>VALUE(SUBSTITUTE(TRIM('Student database'!F95),CHAR(160),""))</f>
        <v>1</v>
      </c>
      <c r="H95" s="3" t="str">
        <f>'Student database'!G95</f>
        <v>Bachelor of Business</v>
      </c>
      <c r="I95" s="47">
        <f>DATE(LEFT('Student database'!H95,4),MID('Student database'!H95,6,2),RIGHT('Student database'!H95,2))</f>
        <v>32492</v>
      </c>
      <c r="J95" s="3" t="str">
        <f>'Student database'!I95</f>
        <v>ALTEC</v>
      </c>
      <c r="K95" s="50" t="str">
        <f t="shared" si="7"/>
        <v>Nov</v>
      </c>
      <c r="L95" s="50">
        <f t="shared" si="8"/>
        <v>29</v>
      </c>
      <c r="M95" s="50">
        <f t="shared" si="9"/>
        <v>19</v>
      </c>
      <c r="N95">
        <f t="shared" si="10"/>
        <v>1</v>
      </c>
      <c r="O95">
        <f t="shared" si="11"/>
        <v>49</v>
      </c>
    </row>
    <row r="96" spans="1:15">
      <c r="A96" s="3" t="str">
        <f>SUBSTITUTE('Student database'!A96,"K","")</f>
        <v>150194</v>
      </c>
      <c r="B96" s="3" t="str">
        <f>CLEAN(TRIM('Student database'!B96))</f>
        <v>Mr. Mahdokht DANG</v>
      </c>
      <c r="C96" s="3" t="str">
        <f>'Student database'!C96</f>
        <v xml:space="preserve">Mgmt Principles </v>
      </c>
      <c r="D96" s="3" t="str">
        <f>CLEAN(TRIM('Student database'!D96))</f>
        <v>Brisbane</v>
      </c>
      <c r="E96" s="3" t="str">
        <f>'Student database'!E96</f>
        <v>T1-2015</v>
      </c>
      <c r="F96" s="48">
        <f t="shared" si="6"/>
        <v>42314</v>
      </c>
      <c r="G96" s="3">
        <f>VALUE(SUBSTITUTE(TRIM('Student database'!F96),CHAR(160),""))</f>
        <v>1</v>
      </c>
      <c r="H96" s="3" t="str">
        <f>'Student database'!G96</f>
        <v>Bachelor of Business</v>
      </c>
      <c r="I96" s="47">
        <f>DATE(LEFT('Student database'!H96,4),MID('Student database'!H96,6,2),RIGHT('Student database'!H96,2))</f>
        <v>35486</v>
      </c>
      <c r="J96" s="3" t="str">
        <f>'Student database'!I96</f>
        <v>ALTEC</v>
      </c>
      <c r="K96" s="50" t="str">
        <f t="shared" si="7"/>
        <v>Nov</v>
      </c>
      <c r="L96" s="50">
        <f t="shared" si="8"/>
        <v>18</v>
      </c>
      <c r="M96" s="50">
        <f t="shared" si="9"/>
        <v>19</v>
      </c>
      <c r="N96">
        <f t="shared" si="10"/>
        <v>1</v>
      </c>
      <c r="O96">
        <f t="shared" si="11"/>
        <v>49</v>
      </c>
    </row>
    <row r="97" spans="1:15">
      <c r="A97" s="3" t="str">
        <f>SUBSTITUTE('Student database'!A97,"K","")</f>
        <v>150195</v>
      </c>
      <c r="B97" s="3" t="str">
        <f>CLEAN(TRIM('Student database'!B97))</f>
        <v>Mr. Farhad DANG</v>
      </c>
      <c r="C97" s="3" t="str">
        <f>'Student database'!C97</f>
        <v xml:space="preserve">Quant Methods </v>
      </c>
      <c r="D97" s="3" t="str">
        <f>CLEAN(TRIM('Student database'!D97))</f>
        <v>Sydney</v>
      </c>
      <c r="E97" s="3" t="str">
        <f>'Student database'!E97</f>
        <v>T1-2014</v>
      </c>
      <c r="F97" s="48">
        <f t="shared" si="6"/>
        <v>41949</v>
      </c>
      <c r="G97" s="3">
        <f>VALUE(SUBSTITUTE(TRIM('Student database'!F97),CHAR(160),""))</f>
        <v>12</v>
      </c>
      <c r="H97" s="3" t="str">
        <f>'Student database'!G97</f>
        <v>Bachelor of Business</v>
      </c>
      <c r="I97" s="47">
        <f>DATE(LEFT('Student database'!H97,4),MID('Student database'!H97,6,2),RIGHT('Student database'!H97,2))</f>
        <v>34571</v>
      </c>
      <c r="J97" s="3" t="str">
        <f>'Student database'!I97</f>
        <v>ALTEC</v>
      </c>
      <c r="K97" s="50" t="str">
        <f t="shared" si="7"/>
        <v>Nov</v>
      </c>
      <c r="L97" s="50">
        <f t="shared" si="8"/>
        <v>20</v>
      </c>
      <c r="M97" s="50">
        <f t="shared" si="9"/>
        <v>8</v>
      </c>
      <c r="N97">
        <f t="shared" si="10"/>
        <v>2</v>
      </c>
      <c r="O97">
        <f t="shared" si="11"/>
        <v>50</v>
      </c>
    </row>
    <row r="98" spans="1:15">
      <c r="A98" s="3" t="str">
        <f>SUBSTITUTE('Student database'!A98,"K","")</f>
        <v>150196</v>
      </c>
      <c r="B98" s="3" t="str">
        <f>CLEAN(TRIM('Student database'!B98))</f>
        <v>Ms. Farshad PHUNG</v>
      </c>
      <c r="C98" s="3" t="str">
        <f>'Student database'!C98</f>
        <v xml:space="preserve">Bus Comm </v>
      </c>
      <c r="D98" s="3" t="str">
        <f>CLEAN(TRIM('Student database'!D98))</f>
        <v>Sydney</v>
      </c>
      <c r="E98" s="3" t="str">
        <f>'Student database'!E98</f>
        <v>T3-2015</v>
      </c>
      <c r="F98" s="48">
        <f t="shared" si="6"/>
        <v>42076</v>
      </c>
      <c r="G98" s="3">
        <f>VALUE(SUBSTITUTE(TRIM('Student database'!F98),CHAR(160),""))</f>
        <v>8</v>
      </c>
      <c r="H98" s="3" t="str">
        <f>'Student database'!G98</f>
        <v>Bachelor of Accounting</v>
      </c>
      <c r="I98" s="47">
        <f>DATE(LEFT('Student database'!H98,4),MID('Student database'!H98,6,2),RIGHT('Student database'!H98,2))</f>
        <v>34487</v>
      </c>
      <c r="J98" s="3" t="str">
        <f>'Student database'!I98</f>
        <v xml:space="preserve">Road to Success </v>
      </c>
      <c r="K98" s="50" t="str">
        <f t="shared" si="7"/>
        <v>Mar</v>
      </c>
      <c r="L98" s="50">
        <f t="shared" si="8"/>
        <v>21</v>
      </c>
      <c r="M98" s="50">
        <f t="shared" si="9"/>
        <v>12</v>
      </c>
      <c r="N98">
        <f t="shared" si="10"/>
        <v>1</v>
      </c>
      <c r="O98">
        <f t="shared" si="11"/>
        <v>56</v>
      </c>
    </row>
    <row r="99" spans="1:15">
      <c r="A99" s="3" t="str">
        <f>SUBSTITUTE('Student database'!A99,"K","")</f>
        <v>150197</v>
      </c>
      <c r="B99" s="3" t="str">
        <f>CLEAN(TRIM('Student database'!B99))</f>
        <v>Mr. Shahrnaz AHMAN</v>
      </c>
      <c r="C99" s="3" t="str">
        <f>'Student database'!C99</f>
        <v>Intro to ECommerce</v>
      </c>
      <c r="D99" s="3" t="str">
        <f>CLEAN(TRIM('Student database'!D99))</f>
        <v>Sydney</v>
      </c>
      <c r="E99" s="3" t="str">
        <f>'Student database'!E99</f>
        <v>T2-2017</v>
      </c>
      <c r="F99" s="48">
        <f t="shared" si="6"/>
        <v>42926</v>
      </c>
      <c r="G99" s="3">
        <f>VALUE(SUBSTITUTE(TRIM('Student database'!F99),CHAR(160),""))</f>
        <v>1</v>
      </c>
      <c r="H99" s="3" t="str">
        <f>'Student database'!G99</f>
        <v>Bachelor of Accounting</v>
      </c>
      <c r="I99" s="47">
        <f>DATE(LEFT('Student database'!H99,4),MID('Student database'!H99,6,2),RIGHT('Student database'!H99,2))</f>
        <v>31880</v>
      </c>
      <c r="J99" s="3" t="str">
        <f>'Student database'!I99</f>
        <v xml:space="preserve">Road to Success </v>
      </c>
      <c r="K99" s="50" t="str">
        <f t="shared" si="7"/>
        <v>Jul</v>
      </c>
      <c r="L99" s="50">
        <f t="shared" si="8"/>
        <v>30</v>
      </c>
      <c r="M99" s="50">
        <f t="shared" si="9"/>
        <v>19</v>
      </c>
      <c r="N99">
        <f t="shared" si="10"/>
        <v>1</v>
      </c>
      <c r="O99">
        <f t="shared" si="11"/>
        <v>49</v>
      </c>
    </row>
    <row r="100" spans="1:15">
      <c r="A100" s="3" t="str">
        <f>SUBSTITUTE('Student database'!A100,"K","")</f>
        <v>150198</v>
      </c>
      <c r="B100" s="3" t="str">
        <f>CLEAN(TRIM('Student database'!B100))</f>
        <v>Ms. Nazy TRAN</v>
      </c>
      <c r="C100" s="3" t="str">
        <f>'Student database'!C100</f>
        <v xml:space="preserve">Mgmt Principles </v>
      </c>
      <c r="D100" s="3" t="str">
        <f>CLEAN(TRIM('Student database'!D100))</f>
        <v>Sydney</v>
      </c>
      <c r="E100" s="3" t="str">
        <f>'Student database'!E100</f>
        <v>T3-2014</v>
      </c>
      <c r="F100" s="48">
        <f t="shared" si="6"/>
        <v>41711</v>
      </c>
      <c r="G100" s="3">
        <f>VALUE(SUBSTITUTE(TRIM('Student database'!F100),CHAR(160),""))</f>
        <v>7</v>
      </c>
      <c r="H100" s="3" t="str">
        <f>'Student database'!G100</f>
        <v>Bachelor of Accounting</v>
      </c>
      <c r="I100" s="47">
        <f>DATE(LEFT('Student database'!H100,4),MID('Student database'!H100,6,2),RIGHT('Student database'!H100,2))</f>
        <v>34260</v>
      </c>
      <c r="J100" s="3" t="str">
        <f>'Student database'!I100</f>
        <v xml:space="preserve">Road to Success </v>
      </c>
      <c r="K100" s="50" t="str">
        <f t="shared" si="7"/>
        <v>Mar</v>
      </c>
      <c r="L100" s="50">
        <f t="shared" si="8"/>
        <v>21</v>
      </c>
      <c r="M100" s="50">
        <f t="shared" si="9"/>
        <v>13</v>
      </c>
      <c r="N100">
        <f t="shared" si="10"/>
        <v>1</v>
      </c>
      <c r="O100">
        <f t="shared" si="11"/>
        <v>55</v>
      </c>
    </row>
    <row r="101" spans="1:15">
      <c r="A101" s="3" t="str">
        <f>SUBSTITUTE('Student database'!A101,"K","")</f>
        <v>150199</v>
      </c>
      <c r="B101" s="3" t="str">
        <f>CLEAN(TRIM('Student database'!B101))</f>
        <v>Ms. Foroud GUYEN</v>
      </c>
      <c r="C101" s="3" t="str">
        <f>'Student database'!C101</f>
        <v xml:space="preserve">Quant Methods </v>
      </c>
      <c r="D101" s="3" t="str">
        <f>CLEAN(TRIM('Student database'!D101))</f>
        <v>Brisbane</v>
      </c>
      <c r="E101" s="3" t="str">
        <f>'Student database'!E101</f>
        <v>T1-2014</v>
      </c>
      <c r="F101" s="48">
        <f t="shared" si="6"/>
        <v>41949</v>
      </c>
      <c r="G101" s="3">
        <f>VALUE(SUBSTITUTE(TRIM('Student database'!F101),CHAR(160),""))</f>
        <v>2</v>
      </c>
      <c r="H101" s="3" t="str">
        <f>'Student database'!G101</f>
        <v>Bachelor of Accounting</v>
      </c>
      <c r="I101" s="47">
        <f>DATE(LEFT('Student database'!H101,4),MID('Student database'!H101,6,2),RIGHT('Student database'!H101,2))</f>
        <v>34195</v>
      </c>
      <c r="J101" s="3" t="str">
        <f>'Student database'!I101</f>
        <v xml:space="preserve">Road to Success </v>
      </c>
      <c r="K101" s="50" t="str">
        <f t="shared" si="7"/>
        <v>Nov</v>
      </c>
      <c r="L101" s="50">
        <f t="shared" si="8"/>
        <v>21</v>
      </c>
      <c r="M101" s="50">
        <f t="shared" si="9"/>
        <v>18</v>
      </c>
      <c r="N101">
        <f t="shared" si="10"/>
        <v>1</v>
      </c>
      <c r="O101">
        <f t="shared" si="11"/>
        <v>50</v>
      </c>
    </row>
    <row r="102" spans="1:15">
      <c r="A102" s="3" t="str">
        <f>SUBSTITUTE('Student database'!A102,"K","")</f>
        <v>150200</v>
      </c>
      <c r="B102" s="3" t="str">
        <f>CLEAN(TRIM('Student database'!B102))</f>
        <v>Ms. Banooe GUYEN</v>
      </c>
      <c r="C102" s="3" t="str">
        <f>'Student database'!C102</f>
        <v>Bus Acct</v>
      </c>
      <c r="D102" s="3" t="str">
        <f>CLEAN(TRIM('Student database'!D102))</f>
        <v>Melbourne</v>
      </c>
      <c r="E102" s="3" t="str">
        <f>'Student database'!E102</f>
        <v>T1-2014</v>
      </c>
      <c r="F102" s="48">
        <f t="shared" si="6"/>
        <v>41949</v>
      </c>
      <c r="G102" s="3">
        <f>VALUE(SUBSTITUTE(TRIM('Student database'!F102),CHAR(160),""))</f>
        <v>9</v>
      </c>
      <c r="H102" s="3" t="str">
        <f>'Student database'!G102</f>
        <v>Bachelor of Accounting</v>
      </c>
      <c r="I102" s="47">
        <f>DATE(LEFT('Student database'!H102,4),MID('Student database'!H102,6,2),RIGHT('Student database'!H102,2))</f>
        <v>31934</v>
      </c>
      <c r="J102" s="3" t="str">
        <f>'Student database'!I102</f>
        <v xml:space="preserve">International Educational </v>
      </c>
      <c r="K102" s="50" t="str">
        <f t="shared" si="7"/>
        <v>Nov</v>
      </c>
      <c r="L102" s="50">
        <f t="shared" si="8"/>
        <v>27</v>
      </c>
      <c r="M102" s="50">
        <f t="shared" si="9"/>
        <v>11</v>
      </c>
      <c r="N102">
        <f t="shared" si="10"/>
        <v>1</v>
      </c>
      <c r="O102">
        <f t="shared" si="11"/>
        <v>57</v>
      </c>
    </row>
    <row r="103" spans="1:15">
      <c r="A103" s="3" t="str">
        <f>SUBSTITUTE('Student database'!A103,"K","")</f>
        <v>150201</v>
      </c>
      <c r="B103" s="3" t="str">
        <f>CLEAN(TRIM('Student database'!B103))</f>
        <v>Ms. Saman GUYEN</v>
      </c>
      <c r="C103" s="3" t="str">
        <f>'Student database'!C103</f>
        <v xml:space="preserve">Bus Comm </v>
      </c>
      <c r="D103" s="3" t="str">
        <f>CLEAN(TRIM('Student database'!D103))</f>
        <v>Brisbane</v>
      </c>
      <c r="E103" s="3" t="str">
        <f>'Student database'!E103</f>
        <v>T3-2016</v>
      </c>
      <c r="F103" s="48">
        <f t="shared" si="6"/>
        <v>42442</v>
      </c>
      <c r="G103" s="3">
        <f>VALUE(SUBSTITUTE(TRIM('Student database'!F103),CHAR(160),""))</f>
        <v>2</v>
      </c>
      <c r="H103" s="3" t="str">
        <f>'Student database'!G103</f>
        <v>Bachelor of Accounting</v>
      </c>
      <c r="I103" s="47">
        <f>DATE(LEFT('Student database'!H103,4),MID('Student database'!H103,6,2),RIGHT('Student database'!H103,2))</f>
        <v>32071</v>
      </c>
      <c r="J103" s="3" t="str">
        <f>'Student database'!I103</f>
        <v>IDPI Education</v>
      </c>
      <c r="K103" s="50" t="str">
        <f t="shared" si="7"/>
        <v>Mar</v>
      </c>
      <c r="L103" s="50">
        <f t="shared" si="8"/>
        <v>29</v>
      </c>
      <c r="M103" s="50">
        <f t="shared" si="9"/>
        <v>18</v>
      </c>
      <c r="N103">
        <f t="shared" si="10"/>
        <v>1</v>
      </c>
      <c r="O103">
        <f t="shared" si="11"/>
        <v>50</v>
      </c>
    </row>
    <row r="104" spans="1:15">
      <c r="A104" s="3" t="str">
        <f>SUBSTITUTE('Student database'!A104,"K","")</f>
        <v>150202</v>
      </c>
      <c r="B104" s="3" t="str">
        <f>CLEAN(TRIM('Student database'!B104))</f>
        <v>Ms. Niloufar PHAM</v>
      </c>
      <c r="C104" s="3" t="str">
        <f>'Student database'!C104</f>
        <v>Bus Economics</v>
      </c>
      <c r="D104" s="3" t="str">
        <f>CLEAN(TRIM('Student database'!D104))</f>
        <v>Sydney</v>
      </c>
      <c r="E104" s="3" t="str">
        <f>'Student database'!E104</f>
        <v>T2-2017</v>
      </c>
      <c r="F104" s="48">
        <f t="shared" si="6"/>
        <v>42926</v>
      </c>
      <c r="G104" s="3">
        <f>VALUE(SUBSTITUTE(TRIM('Student database'!F104),CHAR(160),""))</f>
        <v>7</v>
      </c>
      <c r="H104" s="3" t="str">
        <f>'Student database'!G104</f>
        <v>Bachelor of Accounting</v>
      </c>
      <c r="I104" s="47">
        <f>DATE(LEFT('Student database'!H104,4),MID('Student database'!H104,6,2),RIGHT('Student database'!H104,2))</f>
        <v>34648</v>
      </c>
      <c r="J104" s="3" t="str">
        <f>'Student database'!I104</f>
        <v>IDPI Education</v>
      </c>
      <c r="K104" s="50" t="str">
        <f t="shared" si="7"/>
        <v>Jul</v>
      </c>
      <c r="L104" s="50">
        <f t="shared" si="8"/>
        <v>23</v>
      </c>
      <c r="M104" s="50">
        <f t="shared" si="9"/>
        <v>13</v>
      </c>
      <c r="N104">
        <f t="shared" si="10"/>
        <v>1</v>
      </c>
      <c r="O104">
        <f t="shared" si="11"/>
        <v>55</v>
      </c>
    </row>
    <row r="105" spans="1:15">
      <c r="A105" s="3" t="str">
        <f>SUBSTITUTE('Student database'!A105,"K","")</f>
        <v>150203</v>
      </c>
      <c r="B105" s="3" t="str">
        <f>CLEAN(TRIM('Student database'!B105))</f>
        <v>Ms. Nazhin PHAM</v>
      </c>
      <c r="C105" s="3" t="str">
        <f>'Student database'!C105</f>
        <v xml:space="preserve">Mgmt Principles </v>
      </c>
      <c r="D105" s="3" t="str">
        <f>CLEAN(TRIM('Student database'!D105))</f>
        <v>Sydney</v>
      </c>
      <c r="E105" s="3" t="str">
        <f>'Student database'!E105</f>
        <v>T1-2016</v>
      </c>
      <c r="F105" s="48">
        <f t="shared" si="6"/>
        <v>42680</v>
      </c>
      <c r="G105" s="3">
        <f>VALUE(SUBSTITUTE(TRIM('Student database'!F105),CHAR(160),""))</f>
        <v>2</v>
      </c>
      <c r="H105" s="3" t="str">
        <f>'Student database'!G105</f>
        <v>Bachelor of Accounting</v>
      </c>
      <c r="I105" s="47">
        <f>DATE(LEFT('Student database'!H105,4),MID('Student database'!H105,6,2),RIGHT('Student database'!H105,2))</f>
        <v>32464</v>
      </c>
      <c r="J105" s="3" t="str">
        <f>'Student database'!I105</f>
        <v>IDPI Education</v>
      </c>
      <c r="K105" s="50" t="str">
        <f t="shared" si="7"/>
        <v>Nov</v>
      </c>
      <c r="L105" s="50">
        <f t="shared" si="8"/>
        <v>28</v>
      </c>
      <c r="M105" s="50">
        <f t="shared" si="9"/>
        <v>18</v>
      </c>
      <c r="N105">
        <f t="shared" si="10"/>
        <v>1</v>
      </c>
      <c r="O105">
        <f t="shared" si="11"/>
        <v>50</v>
      </c>
    </row>
    <row r="106" spans="1:15">
      <c r="A106" s="3" t="str">
        <f>SUBSTITUTE('Student database'!A106,"K","")</f>
        <v>150204</v>
      </c>
      <c r="B106" s="3" t="str">
        <f>CLEAN(TRIM('Student database'!B106))</f>
        <v>Ms. Banooe PHAM</v>
      </c>
      <c r="C106" s="3" t="str">
        <f>'Student database'!C106</f>
        <v xml:space="preserve">Quant Methods </v>
      </c>
      <c r="D106" s="3" t="str">
        <f>CLEAN(TRIM('Student database'!D106))</f>
        <v>Brisbane</v>
      </c>
      <c r="E106" s="3" t="str">
        <f>'Student database'!E106</f>
        <v>T2-2014</v>
      </c>
      <c r="F106" s="48">
        <f t="shared" si="6"/>
        <v>41830</v>
      </c>
      <c r="G106" s="3">
        <f>VALUE(SUBSTITUTE(TRIM('Student database'!F106),CHAR(160),""))</f>
        <v>6</v>
      </c>
      <c r="H106" s="3" t="str">
        <f>'Student database'!G106</f>
        <v>Bachelor of Accounting</v>
      </c>
      <c r="I106" s="47">
        <f>DATE(LEFT('Student database'!H106,4),MID('Student database'!H106,6,2),RIGHT('Student database'!H106,2))</f>
        <v>32360</v>
      </c>
      <c r="J106" s="3" t="str">
        <f>'Student database'!I106</f>
        <v>IDPI Education</v>
      </c>
      <c r="K106" s="50" t="str">
        <f t="shared" si="7"/>
        <v>Jul</v>
      </c>
      <c r="L106" s="50">
        <f t="shared" si="8"/>
        <v>26</v>
      </c>
      <c r="M106" s="50">
        <f t="shared" si="9"/>
        <v>14</v>
      </c>
      <c r="N106">
        <f t="shared" si="10"/>
        <v>1</v>
      </c>
      <c r="O106">
        <f t="shared" si="11"/>
        <v>54</v>
      </c>
    </row>
    <row r="107" spans="1:15">
      <c r="A107" s="3" t="str">
        <f>SUBSTITUTE('Student database'!A107,"K","")</f>
        <v>150205</v>
      </c>
      <c r="B107" s="3" t="str">
        <f>CLEAN(TRIM('Student database'!B107))</f>
        <v>Ms. Bahman GUYEN</v>
      </c>
      <c r="C107" s="3" t="str">
        <f>'Student database'!C107</f>
        <v xml:space="preserve">Bus Comm </v>
      </c>
      <c r="D107" s="3" t="str">
        <f>CLEAN(TRIM('Student database'!D107))</f>
        <v>Brisbane</v>
      </c>
      <c r="E107" s="3" t="str">
        <f>'Student database'!E107</f>
        <v>T1-2016</v>
      </c>
      <c r="F107" s="48">
        <f t="shared" si="6"/>
        <v>42680</v>
      </c>
      <c r="G107" s="3">
        <f>VALUE(SUBSTITUTE(TRIM('Student database'!F107),CHAR(160),""))</f>
        <v>9</v>
      </c>
      <c r="H107" s="3" t="str">
        <f>'Student database'!G107</f>
        <v>Bachelor of Business</v>
      </c>
      <c r="I107" s="47">
        <f>DATE(LEFT('Student database'!H107,4),MID('Student database'!H107,6,2),RIGHT('Student database'!H107,2))</f>
        <v>34915</v>
      </c>
      <c r="J107" s="3" t="str">
        <f>'Student database'!I107</f>
        <v xml:space="preserve">Visa Consultants Pty Ltd </v>
      </c>
      <c r="K107" s="50" t="str">
        <f t="shared" si="7"/>
        <v>Nov</v>
      </c>
      <c r="L107" s="50">
        <f t="shared" si="8"/>
        <v>21</v>
      </c>
      <c r="M107" s="50">
        <f t="shared" si="9"/>
        <v>11</v>
      </c>
      <c r="N107">
        <f t="shared" si="10"/>
        <v>1</v>
      </c>
      <c r="O107">
        <f t="shared" si="11"/>
        <v>57</v>
      </c>
    </row>
    <row r="108" spans="1:15">
      <c r="A108" s="3" t="str">
        <f>SUBSTITUTE('Student database'!A108,"K","")</f>
        <v>150206</v>
      </c>
      <c r="B108" s="3" t="str">
        <f>CLEAN(TRIM('Student database'!B108))</f>
        <v>Ms. Tarsa GUYEN</v>
      </c>
      <c r="C108" s="3" t="str">
        <f>'Student database'!C108</f>
        <v>Intro to ECommerce</v>
      </c>
      <c r="D108" s="3" t="str">
        <f>CLEAN(TRIM('Student database'!D108))</f>
        <v>Sydney</v>
      </c>
      <c r="E108" s="3" t="str">
        <f>'Student database'!E108</f>
        <v>T2-2016</v>
      </c>
      <c r="F108" s="48">
        <f t="shared" si="6"/>
        <v>42561</v>
      </c>
      <c r="G108" s="3">
        <f>VALUE(SUBSTITUTE(TRIM('Student database'!F108),CHAR(160),""))</f>
        <v>8</v>
      </c>
      <c r="H108" s="3" t="str">
        <f>'Student database'!G108</f>
        <v>Bachelor of Business</v>
      </c>
      <c r="I108" s="47">
        <f>DATE(LEFT('Student database'!H108,4),MID('Student database'!H108,6,2),RIGHT('Student database'!H108,2))</f>
        <v>35313</v>
      </c>
      <c r="J108" s="3" t="str">
        <f>'Student database'!I108</f>
        <v xml:space="preserve">Visa Consultants Pty Ltd </v>
      </c>
      <c r="K108" s="50" t="str">
        <f t="shared" si="7"/>
        <v>Jul</v>
      </c>
      <c r="L108" s="50">
        <f t="shared" si="8"/>
        <v>20</v>
      </c>
      <c r="M108" s="50">
        <f t="shared" si="9"/>
        <v>12</v>
      </c>
      <c r="N108">
        <f t="shared" si="10"/>
        <v>1</v>
      </c>
      <c r="O108">
        <f t="shared" si="11"/>
        <v>56</v>
      </c>
    </row>
    <row r="109" spans="1:15">
      <c r="A109" s="3" t="str">
        <f>SUBSTITUTE('Student database'!A109,"K","")</f>
        <v>150207</v>
      </c>
      <c r="B109" s="3" t="str">
        <f>CLEAN(TRIM('Student database'!B109))</f>
        <v>Ms. Bardia GUYEN</v>
      </c>
      <c r="C109" s="3" t="str">
        <f>'Student database'!C109</f>
        <v xml:space="preserve">Quant Methods </v>
      </c>
      <c r="D109" s="3" t="str">
        <f>CLEAN(TRIM('Student database'!D109))</f>
        <v>Brisbane</v>
      </c>
      <c r="E109" s="3" t="str">
        <f>'Student database'!E109</f>
        <v>T1-2017</v>
      </c>
      <c r="F109" s="48">
        <f t="shared" si="6"/>
        <v>43045</v>
      </c>
      <c r="G109" s="3">
        <f>VALUE(SUBSTITUTE(TRIM('Student database'!F109),CHAR(160),""))</f>
        <v>4</v>
      </c>
      <c r="H109" s="3" t="str">
        <f>'Student database'!G109</f>
        <v>Bachelor of Business</v>
      </c>
      <c r="I109" s="47">
        <f>DATE(LEFT('Student database'!H109,4),MID('Student database'!H109,6,2),RIGHT('Student database'!H109,2))</f>
        <v>33948</v>
      </c>
      <c r="J109" s="3" t="str">
        <f>'Student database'!I109</f>
        <v xml:space="preserve">Visa Consultants Pty Ltd </v>
      </c>
      <c r="K109" s="50" t="str">
        <f t="shared" si="7"/>
        <v>Nov</v>
      </c>
      <c r="L109" s="50">
        <f t="shared" si="8"/>
        <v>25</v>
      </c>
      <c r="M109" s="50">
        <f t="shared" si="9"/>
        <v>16</v>
      </c>
      <c r="N109">
        <f t="shared" si="10"/>
        <v>1</v>
      </c>
      <c r="O109">
        <f t="shared" si="11"/>
        <v>52</v>
      </c>
    </row>
    <row r="110" spans="1:15">
      <c r="A110" s="3" t="str">
        <f>SUBSTITUTE('Student database'!A110,"K","")</f>
        <v>150208</v>
      </c>
      <c r="B110" s="3" t="str">
        <f>CLEAN(TRIM('Student database'!B110))</f>
        <v>Ms. Ferdows GUYEN</v>
      </c>
      <c r="C110" s="3" t="str">
        <f>'Student database'!C110</f>
        <v xml:space="preserve">Bus Comm </v>
      </c>
      <c r="D110" s="3" t="str">
        <f>CLEAN(TRIM('Student database'!D110))</f>
        <v>Brisbane</v>
      </c>
      <c r="E110" s="3" t="str">
        <f>'Student database'!E110</f>
        <v>T3-2016</v>
      </c>
      <c r="F110" s="48">
        <f t="shared" si="6"/>
        <v>42442</v>
      </c>
      <c r="G110" s="3">
        <f>VALUE(SUBSTITUTE(TRIM('Student database'!F110),CHAR(160),""))</f>
        <v>16</v>
      </c>
      <c r="H110" s="3" t="str">
        <f>'Student database'!G110</f>
        <v>Bachelor of Business</v>
      </c>
      <c r="I110" s="47">
        <f>DATE(LEFT('Student database'!H110,4),MID('Student database'!H110,6,2),RIGHT('Student database'!H110,2))</f>
        <v>34448</v>
      </c>
      <c r="J110" s="3" t="str">
        <f>'Student database'!I110</f>
        <v xml:space="preserve">Visa Consultants Pty Ltd </v>
      </c>
      <c r="K110" s="50" t="str">
        <f t="shared" si="7"/>
        <v>Mar</v>
      </c>
      <c r="L110" s="50">
        <f t="shared" si="8"/>
        <v>22</v>
      </c>
      <c r="M110" s="50">
        <f t="shared" si="9"/>
        <v>4</v>
      </c>
      <c r="N110">
        <f t="shared" si="10"/>
        <v>2</v>
      </c>
      <c r="O110">
        <f t="shared" si="11"/>
        <v>54</v>
      </c>
    </row>
    <row r="111" spans="1:15">
      <c r="A111" s="3" t="str">
        <f>SUBSTITUTE('Student database'!A111,"K","")</f>
        <v>150209</v>
      </c>
      <c r="B111" s="3" t="str">
        <f>CLEAN(TRIM('Student database'!B111))</f>
        <v>Mr. Marmar AHMAN</v>
      </c>
      <c r="C111" s="3" t="str">
        <f>'Student database'!C111</f>
        <v>Intro to ECommerce</v>
      </c>
      <c r="D111" s="3" t="str">
        <f>CLEAN(TRIM('Student database'!D111))</f>
        <v>Melbourne</v>
      </c>
      <c r="E111" s="3" t="str">
        <f>'Student database'!E111</f>
        <v>T2-2014</v>
      </c>
      <c r="F111" s="48">
        <f t="shared" si="6"/>
        <v>41830</v>
      </c>
      <c r="G111" s="3">
        <f>VALUE(SUBSTITUTE(TRIM('Student database'!F111),CHAR(160),""))</f>
        <v>1</v>
      </c>
      <c r="H111" s="3" t="str">
        <f>'Student database'!G111</f>
        <v>Bachelor of Business</v>
      </c>
      <c r="I111" s="47">
        <f>DATE(LEFT('Student database'!H111,4),MID('Student database'!H111,6,2),RIGHT('Student database'!H111,2))</f>
        <v>31843</v>
      </c>
      <c r="J111" s="3" t="str">
        <f>'Student database'!I111</f>
        <v xml:space="preserve">Visa Consultants Pty Ltd </v>
      </c>
      <c r="K111" s="50" t="str">
        <f t="shared" si="7"/>
        <v>Jul</v>
      </c>
      <c r="L111" s="50">
        <f t="shared" si="8"/>
        <v>27</v>
      </c>
      <c r="M111" s="50">
        <f t="shared" si="9"/>
        <v>19</v>
      </c>
      <c r="N111">
        <f t="shared" si="10"/>
        <v>1</v>
      </c>
      <c r="O111">
        <f t="shared" si="11"/>
        <v>49</v>
      </c>
    </row>
    <row r="112" spans="1:15">
      <c r="A112" s="3" t="str">
        <f>SUBSTITUTE('Student database'!A112,"K","")</f>
        <v>150210</v>
      </c>
      <c r="B112" s="3" t="str">
        <f>CLEAN(TRIM('Student database'!B112))</f>
        <v>Mr. Hootan DHURY</v>
      </c>
      <c r="C112" s="3" t="str">
        <f>'Student database'!C112</f>
        <v xml:space="preserve">Mgmt Principles </v>
      </c>
      <c r="D112" s="3" t="str">
        <f>CLEAN(TRIM('Student database'!D112))</f>
        <v>Melbourne</v>
      </c>
      <c r="E112" s="3" t="str">
        <f>'Student database'!E112</f>
        <v>T2-2016</v>
      </c>
      <c r="F112" s="48">
        <f t="shared" si="6"/>
        <v>42561</v>
      </c>
      <c r="G112" s="3">
        <f>VALUE(SUBSTITUTE(TRIM('Student database'!F112),CHAR(160),""))</f>
        <v>11</v>
      </c>
      <c r="H112" s="3" t="str">
        <f>'Student database'!G112</f>
        <v>Bachelor of Business</v>
      </c>
      <c r="I112" s="47">
        <f>DATE(LEFT('Student database'!H112,4),MID('Student database'!H112,6,2),RIGHT('Student database'!H112,2))</f>
        <v>32036</v>
      </c>
      <c r="J112" s="3" t="str">
        <f>'Student database'!I112</f>
        <v xml:space="preserve">Visa Consultants Pty Ltd </v>
      </c>
      <c r="K112" s="50" t="str">
        <f t="shared" si="7"/>
        <v>Jul</v>
      </c>
      <c r="L112" s="50">
        <f t="shared" si="8"/>
        <v>29</v>
      </c>
      <c r="M112" s="50">
        <f t="shared" si="9"/>
        <v>9</v>
      </c>
      <c r="N112">
        <f t="shared" si="10"/>
        <v>2</v>
      </c>
      <c r="O112">
        <f t="shared" si="11"/>
        <v>49</v>
      </c>
    </row>
    <row r="113" spans="1:15">
      <c r="A113" s="3" t="str">
        <f>SUBSTITUTE('Student database'!A113,"K","")</f>
        <v>150211</v>
      </c>
      <c r="B113" s="3" t="str">
        <f>CLEAN(TRIM('Student database'!B113))</f>
        <v>Mr. Vida a NAW</v>
      </c>
      <c r="C113" s="3" t="str">
        <f>'Student database'!C113</f>
        <v xml:space="preserve">Quant Methods </v>
      </c>
      <c r="D113" s="3" t="str">
        <f>CLEAN(TRIM('Student database'!D113))</f>
        <v>Melbourne</v>
      </c>
      <c r="E113" s="3" t="str">
        <f>'Student database'!E113</f>
        <v>T3-2015</v>
      </c>
      <c r="F113" s="48">
        <f t="shared" si="6"/>
        <v>42076</v>
      </c>
      <c r="G113" s="3">
        <f>VALUE(SUBSTITUTE(TRIM('Student database'!F113),CHAR(160),""))</f>
        <v>3</v>
      </c>
      <c r="H113" s="3" t="str">
        <f>'Student database'!G113</f>
        <v>Bachelor of Business</v>
      </c>
      <c r="I113" s="47">
        <f>DATE(LEFT('Student database'!H113,4),MID('Student database'!H113,6,2),RIGHT('Student database'!H113,2))</f>
        <v>34701</v>
      </c>
      <c r="J113" s="3" t="str">
        <f>'Student database'!I113</f>
        <v xml:space="preserve">Visa Consultants Pty Ltd </v>
      </c>
      <c r="K113" s="50" t="str">
        <f t="shared" si="7"/>
        <v>Mar</v>
      </c>
      <c r="L113" s="50">
        <f t="shared" si="8"/>
        <v>20</v>
      </c>
      <c r="M113" s="50">
        <f t="shared" si="9"/>
        <v>17</v>
      </c>
      <c r="N113">
        <f t="shared" si="10"/>
        <v>1</v>
      </c>
      <c r="O113">
        <f t="shared" si="11"/>
        <v>51</v>
      </c>
    </row>
    <row r="114" spans="1:15">
      <c r="A114" s="3" t="str">
        <f>SUBSTITUTE('Student database'!A114,"K","")</f>
        <v>150212</v>
      </c>
      <c r="B114" s="3" t="str">
        <f>CLEAN(TRIM('Student database'!B114))</f>
        <v>Mr. Arezoo a NAW</v>
      </c>
      <c r="C114" s="3" t="str">
        <f>'Student database'!C114</f>
        <v xml:space="preserve">Mgmt Principles </v>
      </c>
      <c r="D114" s="3" t="str">
        <f>CLEAN(TRIM('Student database'!D114))</f>
        <v>Melbourne</v>
      </c>
      <c r="E114" s="3" t="str">
        <f>'Student database'!E114</f>
        <v>T2-2015</v>
      </c>
      <c r="F114" s="48">
        <f t="shared" si="6"/>
        <v>42195</v>
      </c>
      <c r="G114" s="3">
        <f>VALUE(SUBSTITUTE(TRIM('Student database'!F114),CHAR(160),""))</f>
        <v>4</v>
      </c>
      <c r="H114" s="3" t="str">
        <f>'Student database'!G114</f>
        <v>Bachelor of Business</v>
      </c>
      <c r="I114" s="47">
        <f>DATE(LEFT('Student database'!H114,4),MID('Student database'!H114,6,2),RIGHT('Student database'!H114,2))</f>
        <v>33043</v>
      </c>
      <c r="J114" s="3" t="str">
        <f>'Student database'!I114</f>
        <v>Song Study Advisory</v>
      </c>
      <c r="K114" s="50" t="str">
        <f t="shared" si="7"/>
        <v>Jul</v>
      </c>
      <c r="L114" s="50">
        <f t="shared" si="8"/>
        <v>25</v>
      </c>
      <c r="M114" s="50">
        <f t="shared" si="9"/>
        <v>16</v>
      </c>
      <c r="N114">
        <f t="shared" si="10"/>
        <v>1</v>
      </c>
      <c r="O114">
        <f t="shared" si="11"/>
        <v>52</v>
      </c>
    </row>
    <row r="115" spans="1:15">
      <c r="A115" s="3" t="str">
        <f>SUBSTITUTE('Student database'!A115,"K","")</f>
        <v>150213</v>
      </c>
      <c r="B115" s="3" t="str">
        <f>CLEAN(TRIM('Student database'!B115))</f>
        <v>Mr. Sara a NAW</v>
      </c>
      <c r="C115" s="3" t="str">
        <f>'Student database'!C115</f>
        <v xml:space="preserve">Quant Methods </v>
      </c>
      <c r="D115" s="3" t="str">
        <f>CLEAN(TRIM('Student database'!D115))</f>
        <v>Melbourne</v>
      </c>
      <c r="E115" s="3" t="str">
        <f>'Student database'!E115</f>
        <v>T3-2014</v>
      </c>
      <c r="F115" s="48">
        <f t="shared" si="6"/>
        <v>41711</v>
      </c>
      <c r="G115" s="3">
        <f>VALUE(SUBSTITUTE(TRIM('Student database'!F115),CHAR(160),""))</f>
        <v>5</v>
      </c>
      <c r="H115" s="3" t="str">
        <f>'Student database'!G115</f>
        <v>Bachelor of Business</v>
      </c>
      <c r="I115" s="47">
        <f>DATE(LEFT('Student database'!H115,4),MID('Student database'!H115,6,2),RIGHT('Student database'!H115,2))</f>
        <v>32969</v>
      </c>
      <c r="J115" s="3" t="str">
        <f>'Student database'!I115</f>
        <v>Song Study Advisory</v>
      </c>
      <c r="K115" s="50" t="str">
        <f t="shared" si="7"/>
        <v>Mar</v>
      </c>
      <c r="L115" s="50">
        <f t="shared" si="8"/>
        <v>24</v>
      </c>
      <c r="M115" s="50">
        <f t="shared" si="9"/>
        <v>15</v>
      </c>
      <c r="N115">
        <f t="shared" si="10"/>
        <v>1</v>
      </c>
      <c r="O115">
        <f t="shared" si="11"/>
        <v>53</v>
      </c>
    </row>
    <row r="116" spans="1:15">
      <c r="A116" s="3" t="str">
        <f>SUBSTITUTE('Student database'!A116,"K","")</f>
        <v>150214</v>
      </c>
      <c r="B116" s="3" t="str">
        <f>CLEAN(TRIM('Student database'!B116))</f>
        <v>Mr. Aryan SINGH</v>
      </c>
      <c r="C116" s="3" t="str">
        <f>'Student database'!C116</f>
        <v xml:space="preserve">Bus Comm </v>
      </c>
      <c r="D116" s="3" t="str">
        <f>CLEAN(TRIM('Student database'!D116))</f>
        <v>Sydney</v>
      </c>
      <c r="E116" s="3" t="str">
        <f>'Student database'!E116</f>
        <v>T2-2014</v>
      </c>
      <c r="F116" s="48">
        <f t="shared" si="6"/>
        <v>41830</v>
      </c>
      <c r="G116" s="3">
        <f>VALUE(SUBSTITUTE(TRIM('Student database'!F116),CHAR(160),""))</f>
        <v>6</v>
      </c>
      <c r="H116" s="3" t="str">
        <f>'Student database'!G116</f>
        <v>Bachelor of Business</v>
      </c>
      <c r="I116" s="47">
        <f>DATE(LEFT('Student database'!H116,4),MID('Student database'!H116,6,2),RIGHT('Student database'!H116,2))</f>
        <v>32699</v>
      </c>
      <c r="J116" s="3" t="str">
        <f>'Student database'!I116</f>
        <v xml:space="preserve">Visa Consultants Pty Ltd </v>
      </c>
      <c r="K116" s="50" t="str">
        <f t="shared" si="7"/>
        <v>Jul</v>
      </c>
      <c r="L116" s="50">
        <f t="shared" si="8"/>
        <v>25</v>
      </c>
      <c r="M116" s="50">
        <f t="shared" si="9"/>
        <v>14</v>
      </c>
      <c r="N116">
        <f t="shared" si="10"/>
        <v>1</v>
      </c>
      <c r="O116">
        <f t="shared" si="11"/>
        <v>54</v>
      </c>
    </row>
    <row r="117" spans="1:15">
      <c r="A117" s="3" t="str">
        <f>SUBSTITUTE('Student database'!A117,"K","")</f>
        <v>150215</v>
      </c>
      <c r="B117" s="3" t="str">
        <f>CLEAN(TRIM('Student database'!B117))</f>
        <v>Mr. Meshia SINGH</v>
      </c>
      <c r="C117" s="3" t="str">
        <f>'Student database'!C117</f>
        <v>Intro to ECommerce</v>
      </c>
      <c r="D117" s="3" t="str">
        <f>CLEAN(TRIM('Student database'!D117))</f>
        <v>Sydney</v>
      </c>
      <c r="E117" s="3" t="str">
        <f>'Student database'!E117</f>
        <v>T2-2015</v>
      </c>
      <c r="F117" s="48">
        <f t="shared" si="6"/>
        <v>42195</v>
      </c>
      <c r="G117" s="3">
        <f>VALUE(SUBSTITUTE(TRIM('Student database'!F117),CHAR(160),""))</f>
        <v>11</v>
      </c>
      <c r="H117" s="3" t="str">
        <f>'Student database'!G117</f>
        <v>Bachelor of Business</v>
      </c>
      <c r="I117" s="47">
        <f>DATE(LEFT('Student database'!H117,4),MID('Student database'!H117,6,2),RIGHT('Student database'!H117,2))</f>
        <v>32255</v>
      </c>
      <c r="J117" s="3" t="str">
        <f>'Student database'!I117</f>
        <v xml:space="preserve">Visa Consultants Pty Ltd </v>
      </c>
      <c r="K117" s="50" t="str">
        <f t="shared" si="7"/>
        <v>Jul</v>
      </c>
      <c r="L117" s="50">
        <f t="shared" si="8"/>
        <v>27</v>
      </c>
      <c r="M117" s="50">
        <f t="shared" si="9"/>
        <v>9</v>
      </c>
      <c r="N117">
        <f t="shared" si="10"/>
        <v>2</v>
      </c>
      <c r="O117">
        <f t="shared" si="11"/>
        <v>49</v>
      </c>
    </row>
    <row r="118" spans="1:15">
      <c r="A118" s="3" t="str">
        <f>SUBSTITUTE('Student database'!A118,"K","")</f>
        <v>150216</v>
      </c>
      <c r="B118" s="3" t="str">
        <f>CLEAN(TRIM('Student database'!B118))</f>
        <v>Ms. Golpari KAUR</v>
      </c>
      <c r="C118" s="3" t="str">
        <f>'Student database'!C118</f>
        <v xml:space="preserve">Mgmt Principles </v>
      </c>
      <c r="D118" s="3" t="str">
        <f>CLEAN(TRIM('Student database'!D118))</f>
        <v>Melbourne</v>
      </c>
      <c r="E118" s="3" t="str">
        <f>'Student database'!E118</f>
        <v>T2-2015</v>
      </c>
      <c r="F118" s="48">
        <f t="shared" si="6"/>
        <v>42195</v>
      </c>
      <c r="G118" s="3">
        <f>VALUE(SUBSTITUTE(TRIM('Student database'!F118),CHAR(160),""))</f>
        <v>17</v>
      </c>
      <c r="H118" s="3" t="str">
        <f>'Student database'!G118</f>
        <v>Bachelor of Business</v>
      </c>
      <c r="I118" s="47">
        <f>DATE(LEFT('Student database'!H118,4),MID('Student database'!H118,6,2),RIGHT('Student database'!H118,2))</f>
        <v>34857</v>
      </c>
      <c r="J118" s="3" t="str">
        <f>'Student database'!I118</f>
        <v xml:space="preserve">Visa Consultants Pty Ltd </v>
      </c>
      <c r="K118" s="50" t="str">
        <f t="shared" si="7"/>
        <v>Jul</v>
      </c>
      <c r="L118" s="50">
        <f t="shared" si="8"/>
        <v>20</v>
      </c>
      <c r="M118" s="50">
        <f t="shared" si="9"/>
        <v>3</v>
      </c>
      <c r="N118">
        <f t="shared" si="10"/>
        <v>2</v>
      </c>
      <c r="O118">
        <f t="shared" si="11"/>
        <v>55</v>
      </c>
    </row>
    <row r="119" spans="1:15">
      <c r="A119" s="3" t="str">
        <f>SUBSTITUTE('Student database'!A119,"K","")</f>
        <v>150217</v>
      </c>
      <c r="B119" s="3" t="str">
        <f>CLEAN(TRIM('Student database'!B119))</f>
        <v>Mr. Khorsheed KUMAR</v>
      </c>
      <c r="C119" s="3" t="str">
        <f>'Student database'!C119</f>
        <v xml:space="preserve">Quant Methods </v>
      </c>
      <c r="D119" s="3" t="str">
        <f>CLEAN(TRIM('Student database'!D119))</f>
        <v>Melbourne</v>
      </c>
      <c r="E119" s="3" t="str">
        <f>'Student database'!E119</f>
        <v>T1-2017</v>
      </c>
      <c r="F119" s="48">
        <f t="shared" si="6"/>
        <v>43045</v>
      </c>
      <c r="G119" s="3">
        <f>VALUE(SUBSTITUTE(TRIM('Student database'!F119),CHAR(160),""))</f>
        <v>4</v>
      </c>
      <c r="H119" s="3" t="str">
        <f>'Student database'!G119</f>
        <v>Bachelor of Business</v>
      </c>
      <c r="I119" s="47">
        <f>DATE(LEFT('Student database'!H119,4),MID('Student database'!H119,6,2),RIGHT('Student database'!H119,2))</f>
        <v>34292</v>
      </c>
      <c r="J119" s="3" t="str">
        <f>'Student database'!I119</f>
        <v xml:space="preserve">Visa Consultants Pty Ltd </v>
      </c>
      <c r="K119" s="50" t="str">
        <f t="shared" si="7"/>
        <v>Nov</v>
      </c>
      <c r="L119" s="50">
        <f t="shared" si="8"/>
        <v>24</v>
      </c>
      <c r="M119" s="50">
        <f t="shared" si="9"/>
        <v>16</v>
      </c>
      <c r="N119">
        <f t="shared" si="10"/>
        <v>1</v>
      </c>
      <c r="O119">
        <f t="shared" si="11"/>
        <v>52</v>
      </c>
    </row>
    <row r="120" spans="1:15">
      <c r="A120" s="3" t="str">
        <f>SUBSTITUTE('Student database'!A120,"K","")</f>
        <v>150218</v>
      </c>
      <c r="B120" s="3" t="str">
        <f>CLEAN(TRIM('Student database'!B120))</f>
        <v>Mr. Shahrdad SINGH</v>
      </c>
      <c r="C120" s="3" t="str">
        <f>'Student database'!C120</f>
        <v>Bus Acct</v>
      </c>
      <c r="D120" s="3" t="str">
        <f>CLEAN(TRIM('Student database'!D120))</f>
        <v>Melbourne</v>
      </c>
      <c r="E120" s="3" t="str">
        <f>'Student database'!E120</f>
        <v>T1-2017</v>
      </c>
      <c r="F120" s="48">
        <f t="shared" si="6"/>
        <v>43045</v>
      </c>
      <c r="G120" s="3">
        <f>VALUE(SUBSTITUTE(TRIM('Student database'!F120),CHAR(160),""))</f>
        <v>3</v>
      </c>
      <c r="H120" s="3" t="str">
        <f>'Student database'!G120</f>
        <v>Bachelor of Business</v>
      </c>
      <c r="I120" s="47">
        <f>DATE(LEFT('Student database'!H120,4),MID('Student database'!H120,6,2),RIGHT('Student database'!H120,2))</f>
        <v>35484</v>
      </c>
      <c r="J120" s="3" t="str">
        <f>'Student database'!I120</f>
        <v xml:space="preserve">International Edification Development </v>
      </c>
      <c r="K120" s="50" t="str">
        <f t="shared" si="7"/>
        <v>Nov</v>
      </c>
      <c r="L120" s="50">
        <f t="shared" si="8"/>
        <v>20</v>
      </c>
      <c r="M120" s="50">
        <f t="shared" si="9"/>
        <v>17</v>
      </c>
      <c r="N120">
        <f t="shared" si="10"/>
        <v>1</v>
      </c>
      <c r="O120">
        <f t="shared" si="11"/>
        <v>51</v>
      </c>
    </row>
    <row r="121" spans="1:15">
      <c r="A121" s="3" t="str">
        <f>SUBSTITUTE('Student database'!A121,"K","")</f>
        <v>150219</v>
      </c>
      <c r="B121" s="3" t="str">
        <f>CLEAN(TRIM('Student database'!B121))</f>
        <v>Ms. Khojassteh GUYEN</v>
      </c>
      <c r="C121" s="3" t="str">
        <f>'Student database'!C121</f>
        <v>Intro to ECommerce</v>
      </c>
      <c r="D121" s="3" t="str">
        <f>CLEAN(TRIM('Student database'!D121))</f>
        <v>Brisbane</v>
      </c>
      <c r="E121" s="3" t="str">
        <f>'Student database'!E121</f>
        <v>T1-2015</v>
      </c>
      <c r="F121" s="48">
        <f t="shared" si="6"/>
        <v>42314</v>
      </c>
      <c r="G121" s="3">
        <f>VALUE(SUBSTITUTE(TRIM('Student database'!F121),CHAR(160),""))</f>
        <v>8</v>
      </c>
      <c r="H121" s="3" t="str">
        <f>'Student database'!G121</f>
        <v>Bachelor of Business</v>
      </c>
      <c r="I121" s="47">
        <f>DATE(LEFT('Student database'!H121,4),MID('Student database'!H121,6,2),RIGHT('Student database'!H121,2))</f>
        <v>35469</v>
      </c>
      <c r="J121" s="3" t="str">
        <f>'Student database'!I121</f>
        <v>Bao International Education</v>
      </c>
      <c r="K121" s="50" t="str">
        <f t="shared" si="7"/>
        <v>Nov</v>
      </c>
      <c r="L121" s="50">
        <f t="shared" si="8"/>
        <v>18</v>
      </c>
      <c r="M121" s="50">
        <f t="shared" si="9"/>
        <v>12</v>
      </c>
      <c r="N121">
        <f t="shared" si="10"/>
        <v>1</v>
      </c>
      <c r="O121">
        <f t="shared" si="11"/>
        <v>56</v>
      </c>
    </row>
    <row r="122" spans="1:15">
      <c r="A122" s="3" t="str">
        <f>SUBSTITUTE('Student database'!A122,"K","")</f>
        <v>150220</v>
      </c>
      <c r="B122" s="3" t="str">
        <f>CLEAN(TRIM('Student database'!B122))</f>
        <v>Mr. Danush SINGH</v>
      </c>
      <c r="C122" s="3" t="str">
        <f>'Student database'!C122</f>
        <v xml:space="preserve">Mgmt Principles </v>
      </c>
      <c r="D122" s="3" t="str">
        <f>CLEAN(TRIM('Student database'!D122))</f>
        <v>Melbourne</v>
      </c>
      <c r="E122" s="3" t="str">
        <f>'Student database'!E122</f>
        <v>T1-2015</v>
      </c>
      <c r="F122" s="48">
        <f t="shared" si="6"/>
        <v>42314</v>
      </c>
      <c r="G122" s="3">
        <f>VALUE(SUBSTITUTE(TRIM('Student database'!F122),CHAR(160),""))</f>
        <v>11</v>
      </c>
      <c r="H122" s="3" t="str">
        <f>'Student database'!G122</f>
        <v>Bachelor of Business</v>
      </c>
      <c r="I122" s="47">
        <f>DATE(LEFT('Student database'!H122,4),MID('Student database'!H122,6,2),RIGHT('Student database'!H122,2))</f>
        <v>34305</v>
      </c>
      <c r="J122" s="3" t="str">
        <f>'Student database'!I122</f>
        <v>Bao International Education</v>
      </c>
      <c r="K122" s="50" t="str">
        <f t="shared" si="7"/>
        <v>Nov</v>
      </c>
      <c r="L122" s="50">
        <f t="shared" si="8"/>
        <v>22</v>
      </c>
      <c r="M122" s="50">
        <f t="shared" si="9"/>
        <v>9</v>
      </c>
      <c r="N122">
        <f t="shared" si="10"/>
        <v>2</v>
      </c>
      <c r="O122">
        <f t="shared" si="11"/>
        <v>49</v>
      </c>
    </row>
    <row r="123" spans="1:15">
      <c r="A123" s="3" t="str">
        <f>SUBSTITUTE('Student database'!A123,"K","")</f>
        <v>150221</v>
      </c>
      <c r="B123" s="3" t="str">
        <f>CLEAN(TRIM('Student database'!B123))</f>
        <v>Mr. Shahzadeh AKRAM</v>
      </c>
      <c r="C123" s="3" t="str">
        <f>'Student database'!C123</f>
        <v xml:space="preserve">Bus Comm </v>
      </c>
      <c r="D123" s="3" t="str">
        <f>CLEAN(TRIM('Student database'!D123))</f>
        <v>Melbourne</v>
      </c>
      <c r="E123" s="3" t="str">
        <f>'Student database'!E123</f>
        <v>T2-2015</v>
      </c>
      <c r="F123" s="48">
        <f t="shared" si="6"/>
        <v>42195</v>
      </c>
      <c r="G123" s="3">
        <f>VALUE(SUBSTITUTE(TRIM('Student database'!F123),CHAR(160),""))</f>
        <v>10</v>
      </c>
      <c r="H123" s="3" t="str">
        <f>'Student database'!G123</f>
        <v>Bachelor of Business</v>
      </c>
      <c r="I123" s="47">
        <f>DATE(LEFT('Student database'!H123,4),MID('Student database'!H123,6,2),RIGHT('Student database'!H123,2))</f>
        <v>33642</v>
      </c>
      <c r="J123" s="3" t="str">
        <f>'Student database'!I123</f>
        <v>International Migration &amp; Education Services</v>
      </c>
      <c r="K123" s="50" t="str">
        <f t="shared" si="7"/>
        <v>Jul</v>
      </c>
      <c r="L123" s="50">
        <f t="shared" si="8"/>
        <v>23</v>
      </c>
      <c r="M123" s="50">
        <f t="shared" si="9"/>
        <v>10</v>
      </c>
      <c r="N123">
        <f t="shared" si="10"/>
        <v>2</v>
      </c>
      <c r="O123">
        <f t="shared" si="11"/>
        <v>48</v>
      </c>
    </row>
    <row r="124" spans="1:15">
      <c r="A124" s="3" t="str">
        <f>SUBSTITUTE('Student database'!A124,"K","")</f>
        <v>150222</v>
      </c>
      <c r="B124" s="3" t="str">
        <f>CLEAN(TRIM('Student database'!B124))</f>
        <v>Mr. Arsalan RAZA</v>
      </c>
      <c r="C124" s="3" t="str">
        <f>'Student database'!C124</f>
        <v>Intro to ECommerce</v>
      </c>
      <c r="D124" s="3" t="str">
        <f>CLEAN(TRIM('Student database'!D124))</f>
        <v>Brisbane</v>
      </c>
      <c r="E124" s="3" t="str">
        <f>'Student database'!E124</f>
        <v>T3-2014</v>
      </c>
      <c r="F124" s="48">
        <f t="shared" si="6"/>
        <v>41711</v>
      </c>
      <c r="G124" s="3">
        <f>VALUE(SUBSTITUTE(TRIM('Student database'!F124),CHAR(160),""))</f>
        <v>6</v>
      </c>
      <c r="H124" s="3" t="str">
        <f>'Student database'!G124</f>
        <v>Bachelor of Business</v>
      </c>
      <c r="I124" s="47">
        <f>DATE(LEFT('Student database'!H124,4),MID('Student database'!H124,6,2),RIGHT('Student database'!H124,2))</f>
        <v>32848</v>
      </c>
      <c r="J124" s="3" t="str">
        <f>'Student database'!I124</f>
        <v>International Migration &amp; Education Services</v>
      </c>
      <c r="K124" s="50" t="str">
        <f t="shared" si="7"/>
        <v>Mar</v>
      </c>
      <c r="L124" s="50">
        <f t="shared" si="8"/>
        <v>25</v>
      </c>
      <c r="M124" s="50">
        <f t="shared" si="9"/>
        <v>14</v>
      </c>
      <c r="N124">
        <f t="shared" si="10"/>
        <v>1</v>
      </c>
      <c r="O124">
        <f t="shared" si="11"/>
        <v>54</v>
      </c>
    </row>
    <row r="125" spans="1:15">
      <c r="A125" s="3" t="str">
        <f>SUBSTITUTE('Student database'!A125,"K","")</f>
        <v>150223</v>
      </c>
      <c r="B125" s="3" t="str">
        <f>CLEAN(TRIM('Student database'!B125))</f>
        <v>Mr. Farzaneh SINGH</v>
      </c>
      <c r="C125" s="3" t="str">
        <f>'Student database'!C125</f>
        <v xml:space="preserve">Mgmt Principles </v>
      </c>
      <c r="D125" s="3" t="str">
        <f>CLEAN(TRIM('Student database'!D125))</f>
        <v>Brisbane</v>
      </c>
      <c r="E125" s="3" t="str">
        <f>'Student database'!E125</f>
        <v>T1-2015</v>
      </c>
      <c r="F125" s="48">
        <f t="shared" si="6"/>
        <v>42314</v>
      </c>
      <c r="G125" s="3">
        <f>VALUE(SUBSTITUTE(TRIM('Student database'!F125),CHAR(160),""))</f>
        <v>3</v>
      </c>
      <c r="H125" s="3" t="str">
        <f>'Student database'!G125</f>
        <v>Bachelor of Business</v>
      </c>
      <c r="I125" s="47">
        <f>DATE(LEFT('Student database'!H125,4),MID('Student database'!H125,6,2),RIGHT('Student database'!H125,2))</f>
        <v>33573</v>
      </c>
      <c r="J125" s="3" t="str">
        <f>'Student database'!I125</f>
        <v>International Migration &amp; Education Services</v>
      </c>
      <c r="K125" s="50" t="str">
        <f t="shared" si="7"/>
        <v>Nov</v>
      </c>
      <c r="L125" s="50">
        <f t="shared" si="8"/>
        <v>24</v>
      </c>
      <c r="M125" s="50">
        <f t="shared" si="9"/>
        <v>17</v>
      </c>
      <c r="N125">
        <f t="shared" si="10"/>
        <v>1</v>
      </c>
      <c r="O125">
        <f t="shared" si="11"/>
        <v>51</v>
      </c>
    </row>
    <row r="126" spans="1:15">
      <c r="A126" s="3" t="str">
        <f>SUBSTITUTE('Student database'!A126,"K","")</f>
        <v>150224</v>
      </c>
      <c r="B126" s="3" t="str">
        <f>CLEAN(TRIM('Student database'!B126))</f>
        <v>Mr. Cirrus ohaib</v>
      </c>
      <c r="C126" s="3" t="str">
        <f>'Student database'!C126</f>
        <v xml:space="preserve">Quant Methods </v>
      </c>
      <c r="D126" s="3" t="str">
        <f>CLEAN(TRIM('Student database'!D126))</f>
        <v>Brisbane</v>
      </c>
      <c r="E126" s="3" t="str">
        <f>'Student database'!E126</f>
        <v>T2-2014</v>
      </c>
      <c r="F126" s="48">
        <f t="shared" si="6"/>
        <v>41830</v>
      </c>
      <c r="G126" s="3">
        <f>VALUE(SUBSTITUTE(TRIM('Student database'!F126),CHAR(160),""))</f>
        <v>3</v>
      </c>
      <c r="H126" s="3" t="str">
        <f>'Student database'!G126</f>
        <v>Bachelor of Business</v>
      </c>
      <c r="I126" s="47">
        <f>DATE(LEFT('Student database'!H126,4),MID('Student database'!H126,6,2),RIGHT('Student database'!H126,2))</f>
        <v>34024</v>
      </c>
      <c r="J126" s="3" t="str">
        <f>'Student database'!I126</f>
        <v>International Migration &amp; Education Services</v>
      </c>
      <c r="K126" s="50" t="str">
        <f t="shared" si="7"/>
        <v>Jul</v>
      </c>
      <c r="L126" s="50">
        <f t="shared" si="8"/>
        <v>21</v>
      </c>
      <c r="M126" s="50">
        <f t="shared" si="9"/>
        <v>17</v>
      </c>
      <c r="N126">
        <f t="shared" si="10"/>
        <v>1</v>
      </c>
      <c r="O126">
        <f t="shared" si="11"/>
        <v>51</v>
      </c>
    </row>
    <row r="127" spans="1:15">
      <c r="A127" s="3" t="str">
        <f>SUBSTITUTE('Student database'!A127,"K","")</f>
        <v>150225</v>
      </c>
      <c r="B127" s="3" t="str">
        <f>CLEAN(TRIM('Student database'!B127))</f>
        <v>Mr. Kouros ANDEL</v>
      </c>
      <c r="C127" s="3" t="str">
        <f>'Student database'!C127</f>
        <v xml:space="preserve">Mgmt Principles </v>
      </c>
      <c r="D127" s="3" t="str">
        <f>CLEAN(TRIM('Student database'!D127))</f>
        <v>Brisbane</v>
      </c>
      <c r="E127" s="3" t="str">
        <f>'Student database'!E127</f>
        <v>T3-2016</v>
      </c>
      <c r="F127" s="48">
        <f t="shared" si="6"/>
        <v>42442</v>
      </c>
      <c r="G127" s="3">
        <f>VALUE(SUBSTITUTE(TRIM('Student database'!F127),CHAR(160),""))</f>
        <v>15</v>
      </c>
      <c r="H127" s="3" t="str">
        <f>'Student database'!G127</f>
        <v>Bachelor of Business</v>
      </c>
      <c r="I127" s="47">
        <f>DATE(LEFT('Student database'!H127,4),MID('Student database'!H127,6,2),RIGHT('Student database'!H127,2))</f>
        <v>35644</v>
      </c>
      <c r="J127" s="3" t="str">
        <f>'Student database'!I127</f>
        <v>Study GLOBAL - Auckland</v>
      </c>
      <c r="K127" s="50" t="str">
        <f t="shared" si="7"/>
        <v>Mar</v>
      </c>
      <c r="L127" s="50">
        <f t="shared" si="8"/>
        <v>19</v>
      </c>
      <c r="M127" s="50">
        <f t="shared" si="9"/>
        <v>5</v>
      </c>
      <c r="N127">
        <f t="shared" si="10"/>
        <v>2</v>
      </c>
      <c r="O127">
        <f t="shared" si="11"/>
        <v>53</v>
      </c>
    </row>
    <row r="128" spans="1:15">
      <c r="A128" s="3" t="str">
        <f>SUBSTITUTE('Student database'!A128,"K","")</f>
        <v>150226</v>
      </c>
      <c r="B128" s="3" t="str">
        <f>CLEAN(TRIM('Student database'!B128))</f>
        <v>Mr. Mehran ANDEL</v>
      </c>
      <c r="C128" s="3" t="str">
        <f>'Student database'!C128</f>
        <v xml:space="preserve">Mgmt Principles </v>
      </c>
      <c r="D128" s="3" t="str">
        <f>CLEAN(TRIM('Student database'!D128))</f>
        <v>Melbourne</v>
      </c>
      <c r="E128" s="3" t="str">
        <f>'Student database'!E128</f>
        <v>T1-2016</v>
      </c>
      <c r="F128" s="48">
        <f t="shared" si="6"/>
        <v>42680</v>
      </c>
      <c r="G128" s="3">
        <f>VALUE(SUBSTITUTE(TRIM('Student database'!F128),CHAR(160),""))</f>
        <v>13</v>
      </c>
      <c r="H128" s="3" t="str">
        <f>'Student database'!G128</f>
        <v>Bachelor of Accounting</v>
      </c>
      <c r="I128" s="47">
        <f>DATE(LEFT('Student database'!H128,4),MID('Student database'!H128,6,2),RIGHT('Student database'!H128,2))</f>
        <v>34254</v>
      </c>
      <c r="J128" s="3" t="str">
        <f>'Student database'!I128</f>
        <v>Hope Agency</v>
      </c>
      <c r="K128" s="50" t="str">
        <f t="shared" si="7"/>
        <v>Nov</v>
      </c>
      <c r="L128" s="50">
        <f t="shared" si="8"/>
        <v>23</v>
      </c>
      <c r="M128" s="50">
        <f t="shared" si="9"/>
        <v>7</v>
      </c>
      <c r="N128">
        <f t="shared" si="10"/>
        <v>2</v>
      </c>
      <c r="O128">
        <f t="shared" si="11"/>
        <v>51</v>
      </c>
    </row>
    <row r="129" spans="1:15">
      <c r="A129" s="3" t="str">
        <f>SUBSTITUTE('Student database'!A129,"K","")</f>
        <v>150227</v>
      </c>
      <c r="B129" s="3" t="str">
        <f>CLEAN(TRIM('Student database'!B129))</f>
        <v>Mr. Rakhshan ANDEL</v>
      </c>
      <c r="C129" s="3" t="str">
        <f>'Student database'!C129</f>
        <v xml:space="preserve">Bus Comm </v>
      </c>
      <c r="D129" s="3" t="str">
        <f>CLEAN(TRIM('Student database'!D129))</f>
        <v>Sydney</v>
      </c>
      <c r="E129" s="3" t="str">
        <f>'Student database'!E129</f>
        <v>T1-2017</v>
      </c>
      <c r="F129" s="48">
        <f t="shared" si="6"/>
        <v>43045</v>
      </c>
      <c r="G129" s="3">
        <f>VALUE(SUBSTITUTE(TRIM('Student database'!F129),CHAR(160),""))</f>
        <v>10</v>
      </c>
      <c r="H129" s="3" t="str">
        <f>'Student database'!G129</f>
        <v>Bachelor of Accounting</v>
      </c>
      <c r="I129" s="47">
        <f>DATE(LEFT('Student database'!H129,4),MID('Student database'!H129,6,2),RIGHT('Student database'!H129,2))</f>
        <v>33594</v>
      </c>
      <c r="J129" s="3" t="str">
        <f>'Student database'!I129</f>
        <v>AECC Global - Cebu</v>
      </c>
      <c r="K129" s="50" t="str">
        <f t="shared" si="7"/>
        <v>Nov</v>
      </c>
      <c r="L129" s="50">
        <f t="shared" si="8"/>
        <v>26</v>
      </c>
      <c r="M129" s="50">
        <f t="shared" si="9"/>
        <v>10</v>
      </c>
      <c r="N129">
        <f t="shared" si="10"/>
        <v>2</v>
      </c>
      <c r="O129">
        <f t="shared" si="11"/>
        <v>48</v>
      </c>
    </row>
    <row r="130" spans="1:15">
      <c r="A130" s="3" t="str">
        <f>SUBSTITUTE('Student database'!A130,"K","")</f>
        <v>150228</v>
      </c>
      <c r="B130" s="3" t="str">
        <f>CLEAN(TRIM('Student database'!B130))</f>
        <v>Mr. Afsaneh ANDEL</v>
      </c>
      <c r="C130" s="3" t="str">
        <f>'Student database'!C130</f>
        <v>Corp Resp Ethics</v>
      </c>
      <c r="D130" s="3" t="str">
        <f>CLEAN(TRIM('Student database'!D130))</f>
        <v>Brisbane</v>
      </c>
      <c r="E130" s="3" t="str">
        <f>'Student database'!E130</f>
        <v>T1-2017</v>
      </c>
      <c r="F130" s="48">
        <f t="shared" si="6"/>
        <v>43045</v>
      </c>
      <c r="G130" s="3">
        <f>VALUE(SUBSTITUTE(TRIM('Student database'!F130),CHAR(160),""))</f>
        <v>10</v>
      </c>
      <c r="H130" s="3" t="str">
        <f>'Student database'!G130</f>
        <v>Bachelor of Accounting</v>
      </c>
      <c r="I130" s="47">
        <f>DATE(LEFT('Student database'!H130,4),MID('Student database'!H130,6,2),RIGHT('Student database'!H130,2))</f>
        <v>34377</v>
      </c>
      <c r="J130" s="3" t="str">
        <f>'Student database'!I130</f>
        <v>AECC Global - Cebu</v>
      </c>
      <c r="K130" s="50" t="str">
        <f t="shared" si="7"/>
        <v>Nov</v>
      </c>
      <c r="L130" s="50">
        <f t="shared" si="8"/>
        <v>23</v>
      </c>
      <c r="M130" s="50">
        <f t="shared" si="9"/>
        <v>10</v>
      </c>
      <c r="N130">
        <f t="shared" si="10"/>
        <v>2</v>
      </c>
      <c r="O130">
        <f t="shared" si="11"/>
        <v>48</v>
      </c>
    </row>
    <row r="131" spans="1:15">
      <c r="A131" s="3" t="str">
        <f>SUBSTITUTE('Student database'!A131,"K","")</f>
        <v>150229</v>
      </c>
      <c r="B131" s="3" t="str">
        <f>CLEAN(TRIM('Student database'!B131))</f>
        <v>Mr. Iraj JIANG</v>
      </c>
      <c r="C131" s="3" t="str">
        <f>'Student database'!C131</f>
        <v>Mktg Principles</v>
      </c>
      <c r="D131" s="3" t="str">
        <f>CLEAN(TRIM('Student database'!D131))</f>
        <v>Melbourne</v>
      </c>
      <c r="E131" s="3" t="str">
        <f>'Student database'!E131</f>
        <v>T2-2014</v>
      </c>
      <c r="F131" s="48">
        <f t="shared" ref="F131:F154" si="12">DATE(RIGHT(E131,4),RIGHT(IF(MID(E131,2,1)="3","13/03",IF(MID(E131,2,1)="2","10/07","06/11")),2),LEFT(IF(MID(E131,2,1)="3","13/03",IF(MID(E131,2,1)="2","10/07","06/11")),2))</f>
        <v>41830</v>
      </c>
      <c r="G131" s="3">
        <f>VALUE(SUBSTITUTE(TRIM('Student database'!F131),CHAR(160),""))</f>
        <v>1</v>
      </c>
      <c r="H131" s="3" t="str">
        <f>'Student database'!G131</f>
        <v>Bachelor of Accounting</v>
      </c>
      <c r="I131" s="47">
        <f>DATE(LEFT('Student database'!H131,4),MID('Student database'!H131,6,2),RIGHT('Student database'!H131,2))</f>
        <v>33403</v>
      </c>
      <c r="J131" s="3" t="str">
        <f>'Student database'!I131</f>
        <v>AECC Global - Cebu</v>
      </c>
      <c r="K131" s="50" t="str">
        <f t="shared" ref="K131:K154" si="13">TEXT(F131,"mmm")</f>
        <v>Jul</v>
      </c>
      <c r="L131" s="50">
        <f t="shared" ref="L131:L154" si="14">YEAR(F131)-YEAR(I131)</f>
        <v>23</v>
      </c>
      <c r="M131" s="50">
        <f t="shared" ref="M131:M154" si="15">IF(G131&lt;20,(20-G131),0)</f>
        <v>19</v>
      </c>
      <c r="N131">
        <f t="shared" ref="N131:N154" si="16">LEN(G131)</f>
        <v>1</v>
      </c>
      <c r="O131">
        <f t="shared" ref="O131:O154" si="17">CODE(RIGHT(G131,1))</f>
        <v>49</v>
      </c>
    </row>
    <row r="132" spans="1:15">
      <c r="A132" s="3" t="str">
        <f>SUBSTITUTE('Student database'!A132,"K","")</f>
        <v>150230</v>
      </c>
      <c r="B132" s="3" t="str">
        <f>CLEAN(TRIM('Student database'!B132))</f>
        <v>Mr. Yashar JIANG</v>
      </c>
      <c r="C132" s="3" t="str">
        <f>'Student database'!C132</f>
        <v xml:space="preserve">Mgmt Principles </v>
      </c>
      <c r="D132" s="3" t="str">
        <f>CLEAN(TRIM('Student database'!D132))</f>
        <v>Sydney</v>
      </c>
      <c r="E132" s="3" t="str">
        <f>'Student database'!E132</f>
        <v>T1-2015</v>
      </c>
      <c r="F132" s="48">
        <f t="shared" si="12"/>
        <v>42314</v>
      </c>
      <c r="G132" s="3">
        <f>VALUE(SUBSTITUTE(TRIM('Student database'!F132),CHAR(160),""))</f>
        <v>11</v>
      </c>
      <c r="H132" s="3" t="str">
        <f>'Student database'!G132</f>
        <v>Bachelor of Accounting</v>
      </c>
      <c r="I132" s="47">
        <f>DATE(LEFT('Student database'!H132,4),MID('Student database'!H132,6,2),RIGHT('Student database'!H132,2))</f>
        <v>35304</v>
      </c>
      <c r="J132" s="3" t="str">
        <f>'Student database'!I132</f>
        <v>AECC Global - Cebu</v>
      </c>
      <c r="K132" s="50" t="str">
        <f t="shared" si="13"/>
        <v>Nov</v>
      </c>
      <c r="L132" s="50">
        <f t="shared" si="14"/>
        <v>19</v>
      </c>
      <c r="M132" s="50">
        <f t="shared" si="15"/>
        <v>9</v>
      </c>
      <c r="N132">
        <f t="shared" si="16"/>
        <v>2</v>
      </c>
      <c r="O132">
        <f t="shared" si="17"/>
        <v>49</v>
      </c>
    </row>
    <row r="133" spans="1:15">
      <c r="A133" s="3" t="str">
        <f>SUBSTITUTE('Student database'!A133,"K","")</f>
        <v>150231</v>
      </c>
      <c r="B133" s="3" t="str">
        <f>CLEAN(TRIM('Student database'!B133))</f>
        <v>Mr. Pareeya JIANG</v>
      </c>
      <c r="C133" s="3" t="str">
        <f>'Student database'!C133</f>
        <v>Acc info Sys</v>
      </c>
      <c r="D133" s="3" t="str">
        <f>CLEAN(TRIM('Student database'!D133))</f>
        <v>Sydney</v>
      </c>
      <c r="E133" s="3" t="str">
        <f>'Student database'!E133</f>
        <v>T3-2017</v>
      </c>
      <c r="F133" s="48">
        <f t="shared" si="12"/>
        <v>42807</v>
      </c>
      <c r="G133" s="3">
        <f>VALUE(SUBSTITUTE(TRIM('Student database'!F133),CHAR(160),""))</f>
        <v>7</v>
      </c>
      <c r="H133" s="3" t="str">
        <f>'Student database'!G133</f>
        <v>Bachelor of Accounting</v>
      </c>
      <c r="I133" s="47">
        <f>DATE(LEFT('Student database'!H133,4),MID('Student database'!H133,6,2),RIGHT('Student database'!H133,2))</f>
        <v>36084</v>
      </c>
      <c r="J133" s="3" t="str">
        <f>'Student database'!I133</f>
        <v>Student World Pty Ltd</v>
      </c>
      <c r="K133" s="50" t="str">
        <f t="shared" si="13"/>
        <v>Mar</v>
      </c>
      <c r="L133" s="50">
        <f t="shared" si="14"/>
        <v>19</v>
      </c>
      <c r="M133" s="50">
        <f t="shared" si="15"/>
        <v>13</v>
      </c>
      <c r="N133">
        <f t="shared" si="16"/>
        <v>1</v>
      </c>
      <c r="O133">
        <f t="shared" si="17"/>
        <v>55</v>
      </c>
    </row>
    <row r="134" spans="1:15">
      <c r="A134" s="3" t="str">
        <f>SUBSTITUTE('Student database'!A134,"K","")</f>
        <v>150232</v>
      </c>
      <c r="B134" s="3" t="str">
        <f>CLEAN(TRIM('Student database'!B134))</f>
        <v>Mr. Nazanin ng TA</v>
      </c>
      <c r="C134" s="3" t="str">
        <f>'Student database'!C134</f>
        <v>Bus Acct</v>
      </c>
      <c r="D134" s="3" t="str">
        <f>CLEAN(TRIM('Student database'!D134))</f>
        <v>Melbourne</v>
      </c>
      <c r="E134" s="3" t="str">
        <f>'Student database'!E134</f>
        <v>T2-2017</v>
      </c>
      <c r="F134" s="48">
        <f t="shared" si="12"/>
        <v>42926</v>
      </c>
      <c r="G134" s="3">
        <f>VALUE(SUBSTITUTE(TRIM('Student database'!F134),CHAR(160),""))</f>
        <v>19</v>
      </c>
      <c r="H134" s="3" t="str">
        <f>'Student database'!G134</f>
        <v>Bachelor of Accounting</v>
      </c>
      <c r="I134" s="47">
        <f>DATE(LEFT('Student database'!H134,4),MID('Student database'!H134,6,2),RIGHT('Student database'!H134,2))</f>
        <v>33166</v>
      </c>
      <c r="J134" s="3" t="str">
        <f>'Student database'!I134</f>
        <v>Student World Pty Ltd</v>
      </c>
      <c r="K134" s="50" t="str">
        <f t="shared" si="13"/>
        <v>Jul</v>
      </c>
      <c r="L134" s="50">
        <f t="shared" si="14"/>
        <v>27</v>
      </c>
      <c r="M134" s="50">
        <f t="shared" si="15"/>
        <v>1</v>
      </c>
      <c r="N134">
        <f t="shared" si="16"/>
        <v>2</v>
      </c>
      <c r="O134">
        <f t="shared" si="17"/>
        <v>57</v>
      </c>
    </row>
    <row r="135" spans="1:15">
      <c r="A135" s="3" t="str">
        <f>SUBSTITUTE('Student database'!A135,"K","")</f>
        <v>150233</v>
      </c>
      <c r="B135" s="3" t="str">
        <f>CLEAN(TRIM('Student database'!B135))</f>
        <v>Mr. Javeed AIKE*</v>
      </c>
      <c r="C135" s="3" t="str">
        <f>'Student database'!C135</f>
        <v xml:space="preserve">Bus Comm </v>
      </c>
      <c r="D135" s="3" t="str">
        <f>CLEAN(TRIM('Student database'!D135))</f>
        <v>Brisbane</v>
      </c>
      <c r="E135" s="3" t="str">
        <f>'Student database'!E135</f>
        <v>T3-2016</v>
      </c>
      <c r="F135" s="48">
        <f t="shared" si="12"/>
        <v>42442</v>
      </c>
      <c r="G135" s="3">
        <f>VALUE(SUBSTITUTE(TRIM('Student database'!F135),CHAR(160),""))</f>
        <v>3</v>
      </c>
      <c r="H135" s="3" t="str">
        <f>'Student database'!G135</f>
        <v>Bachelor of Accounting</v>
      </c>
      <c r="I135" s="47">
        <f>DATE(LEFT('Student database'!H135,4),MID('Student database'!H135,6,2),RIGHT('Student database'!H135,2))</f>
        <v>34110</v>
      </c>
      <c r="J135" s="3" t="str">
        <f>'Student database'!I135</f>
        <v>International Migration &amp; Education Services</v>
      </c>
      <c r="K135" s="50" t="str">
        <f t="shared" si="13"/>
        <v>Mar</v>
      </c>
      <c r="L135" s="50">
        <f t="shared" si="14"/>
        <v>23</v>
      </c>
      <c r="M135" s="50">
        <f t="shared" si="15"/>
        <v>17</v>
      </c>
      <c r="N135">
        <f t="shared" si="16"/>
        <v>1</v>
      </c>
      <c r="O135">
        <f t="shared" si="17"/>
        <v>51</v>
      </c>
    </row>
    <row r="136" spans="1:15">
      <c r="A136" s="3" t="str">
        <f>SUBSTITUTE('Student database'!A136,"K","")</f>
        <v>150234</v>
      </c>
      <c r="B136" s="3" t="str">
        <f>CLEAN(TRIM('Student database'!B136))</f>
        <v>Mr. Farhad SINGH</v>
      </c>
      <c r="C136" s="3" t="str">
        <f>'Student database'!C136</f>
        <v>Intro to ECommerce</v>
      </c>
      <c r="D136" s="3" t="str">
        <f>CLEAN(TRIM('Student database'!D136))</f>
        <v>Sydney</v>
      </c>
      <c r="E136" s="3" t="str">
        <f>'Student database'!E136</f>
        <v>T2-2016</v>
      </c>
      <c r="F136" s="48">
        <f t="shared" si="12"/>
        <v>42561</v>
      </c>
      <c r="G136" s="3">
        <f>VALUE(SUBSTITUTE(TRIM('Student database'!F136),CHAR(160),""))</f>
        <v>11</v>
      </c>
      <c r="H136" s="3" t="str">
        <f>'Student database'!G136</f>
        <v>Bachelor of Accounting</v>
      </c>
      <c r="I136" s="47">
        <f>DATE(LEFT('Student database'!H136,4),MID('Student database'!H136,6,2),RIGHT('Student database'!H136,2))</f>
        <v>34634</v>
      </c>
      <c r="J136" s="3" t="str">
        <f>'Student database'!I136</f>
        <v>International Migration &amp; Education Services</v>
      </c>
      <c r="K136" s="50" t="str">
        <f t="shared" si="13"/>
        <v>Jul</v>
      </c>
      <c r="L136" s="50">
        <f t="shared" si="14"/>
        <v>22</v>
      </c>
      <c r="M136" s="50">
        <f t="shared" si="15"/>
        <v>9</v>
      </c>
      <c r="N136">
        <f t="shared" si="16"/>
        <v>2</v>
      </c>
      <c r="O136">
        <f t="shared" si="17"/>
        <v>49</v>
      </c>
    </row>
    <row r="137" spans="1:15">
      <c r="A137" s="3" t="str">
        <f>SUBSTITUTE('Student database'!A137,"K","")</f>
        <v>150235</v>
      </c>
      <c r="B137" s="3" t="str">
        <f>CLEAN(TRIM('Student database'!B137))</f>
        <v>Mr. Kia HENDI</v>
      </c>
      <c r="C137" s="3" t="str">
        <f>'Student database'!C137</f>
        <v xml:space="preserve">Mgmt Principles </v>
      </c>
      <c r="D137" s="3" t="str">
        <f>CLEAN(TRIM('Student database'!D137))</f>
        <v>Sydney</v>
      </c>
      <c r="E137" s="3" t="str">
        <f>'Student database'!E137</f>
        <v>T2-2015</v>
      </c>
      <c r="F137" s="48">
        <f t="shared" si="12"/>
        <v>42195</v>
      </c>
      <c r="G137" s="3">
        <f>VALUE(SUBSTITUTE(TRIM('Student database'!F137),CHAR(160),""))</f>
        <v>16</v>
      </c>
      <c r="H137" s="3" t="str">
        <f>'Student database'!G137</f>
        <v>Bachelor of Accounting</v>
      </c>
      <c r="I137" s="47">
        <f>DATE(LEFT('Student database'!H137,4),MID('Student database'!H137,6,2),RIGHT('Student database'!H137,2))</f>
        <v>32015</v>
      </c>
      <c r="J137" s="3" t="str">
        <f>'Student database'!I137</f>
        <v>International Migration &amp; Education Services</v>
      </c>
      <c r="K137" s="50" t="str">
        <f t="shared" si="13"/>
        <v>Jul</v>
      </c>
      <c r="L137" s="50">
        <f t="shared" si="14"/>
        <v>28</v>
      </c>
      <c r="M137" s="50">
        <f t="shared" si="15"/>
        <v>4</v>
      </c>
      <c r="N137">
        <f t="shared" si="16"/>
        <v>2</v>
      </c>
      <c r="O137">
        <f t="shared" si="17"/>
        <v>54</v>
      </c>
    </row>
    <row r="138" spans="1:15">
      <c r="A138" s="3" t="str">
        <f>SUBSTITUTE('Student database'!A138,"K","")</f>
        <v>150236</v>
      </c>
      <c r="B138" s="3" t="str">
        <f>CLEAN(TRIM('Student database'!B138))</f>
        <v>Mr. Tahereh HARMA</v>
      </c>
      <c r="C138" s="3" t="str">
        <f>'Student database'!C138</f>
        <v xml:space="preserve">Bus Comm </v>
      </c>
      <c r="D138" s="3" t="str">
        <f>CLEAN(TRIM('Student database'!D138))</f>
        <v>Sydney</v>
      </c>
      <c r="E138" s="3" t="str">
        <f>'Student database'!E138</f>
        <v>T3-2014</v>
      </c>
      <c r="F138" s="48">
        <f t="shared" si="12"/>
        <v>41711</v>
      </c>
      <c r="G138" s="3">
        <f>VALUE(SUBSTITUTE(TRIM('Student database'!F138),CHAR(160),""))</f>
        <v>2</v>
      </c>
      <c r="H138" s="3" t="str">
        <f>'Student database'!G138</f>
        <v>Bachelor of Accounting</v>
      </c>
      <c r="I138" s="47">
        <f>DATE(LEFT('Student database'!H138,4),MID('Student database'!H138,6,2),RIGHT('Student database'!H138,2))</f>
        <v>36017</v>
      </c>
      <c r="J138" s="3" t="str">
        <f>'Student database'!I138</f>
        <v>IDPM Education</v>
      </c>
      <c r="K138" s="50" t="str">
        <f t="shared" si="13"/>
        <v>Mar</v>
      </c>
      <c r="L138" s="50">
        <f t="shared" si="14"/>
        <v>16</v>
      </c>
      <c r="M138" s="50">
        <f t="shared" si="15"/>
        <v>18</v>
      </c>
      <c r="N138">
        <f t="shared" si="16"/>
        <v>1</v>
      </c>
      <c r="O138">
        <f t="shared" si="17"/>
        <v>50</v>
      </c>
    </row>
    <row r="139" spans="1:15">
      <c r="A139" s="3" t="str">
        <f>SUBSTITUTE('Student database'!A139,"K","")</f>
        <v>150237</v>
      </c>
      <c r="B139" s="3" t="str">
        <f>CLEAN(TRIM('Student database'!B139))</f>
        <v>Mr. Behrad HARMA</v>
      </c>
      <c r="C139" s="3" t="str">
        <f>'Student database'!C139</f>
        <v>Bus Acct</v>
      </c>
      <c r="D139" s="3" t="str">
        <f>CLEAN(TRIM('Student database'!D139))</f>
        <v>Brisbane</v>
      </c>
      <c r="E139" s="3" t="str">
        <f>'Student database'!E139</f>
        <v>T3-2014</v>
      </c>
      <c r="F139" s="48">
        <f t="shared" si="12"/>
        <v>41711</v>
      </c>
      <c r="G139" s="3">
        <f>VALUE(SUBSTITUTE(TRIM('Student database'!F139),CHAR(160),""))</f>
        <v>30</v>
      </c>
      <c r="H139" s="3" t="str">
        <f>'Student database'!G139</f>
        <v>Bachelor of Business</v>
      </c>
      <c r="I139" s="47">
        <f>DATE(LEFT('Student database'!H139,4),MID('Student database'!H139,6,2),RIGHT('Student database'!H139,2))</f>
        <v>33123</v>
      </c>
      <c r="J139" s="3" t="str">
        <f>'Student database'!I139</f>
        <v>Uni Education</v>
      </c>
      <c r="K139" s="50" t="str">
        <f t="shared" si="13"/>
        <v>Mar</v>
      </c>
      <c r="L139" s="50">
        <f t="shared" si="14"/>
        <v>24</v>
      </c>
      <c r="M139" s="50">
        <f t="shared" si="15"/>
        <v>0</v>
      </c>
      <c r="N139">
        <f t="shared" si="16"/>
        <v>2</v>
      </c>
      <c r="O139">
        <f t="shared" si="17"/>
        <v>48</v>
      </c>
    </row>
    <row r="140" spans="1:15">
      <c r="A140" s="3" t="str">
        <f>SUBSTITUTE('Student database'!A140,"K","")</f>
        <v>150238</v>
      </c>
      <c r="B140" s="3" t="str">
        <f>CLEAN(TRIM('Student database'!B140))</f>
        <v>Mr. Nahal SINGH</v>
      </c>
      <c r="C140" s="3" t="str">
        <f>'Student database'!C140</f>
        <v xml:space="preserve">Bus Comm </v>
      </c>
      <c r="D140" s="3" t="str">
        <f>CLEAN(TRIM('Student database'!D140))</f>
        <v>Melbourne</v>
      </c>
      <c r="E140" s="3" t="str">
        <f>'Student database'!E140</f>
        <v>T3-2015</v>
      </c>
      <c r="F140" s="48">
        <f t="shared" si="12"/>
        <v>42076</v>
      </c>
      <c r="G140" s="3">
        <f>VALUE(SUBSTITUTE(TRIM('Student database'!F140),CHAR(160),""))</f>
        <v>6</v>
      </c>
      <c r="H140" s="3" t="str">
        <f>'Student database'!G140</f>
        <v>Bachelor of Business</v>
      </c>
      <c r="I140" s="47">
        <f>DATE(LEFT('Student database'!H140,4),MID('Student database'!H140,6,2),RIGHT('Student database'!H140,2))</f>
        <v>32980</v>
      </c>
      <c r="J140" s="3" t="str">
        <f>'Student database'!I140</f>
        <v>Uni Education</v>
      </c>
      <c r="K140" s="50" t="str">
        <f t="shared" si="13"/>
        <v>Mar</v>
      </c>
      <c r="L140" s="50">
        <f t="shared" si="14"/>
        <v>25</v>
      </c>
      <c r="M140" s="50">
        <f t="shared" si="15"/>
        <v>14</v>
      </c>
      <c r="N140">
        <f t="shared" si="16"/>
        <v>1</v>
      </c>
      <c r="O140">
        <f t="shared" si="17"/>
        <v>54</v>
      </c>
    </row>
    <row r="141" spans="1:15">
      <c r="A141" s="3" t="str">
        <f>SUBSTITUTE('Student database'!A141,"K","")</f>
        <v>150239</v>
      </c>
      <c r="B141" s="3" t="str">
        <f>CLEAN(TRIM('Student database'!B141))</f>
        <v>Mr. Jahanshah SINGH</v>
      </c>
      <c r="C141" s="3" t="str">
        <f>'Student database'!C141</f>
        <v xml:space="preserve">Mgmt Principles </v>
      </c>
      <c r="D141" s="3" t="str">
        <f>CLEAN(TRIM('Student database'!D141))</f>
        <v>Brisbane</v>
      </c>
      <c r="E141" s="3" t="str">
        <f>'Student database'!E141</f>
        <v>T2-2014</v>
      </c>
      <c r="F141" s="48">
        <f t="shared" si="12"/>
        <v>41830</v>
      </c>
      <c r="G141" s="3">
        <f>VALUE(SUBSTITUTE(TRIM('Student database'!F141),CHAR(160),""))</f>
        <v>2</v>
      </c>
      <c r="H141" s="3" t="str">
        <f>'Student database'!G141</f>
        <v>Bachelor of Business</v>
      </c>
      <c r="I141" s="47">
        <f>DATE(LEFT('Student database'!H141,4),MID('Student database'!H141,6,2),RIGHT('Student database'!H141,2))</f>
        <v>31781</v>
      </c>
      <c r="J141" s="3" t="str">
        <f>'Student database'!I141</f>
        <v>International Migration &amp; Education Services</v>
      </c>
      <c r="K141" s="50" t="str">
        <f t="shared" si="13"/>
        <v>Jul</v>
      </c>
      <c r="L141" s="50">
        <f t="shared" si="14"/>
        <v>27</v>
      </c>
      <c r="M141" s="50">
        <f t="shared" si="15"/>
        <v>18</v>
      </c>
      <c r="N141">
        <f t="shared" si="16"/>
        <v>1</v>
      </c>
      <c r="O141">
        <f t="shared" si="17"/>
        <v>50</v>
      </c>
    </row>
    <row r="142" spans="1:15">
      <c r="A142" s="3" t="str">
        <f>SUBSTITUTE('Student database'!A142,"K","")</f>
        <v>150240</v>
      </c>
      <c r="B142" s="3" t="str">
        <f>CLEAN(TRIM('Student database'!B142))</f>
        <v>Mr. Nargess SINGH</v>
      </c>
      <c r="C142" s="3" t="str">
        <f>'Student database'!C142</f>
        <v>Bus Acct</v>
      </c>
      <c r="D142" s="3" t="str">
        <f>CLEAN(TRIM('Student database'!D142))</f>
        <v>Melbourne</v>
      </c>
      <c r="E142" s="3" t="str">
        <f>'Student database'!E142</f>
        <v>T2-2016</v>
      </c>
      <c r="F142" s="48">
        <f t="shared" si="12"/>
        <v>42561</v>
      </c>
      <c r="G142" s="3">
        <f>VALUE(SUBSTITUTE(TRIM('Student database'!F142),CHAR(160),""))</f>
        <v>5</v>
      </c>
      <c r="H142" s="3" t="str">
        <f>'Student database'!G142</f>
        <v>Bachelor of Accounting</v>
      </c>
      <c r="I142" s="47">
        <f>DATE(LEFT('Student database'!H142,4),MID('Student database'!H142,6,2),RIGHT('Student database'!H142,2))</f>
        <v>31921</v>
      </c>
      <c r="J142" s="3" t="str">
        <f>'Student database'!I142</f>
        <v>Hope Agency</v>
      </c>
      <c r="K142" s="50" t="str">
        <f t="shared" si="13"/>
        <v>Jul</v>
      </c>
      <c r="L142" s="50">
        <f t="shared" si="14"/>
        <v>29</v>
      </c>
      <c r="M142" s="50">
        <f t="shared" si="15"/>
        <v>15</v>
      </c>
      <c r="N142">
        <f t="shared" si="16"/>
        <v>1</v>
      </c>
      <c r="O142">
        <f t="shared" si="17"/>
        <v>53</v>
      </c>
    </row>
    <row r="143" spans="1:15">
      <c r="A143" s="3" t="str">
        <f>SUBSTITUTE('Student database'!A143,"K","")</f>
        <v>150241</v>
      </c>
      <c r="B143" s="3" t="str">
        <f>CLEAN(TRIM('Student database'!B143))</f>
        <v>Mr. Goshtasb SYED</v>
      </c>
      <c r="C143" s="3" t="str">
        <f>'Student database'!C143</f>
        <v>Bus Economics</v>
      </c>
      <c r="D143" s="3" t="str">
        <f>CLEAN(TRIM('Student database'!D143))</f>
        <v>Brisbane</v>
      </c>
      <c r="E143" s="3" t="str">
        <f>'Student database'!E143</f>
        <v>T3-2017</v>
      </c>
      <c r="F143" s="48">
        <f t="shared" si="12"/>
        <v>42807</v>
      </c>
      <c r="G143" s="3">
        <f>VALUE(SUBSTITUTE(TRIM('Student database'!F143),CHAR(160),""))</f>
        <v>8</v>
      </c>
      <c r="H143" s="3" t="str">
        <f>'Student database'!G143</f>
        <v>Bachelor of Accounting</v>
      </c>
      <c r="I143" s="47">
        <f>DATE(LEFT('Student database'!H143,4),MID('Student database'!H143,6,2),RIGHT('Student database'!H143,2))</f>
        <v>34102</v>
      </c>
      <c r="J143" s="3" t="str">
        <f>'Student database'!I143</f>
        <v>Hope Agency</v>
      </c>
      <c r="K143" s="50" t="str">
        <f t="shared" si="13"/>
        <v>Mar</v>
      </c>
      <c r="L143" s="50">
        <f t="shared" si="14"/>
        <v>24</v>
      </c>
      <c r="M143" s="50">
        <f t="shared" si="15"/>
        <v>12</v>
      </c>
      <c r="N143">
        <f t="shared" si="16"/>
        <v>1</v>
      </c>
      <c r="O143">
        <f t="shared" si="17"/>
        <v>56</v>
      </c>
    </row>
    <row r="144" spans="1:15">
      <c r="A144" s="3" t="str">
        <f>SUBSTITUTE('Student database'!A144,"K","")</f>
        <v>150242</v>
      </c>
      <c r="B144" s="3" t="str">
        <f>CLEAN(TRIM('Student database'!B144))</f>
        <v>Mr. Negeen SYED</v>
      </c>
      <c r="C144" s="3" t="str">
        <f>'Student database'!C144</f>
        <v>Intro to ECommerce</v>
      </c>
      <c r="D144" s="3" t="str">
        <f>CLEAN(TRIM('Student database'!D144))</f>
        <v>Brisbane</v>
      </c>
      <c r="E144" s="3" t="str">
        <f>'Student database'!E144</f>
        <v>T3-2015</v>
      </c>
      <c r="F144" s="48">
        <f t="shared" si="12"/>
        <v>42076</v>
      </c>
      <c r="G144" s="3">
        <f>VALUE(SUBSTITUTE(TRIM('Student database'!F144),CHAR(160),""))</f>
        <v>1</v>
      </c>
      <c r="H144" s="3" t="str">
        <f>'Student database'!G144</f>
        <v>Bachelor of Business </v>
      </c>
      <c r="I144" s="47">
        <f>DATE(LEFT('Student database'!H144,4),MID('Student database'!H144,6,2),RIGHT('Student database'!H144,2))</f>
        <v>34145</v>
      </c>
      <c r="J144" s="3" t="str">
        <f>'Student database'!I144</f>
        <v>Expert Education Services</v>
      </c>
      <c r="K144" s="50" t="str">
        <f t="shared" si="13"/>
        <v>Mar</v>
      </c>
      <c r="L144" s="50">
        <f t="shared" si="14"/>
        <v>22</v>
      </c>
      <c r="M144" s="50">
        <f t="shared" si="15"/>
        <v>19</v>
      </c>
      <c r="N144">
        <f t="shared" si="16"/>
        <v>1</v>
      </c>
      <c r="O144">
        <f t="shared" si="17"/>
        <v>49</v>
      </c>
    </row>
    <row r="145" spans="1:15">
      <c r="A145" s="3" t="str">
        <f>SUBSTITUTE('Student database'!A145,"K","")</f>
        <v>150243</v>
      </c>
      <c r="B145" s="3" t="str">
        <f>CLEAN(TRIM('Student database'!B145))</f>
        <v>Mr. Pareerou SYED</v>
      </c>
      <c r="C145" s="3" t="str">
        <f>'Student database'!C145</f>
        <v xml:space="preserve">Mgmt Principles </v>
      </c>
      <c r="D145" s="3" t="str">
        <f>CLEAN(TRIM('Student database'!D145))</f>
        <v>Sydney</v>
      </c>
      <c r="E145" s="3" t="str">
        <f>'Student database'!E145</f>
        <v>T2-2014</v>
      </c>
      <c r="F145" s="48">
        <f t="shared" si="12"/>
        <v>41830</v>
      </c>
      <c r="G145" s="3">
        <f>VALUE(SUBSTITUTE(TRIM('Student database'!F145),CHAR(160),""))</f>
        <v>11</v>
      </c>
      <c r="H145" s="3" t="str">
        <f>'Student database'!G145</f>
        <v>Bachelor of Business </v>
      </c>
      <c r="I145" s="47">
        <f>DATE(LEFT('Student database'!H145,4),MID('Student database'!H145,6,2),RIGHT('Student database'!H145,2))</f>
        <v>32063</v>
      </c>
      <c r="J145" s="3" t="str">
        <f>'Student database'!I145</f>
        <v>Expert Education Services</v>
      </c>
      <c r="K145" s="50" t="str">
        <f t="shared" si="13"/>
        <v>Jul</v>
      </c>
      <c r="L145" s="50">
        <f t="shared" si="14"/>
        <v>27</v>
      </c>
      <c r="M145" s="50">
        <f t="shared" si="15"/>
        <v>9</v>
      </c>
      <c r="N145">
        <f t="shared" si="16"/>
        <v>2</v>
      </c>
      <c r="O145">
        <f t="shared" si="17"/>
        <v>49</v>
      </c>
    </row>
    <row r="146" spans="1:15">
      <c r="A146" s="3" t="str">
        <f>SUBSTITUTE('Student database'!A146,"K","")</f>
        <v>150244</v>
      </c>
      <c r="B146" s="3" t="str">
        <f>CLEAN(TRIM('Student database'!B146))</f>
        <v>Mr. Mehrangiz AKRAM</v>
      </c>
      <c r="C146" s="3" t="str">
        <f>'Student database'!C146</f>
        <v xml:space="preserve">Quant Methods </v>
      </c>
      <c r="D146" s="3" t="str">
        <f>CLEAN(TRIM('Student database'!D146))</f>
        <v>Brisbane</v>
      </c>
      <c r="E146" s="3" t="str">
        <f>'Student database'!E146</f>
        <v>T2-2016</v>
      </c>
      <c r="F146" s="48">
        <f t="shared" si="12"/>
        <v>42561</v>
      </c>
      <c r="G146" s="3">
        <f>VALUE(SUBSTITUTE(TRIM('Student database'!F146),CHAR(160),""))</f>
        <v>7</v>
      </c>
      <c r="H146" s="3" t="str">
        <f>'Student database'!G146</f>
        <v>Bachelor of Business </v>
      </c>
      <c r="I146" s="47">
        <f>DATE(LEFT('Student database'!H146,4),MID('Student database'!H146,6,2),RIGHT('Student database'!H146,2))</f>
        <v>35863</v>
      </c>
      <c r="J146" s="3" t="str">
        <f>'Student database'!I146</f>
        <v>Expert Education Services</v>
      </c>
      <c r="K146" s="50" t="str">
        <f t="shared" si="13"/>
        <v>Jul</v>
      </c>
      <c r="L146" s="50">
        <f t="shared" si="14"/>
        <v>18</v>
      </c>
      <c r="M146" s="50">
        <f t="shared" si="15"/>
        <v>13</v>
      </c>
      <c r="N146">
        <f t="shared" si="16"/>
        <v>1</v>
      </c>
      <c r="O146">
        <f t="shared" si="17"/>
        <v>55</v>
      </c>
    </row>
    <row r="147" spans="1:15">
      <c r="A147" s="3" t="str">
        <f>SUBSTITUTE('Student database'!A147,"K","")</f>
        <v>150245</v>
      </c>
      <c r="B147" s="3" t="str">
        <f>CLEAN(TRIM('Student database'!B147))</f>
        <v>Mr. Tahmineh r ALI</v>
      </c>
      <c r="C147" s="3" t="str">
        <f>'Student database'!C147</f>
        <v xml:space="preserve">Quant Methods </v>
      </c>
      <c r="D147" s="3" t="str">
        <f>CLEAN(TRIM('Student database'!D147))</f>
        <v>Sydney</v>
      </c>
      <c r="E147" s="3" t="str">
        <f>'Student database'!E147</f>
        <v>T2-2016</v>
      </c>
      <c r="F147" s="48">
        <f t="shared" si="12"/>
        <v>42561</v>
      </c>
      <c r="G147" s="3">
        <f>VALUE(SUBSTITUTE(TRIM('Student database'!F147),CHAR(160),""))</f>
        <v>4</v>
      </c>
      <c r="H147" s="3" t="str">
        <f>'Student database'!G147</f>
        <v>Bachelor of Accounting </v>
      </c>
      <c r="I147" s="47">
        <f>DATE(LEFT('Student database'!H147,4),MID('Student database'!H147,6,2),RIGHT('Student database'!H147,2))</f>
        <v>35381</v>
      </c>
      <c r="J147" s="3" t="str">
        <f>'Student database'!I147</f>
        <v>International Migration &amp; Education Services</v>
      </c>
      <c r="K147" s="50" t="str">
        <f t="shared" si="13"/>
        <v>Jul</v>
      </c>
      <c r="L147" s="50">
        <f t="shared" si="14"/>
        <v>20</v>
      </c>
      <c r="M147" s="50">
        <f t="shared" si="15"/>
        <v>16</v>
      </c>
      <c r="N147">
        <f t="shared" si="16"/>
        <v>1</v>
      </c>
      <c r="O147">
        <f t="shared" si="17"/>
        <v>52</v>
      </c>
    </row>
    <row r="148" spans="1:15">
      <c r="A148" s="3" t="str">
        <f>SUBSTITUTE('Student database'!A148,"K","")</f>
        <v>150246</v>
      </c>
      <c r="B148" s="3" t="str">
        <f>CLEAN(TRIM('Student database'!B148))</f>
        <v>Mr. Tarsa r ALI</v>
      </c>
      <c r="C148" s="3" t="str">
        <f>'Student database'!C148</f>
        <v>Bus Acct</v>
      </c>
      <c r="D148" s="3" t="str">
        <f>CLEAN(TRIM('Student database'!D148))</f>
        <v>Brisbane</v>
      </c>
      <c r="E148" s="3" t="str">
        <f>'Student database'!E148</f>
        <v>T1-2015</v>
      </c>
      <c r="F148" s="48">
        <f t="shared" si="12"/>
        <v>42314</v>
      </c>
      <c r="G148" s="3">
        <f>VALUE(SUBSTITUTE(TRIM('Student database'!F148),CHAR(160),""))</f>
        <v>5</v>
      </c>
      <c r="H148" s="3" t="str">
        <f>'Student database'!G148</f>
        <v>Bachelor of Business </v>
      </c>
      <c r="I148" s="47">
        <f>DATE(LEFT('Student database'!H148,4),MID('Student database'!H148,6,2),RIGHT('Student database'!H148,2))</f>
        <v>33344</v>
      </c>
      <c r="J148" s="3" t="str">
        <f>'Student database'!I148</f>
        <v>Uni Education</v>
      </c>
      <c r="K148" s="50" t="str">
        <f t="shared" si="13"/>
        <v>Nov</v>
      </c>
      <c r="L148" s="50">
        <f t="shared" si="14"/>
        <v>24</v>
      </c>
      <c r="M148" s="50">
        <f t="shared" si="15"/>
        <v>15</v>
      </c>
      <c r="N148">
        <f t="shared" si="16"/>
        <v>1</v>
      </c>
      <c r="O148">
        <f t="shared" si="17"/>
        <v>53</v>
      </c>
    </row>
    <row r="149" spans="1:15">
      <c r="A149" s="3" t="str">
        <f>SUBSTITUTE('Student database'!A149,"K","")</f>
        <v>150247</v>
      </c>
      <c r="B149" s="3" t="str">
        <f>CLEAN(TRIM('Student database'!B149))</f>
        <v>Mr. Zal r ALI</v>
      </c>
      <c r="C149" s="3" t="str">
        <f>'Student database'!C149</f>
        <v xml:space="preserve">Bus Comm </v>
      </c>
      <c r="D149" s="3" t="str">
        <f>CLEAN(TRIM('Student database'!D149))</f>
        <v>Brisbane</v>
      </c>
      <c r="E149" s="3" t="str">
        <f>'Student database'!E149</f>
        <v>T3-2016</v>
      </c>
      <c r="F149" s="48">
        <f t="shared" si="12"/>
        <v>42442</v>
      </c>
      <c r="G149" s="3">
        <f>VALUE(SUBSTITUTE(TRIM('Student database'!F149),CHAR(160),""))</f>
        <v>9</v>
      </c>
      <c r="H149" s="3" t="str">
        <f>'Student database'!G149</f>
        <v>Bachelor of Business </v>
      </c>
      <c r="I149" s="47">
        <f>DATE(LEFT('Student database'!H149,4),MID('Student database'!H149,6,2),RIGHT('Student database'!H149,2))</f>
        <v>33638</v>
      </c>
      <c r="J149" s="3" t="str">
        <f>'Student database'!I149</f>
        <v>Uni Education</v>
      </c>
      <c r="K149" s="50" t="str">
        <f t="shared" si="13"/>
        <v>Mar</v>
      </c>
      <c r="L149" s="50">
        <f t="shared" si="14"/>
        <v>24</v>
      </c>
      <c r="M149" s="50">
        <f t="shared" si="15"/>
        <v>11</v>
      </c>
      <c r="N149">
        <f t="shared" si="16"/>
        <v>1</v>
      </c>
      <c r="O149">
        <f t="shared" si="17"/>
        <v>57</v>
      </c>
    </row>
    <row r="150" spans="1:15">
      <c r="A150" s="3" t="str">
        <f>SUBSTITUTE('Student database'!A150,"K","")</f>
        <v>150248</v>
      </c>
      <c r="B150" s="3" t="str">
        <f>CLEAN(TRIM('Student database'!B150))</f>
        <v>Mr. Mahyar SAWAN</v>
      </c>
      <c r="C150" s="3" t="str">
        <f>'Student database'!C150</f>
        <v>HRM</v>
      </c>
      <c r="D150" s="3" t="str">
        <f>CLEAN(TRIM('Student database'!D150))</f>
        <v>Sydney</v>
      </c>
      <c r="E150" s="3" t="str">
        <f>'Student database'!E150</f>
        <v>T1-2017</v>
      </c>
      <c r="F150" s="48">
        <f t="shared" si="12"/>
        <v>43045</v>
      </c>
      <c r="G150" s="3">
        <f>VALUE(SUBSTITUTE(TRIM('Student database'!F150),CHAR(160),""))</f>
        <v>6</v>
      </c>
      <c r="H150" s="3" t="str">
        <f>'Student database'!G150</f>
        <v>Bachelor of Business </v>
      </c>
      <c r="I150" s="47">
        <f>DATE(LEFT('Student database'!H150,4),MID('Student database'!H150,6,2),RIGHT('Student database'!H150,2))</f>
        <v>33219</v>
      </c>
      <c r="J150" s="3" t="str">
        <f>'Student database'!I150</f>
        <v>Uni Education</v>
      </c>
      <c r="K150" s="50" t="str">
        <f t="shared" si="13"/>
        <v>Nov</v>
      </c>
      <c r="L150" s="50">
        <f t="shared" si="14"/>
        <v>27</v>
      </c>
      <c r="M150" s="50">
        <f t="shared" si="15"/>
        <v>14</v>
      </c>
      <c r="N150">
        <f t="shared" si="16"/>
        <v>1</v>
      </c>
      <c r="O150">
        <f t="shared" si="17"/>
        <v>54</v>
      </c>
    </row>
    <row r="151" spans="1:15">
      <c r="A151" s="3" t="str">
        <f>SUBSTITUTE('Student database'!A151,"K","")</f>
        <v>150249</v>
      </c>
      <c r="B151" s="3" t="str">
        <f>CLEAN(TRIM('Student database'!B151))</f>
        <v>Mr. Danush SAWAN</v>
      </c>
      <c r="C151" s="3" t="str">
        <f>'Student database'!C151</f>
        <v xml:space="preserve">Bus Comm </v>
      </c>
      <c r="D151" s="3" t="str">
        <f>CLEAN(TRIM('Student database'!D151))</f>
        <v>Brisbane</v>
      </c>
      <c r="E151" s="3" t="str">
        <f>'Student database'!E151</f>
        <v>T2-2014</v>
      </c>
      <c r="F151" s="48">
        <f t="shared" si="12"/>
        <v>41830</v>
      </c>
      <c r="G151" s="3">
        <f>VALUE(SUBSTITUTE(TRIM('Student database'!F151),CHAR(160),""))</f>
        <v>23</v>
      </c>
      <c r="H151" s="3" t="str">
        <f>'Student database'!G151</f>
        <v>Bachelor of Business </v>
      </c>
      <c r="I151" s="47">
        <f>DATE(LEFT('Student database'!H151,4),MID('Student database'!H151,6,2),RIGHT('Student database'!H151,2))</f>
        <v>35543</v>
      </c>
      <c r="J151" s="3" t="str">
        <f>'Student database'!I151</f>
        <v>IDPM Education</v>
      </c>
      <c r="K151" s="50" t="str">
        <f t="shared" si="13"/>
        <v>Jul</v>
      </c>
      <c r="L151" s="50">
        <f t="shared" si="14"/>
        <v>17</v>
      </c>
      <c r="M151" s="50">
        <f t="shared" si="15"/>
        <v>0</v>
      </c>
      <c r="N151">
        <f t="shared" si="16"/>
        <v>2</v>
      </c>
      <c r="O151">
        <f t="shared" si="17"/>
        <v>51</v>
      </c>
    </row>
    <row r="152" spans="1:15">
      <c r="A152" s="3" t="str">
        <f>SUBSTITUTE('Student database'!A152,"K","")</f>
        <v>150250</v>
      </c>
      <c r="B152" s="3" t="str">
        <f>CLEAN(TRIM('Student database'!B152))</f>
        <v>Mr. Arsham SAWAN</v>
      </c>
      <c r="C152" s="3" t="str">
        <f>'Student database'!C152</f>
        <v>Intro to ECommerce</v>
      </c>
      <c r="D152" s="3" t="str">
        <f>CLEAN(TRIM('Student database'!D152))</f>
        <v>Melbourne</v>
      </c>
      <c r="E152" s="3" t="str">
        <f>'Student database'!E152</f>
        <v>T3-2015</v>
      </c>
      <c r="F152" s="48">
        <f t="shared" si="12"/>
        <v>42076</v>
      </c>
      <c r="G152" s="3">
        <f>VALUE(SUBSTITUTE(TRIM('Student database'!F152),CHAR(160),""))</f>
        <v>26</v>
      </c>
      <c r="H152" s="3" t="str">
        <f>'Student database'!G152</f>
        <v>Bachelor of Business </v>
      </c>
      <c r="I152" s="47">
        <f>DATE(LEFT('Student database'!H152,4),MID('Student database'!H152,6,2),RIGHT('Student database'!H152,2))</f>
        <v>35251</v>
      </c>
      <c r="J152" s="3" t="str">
        <f>'Student database'!I152</f>
        <v>IDPM Education</v>
      </c>
      <c r="K152" s="50" t="str">
        <f t="shared" si="13"/>
        <v>Mar</v>
      </c>
      <c r="L152" s="50">
        <f t="shared" si="14"/>
        <v>19</v>
      </c>
      <c r="M152" s="50">
        <f t="shared" si="15"/>
        <v>0</v>
      </c>
      <c r="N152">
        <f t="shared" si="16"/>
        <v>2</v>
      </c>
      <c r="O152">
        <f t="shared" si="17"/>
        <v>54</v>
      </c>
    </row>
    <row r="153" spans="1:15">
      <c r="A153" s="3" t="str">
        <f>SUBSTITUTE('Student database'!A153,"K","")</f>
        <v>150251</v>
      </c>
      <c r="B153" s="3" t="str">
        <f>CLEAN(TRIM('Student database'!B153))</f>
        <v>Ms. Rakhshan SAPNA</v>
      </c>
      <c r="C153" s="3" t="str">
        <f>'Student database'!C153</f>
        <v xml:space="preserve">Mgmt Principles </v>
      </c>
      <c r="D153" s="3" t="str">
        <f>CLEAN(TRIM('Student database'!D153))</f>
        <v>Brisbane</v>
      </c>
      <c r="E153" s="3" t="str">
        <f>'Student database'!E153</f>
        <v>T1-2017</v>
      </c>
      <c r="F153" s="48">
        <f t="shared" si="12"/>
        <v>43045</v>
      </c>
      <c r="G153" s="3">
        <f>VALUE(SUBSTITUTE(TRIM('Student database'!F153),CHAR(160),""))</f>
        <v>1</v>
      </c>
      <c r="H153" s="3" t="str">
        <f>'Student database'!G153</f>
        <v>Bachelor of Business </v>
      </c>
      <c r="I153" s="47">
        <f>DATE(LEFT('Student database'!H153,4),MID('Student database'!H153,6,2),RIGHT('Student database'!H153,2))</f>
        <v>32552</v>
      </c>
      <c r="J153" s="3" t="str">
        <f>'Student database'!I153</f>
        <v>IDPM Education</v>
      </c>
      <c r="K153" s="50" t="str">
        <f t="shared" si="13"/>
        <v>Nov</v>
      </c>
      <c r="L153" s="50">
        <f t="shared" si="14"/>
        <v>28</v>
      </c>
      <c r="M153" s="50">
        <f t="shared" si="15"/>
        <v>19</v>
      </c>
      <c r="N153">
        <f t="shared" si="16"/>
        <v>1</v>
      </c>
      <c r="O153">
        <f t="shared" si="17"/>
        <v>49</v>
      </c>
    </row>
    <row r="154" spans="1:15">
      <c r="A154" s="3" t="str">
        <f>SUBSTITUTE('Student database'!A154,"K","")</f>
        <v>150252</v>
      </c>
      <c r="B154" s="3" t="str">
        <f>CLEAN(TRIM('Student database'!B154))</f>
        <v>Ms. Hooman SAPNA</v>
      </c>
      <c r="C154" s="3" t="str">
        <f>'Student database'!C154</f>
        <v xml:space="preserve">Quant Methods </v>
      </c>
      <c r="D154" s="3" t="str">
        <f>CLEAN(TRIM('Student database'!D154))</f>
        <v>Melbourne</v>
      </c>
      <c r="E154" s="3" t="str">
        <f>'Student database'!E154</f>
        <v>T1-2016</v>
      </c>
      <c r="F154" s="48">
        <f t="shared" si="12"/>
        <v>42680</v>
      </c>
      <c r="G154" s="3">
        <f>VALUE(SUBSTITUTE(TRIM('Student database'!F154),CHAR(160),""))</f>
        <v>17</v>
      </c>
      <c r="H154" s="3" t="str">
        <f>'Student database'!G154</f>
        <v>Bachelor of Business </v>
      </c>
      <c r="I154" s="47">
        <f>DATE(LEFT('Student database'!H154,4),MID('Student database'!H154,6,2),RIGHT('Student database'!H154,2))</f>
        <v>34285</v>
      </c>
      <c r="J154" s="3" t="str">
        <f>'Student database'!I154</f>
        <v>IDPM Education</v>
      </c>
      <c r="K154" s="50" t="str">
        <f t="shared" si="13"/>
        <v>Nov</v>
      </c>
      <c r="L154" s="50">
        <f t="shared" si="14"/>
        <v>23</v>
      </c>
      <c r="M154" s="50">
        <f t="shared" si="15"/>
        <v>3</v>
      </c>
      <c r="N154">
        <f t="shared" si="16"/>
        <v>2</v>
      </c>
      <c r="O154">
        <f t="shared" si="17"/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 </vt:lpstr>
      <vt:lpstr>Student database</vt:lpstr>
      <vt:lpstr>Students by Campus</vt:lpstr>
      <vt:lpstr>Workshop Hours</vt:lpstr>
      <vt:lpstr>Best age for marketing</vt:lpstr>
      <vt:lpstr>Database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Deepak Samuel Kirubakaran</cp:lastModifiedBy>
  <dcterms:created xsi:type="dcterms:W3CDTF">2017-10-30T07:54:22Z</dcterms:created>
  <dcterms:modified xsi:type="dcterms:W3CDTF">2024-09-20T19:22:21Z</dcterms:modified>
</cp:coreProperties>
</file>