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B011EB30-8821-4895-82E3-0F3BF3BA5C71}" xr6:coauthVersionLast="47" xr6:coauthVersionMax="47" xr10:uidLastSave="{00000000-0000-0000-0000-000000000000}"/>
  <bookViews>
    <workbookView xWindow="-90" yWindow="-90" windowWidth="19380" windowHeight="11580" activeTab="1" xr2:uid="{00000000-000D-0000-FFFF-FFFF00000000}"/>
  </bookViews>
  <sheets>
    <sheet name="Scenario Summary" sheetId="3" r:id="rId1"/>
    <sheet name="Challenge Level 1" sheetId="1" r:id="rId2"/>
  </sheets>
  <definedNames>
    <definedName name="Current_Price">'Challenge Level 1'!$M$24</definedName>
    <definedName name="Metal_Cost_per_can">'Challenge Level 1'!$Q$11</definedName>
    <definedName name="Metal_price">'Challenge Level 1'!$Q$10</definedName>
    <definedName name="solver_adj" localSheetId="1" hidden="1">'Challenge Level 1'!$P$2:$P$4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'Challenge Level 1'!$C$5</definedName>
    <definedName name="solver_lhs2" localSheetId="1" hidden="1">'Challenge Level 1'!$C$5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'Challenge Level 1'!$R$7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3</definedName>
    <definedName name="solver_rhs1" localSheetId="1" hidden="1">375</definedName>
    <definedName name="solver_rhs2" localSheetId="1" hidden="1">375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375</definedName>
    <definedName name="solver_ver" localSheetId="1" hidden="1">3</definedName>
    <definedName name="Total_Metal_cost">'Challenge Level 1'!$Q$12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R3" i="1"/>
  <c r="S3" i="1" s="1"/>
  <c r="R2" i="1"/>
  <c r="S2" i="1" s="1"/>
  <c r="R4" i="1"/>
  <c r="S4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E8" i="1"/>
  <c r="F8" i="1" s="1"/>
  <c r="G8" i="1" s="1"/>
  <c r="H8" i="1" s="1"/>
  <c r="I8" i="1" s="1"/>
  <c r="J8" i="1" s="1"/>
  <c r="K8" i="1" s="1"/>
  <c r="L8" i="1" s="1"/>
  <c r="C8" i="1"/>
  <c r="S6" i="1" l="1"/>
  <c r="R6" i="1"/>
  <c r="C4" i="1" l="1"/>
  <c r="C5" i="1"/>
  <c r="Q15" i="1" l="1"/>
  <c r="Q19" i="1"/>
  <c r="Q18" i="1" s="1"/>
  <c r="Q16" i="1" l="1"/>
  <c r="R7" i="1" l="1"/>
  <c r="S7" i="1" s="1"/>
</calcChain>
</file>

<file path=xl/sharedStrings.xml><?xml version="1.0" encoding="utf-8"?>
<sst xmlns="http://schemas.openxmlformats.org/spreadsheetml/2006/main" count="74" uniqueCount="69">
  <si>
    <t>Radius</t>
  </si>
  <si>
    <t>Height</t>
  </si>
  <si>
    <t>Surface Area</t>
  </si>
  <si>
    <t>Volume</t>
  </si>
  <si>
    <t>Goal Seek</t>
  </si>
  <si>
    <t>Data Table</t>
  </si>
  <si>
    <t>Solver</t>
  </si>
  <si>
    <t>Scenario Manager</t>
  </si>
  <si>
    <t>Length</t>
  </si>
  <si>
    <t>Width</t>
  </si>
  <si>
    <t>Total Cans</t>
  </si>
  <si>
    <t>Mathematical</t>
  </si>
  <si>
    <t>Practical</t>
  </si>
  <si>
    <t>Potential Cans</t>
  </si>
  <si>
    <t>Metal Cost per can</t>
  </si>
  <si>
    <t>Total Metal cost</t>
  </si>
  <si>
    <t>Metal price (estimate)</t>
  </si>
  <si>
    <t>Metal price (very low)</t>
  </si>
  <si>
    <t>Metal price (low)</t>
  </si>
  <si>
    <t>Metal price (actual)</t>
  </si>
  <si>
    <t>Metal price (high)</t>
  </si>
  <si>
    <t>Metal price (very high)</t>
  </si>
  <si>
    <t>Cube Crate Size</t>
  </si>
  <si>
    <t>A softdrink company packages its drinks in cans. The mould that they are currently using for the top of the can has a radius of 3.5 cm.</t>
  </si>
  <si>
    <t>Use Goal Seek to determine the height of the can, if we want the can to hold 375 ml of drink.</t>
  </si>
  <si>
    <t>The company wants to look at the various cases that different sized cans of radius 2 - 6 cm and different heights of 7 - 12 cm can hold.</t>
  </si>
  <si>
    <t>Consider increments of 0.5 cm for both the radius and the height of the can and construct a Data Table.</t>
  </si>
  <si>
    <t>The company is considering reducing the cost of production of cans, which means minimising the surface area of the can.</t>
  </si>
  <si>
    <t>This is because a smaller surface area results in a lower metal cost.</t>
  </si>
  <si>
    <t>Use solver to determine the dimensions of the can (radius and height) to minimise the surface area while ensuring the can still holds 375 ml.</t>
  </si>
  <si>
    <t>The formula for the surface area of a can (cylinder) is: (2*pi*radius*height) + (2*pi*radius*radius).</t>
  </si>
  <si>
    <t>The company uses cubic crates to pack the cans in. The dimensions of the crate are 120 cm * 120 cm * 120 cm.</t>
  </si>
  <si>
    <t>Calculate how many cans can be packed into the crate, from a mathematical point of view.</t>
  </si>
  <si>
    <t>Cans across length</t>
  </si>
  <si>
    <t>Cans across width</t>
  </si>
  <si>
    <t>Cans across height</t>
  </si>
  <si>
    <t>From a practical point of view, we will have to round each of the values downwards.</t>
  </si>
  <si>
    <t>Calculate the total cans from a mathematical point of view and a practical point of view.</t>
  </si>
  <si>
    <t>What is the difference in the number of cans? Lets call this "potential cans".</t>
  </si>
  <si>
    <t>Use solver to determine the dimensions of the cubic crate that minimises the "potential cans" to reduce waste.</t>
  </si>
  <si>
    <t>The actual metal price is currently 0.8, however, there is only a 0.4 probability of this occurring.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</si>
  <si>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</si>
  <si>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</si>
  <si>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</si>
  <si>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</si>
  <si>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</si>
  <si>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</si>
  <si>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</si>
  <si>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General</t>
  </si>
  <si>
    <t>SUMPRODUCT</t>
  </si>
  <si>
    <t>Learning Objective</t>
  </si>
  <si>
    <t>There is 0.1 probability that the metal price would double, and a 0.1 probability that the metal price would halve.</t>
  </si>
  <si>
    <t>There is also a 0.2 probability that the metal price would be the average of the current price and the halved price.</t>
  </si>
  <si>
    <t>There is also a 0.2 probability that the metal price would be the average of the current price and the doubled price.</t>
  </si>
  <si>
    <r>
      <t xml:space="preserve">Use </t>
    </r>
    <r>
      <rPr>
        <b/>
        <sz val="11"/>
        <color theme="1"/>
        <rFont val="Calibri"/>
        <family val="2"/>
        <scheme val="minor"/>
      </rPr>
      <t>SUMPRODUCT</t>
    </r>
    <r>
      <rPr>
        <sz val="11"/>
        <color theme="1"/>
        <rFont val="Calibri"/>
        <family val="2"/>
        <scheme val="minor"/>
      </rPr>
      <t xml:space="preserve"> to calculate the estimated metal price.</t>
    </r>
  </si>
  <si>
    <r>
      <t xml:space="preserve">Use </t>
    </r>
    <r>
      <rPr>
        <b/>
        <sz val="11"/>
        <color theme="1"/>
        <rFont val="Calibri"/>
        <family val="2"/>
        <scheme val="minor"/>
      </rPr>
      <t>Scenario Manager</t>
    </r>
    <r>
      <rPr>
        <sz val="11"/>
        <color theme="1"/>
        <rFont val="Calibri"/>
        <family val="2"/>
        <scheme val="minor"/>
      </rPr>
      <t xml:space="preserve"> to present the </t>
    </r>
    <r>
      <rPr>
        <b/>
        <sz val="11"/>
        <color theme="1"/>
        <rFont val="Calibri"/>
        <family val="2"/>
        <scheme val="minor"/>
      </rPr>
      <t>Total Metal Cost</t>
    </r>
    <r>
      <rPr>
        <sz val="11"/>
        <color theme="1"/>
        <rFont val="Calibri"/>
        <family val="2"/>
        <scheme val="minor"/>
      </rPr>
      <t xml:space="preserve"> to management which includes the scenarios of </t>
    </r>
    <r>
      <rPr>
        <b/>
        <sz val="11"/>
        <color theme="1"/>
        <rFont val="Calibri"/>
        <family val="2"/>
        <scheme val="minor"/>
      </rPr>
      <t>Low Price = 0.6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High Price = 1.2</t>
    </r>
    <r>
      <rPr>
        <sz val="11"/>
        <color theme="1"/>
        <rFont val="Calibri"/>
        <family val="2"/>
        <scheme val="minor"/>
      </rPr>
      <t>.</t>
    </r>
  </si>
  <si>
    <t>The volume of a can (cylinder) is calculated by the formula: pi*radius*radius*height. You can use the PI() function to get the value of pi.</t>
  </si>
  <si>
    <t>Metal_Cost_per_can</t>
  </si>
  <si>
    <t>Total_Metal_cost</t>
  </si>
  <si>
    <t>Created by Deepak Samuel Kirubakaran on 9/4/2024</t>
  </si>
  <si>
    <t>high metal cost</t>
  </si>
  <si>
    <t>low metal cost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</si>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</sst>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4" borderId="1" xfId="0" applyFill="1" applyBorder="1"/>
    <xf numFmtId="0" fontId="1" fillId="0" borderId="0" xfId="0" applyFont="1" applyAlignment="1">
      <alignment horizontal="left"/>
    </xf>
    <xf numFmtId="2" fontId="0" fillId="0" borderId="0" xfId="0" applyNumberFormat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6" borderId="0" xfId="0" applyFill="1"/>
    <xf numFmtId="0" fontId="0" fillId="0" borderId="2" xfId="0" applyBorder="1"/>
    <xf numFmtId="0" fontId="0" fillId="0" borderId="0" xfId="0" applyFill="1" applyBorder="1" applyAlignment="1"/>
    <xf numFmtId="2" fontId="0" fillId="0" borderId="4" xfId="0" applyNumberFormat="1" applyFill="1" applyBorder="1" applyAlignment="1"/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0" fillId="0" borderId="5" xfId="0" applyFill="1" applyBorder="1" applyAlignment="1"/>
    <xf numFmtId="0" fontId="3" fillId="8" borderId="0" xfId="0" applyFont="1" applyFill="1" applyBorder="1" applyAlignment="1">
      <alignment horizontal="left"/>
    </xf>
    <xf numFmtId="0" fontId="4" fillId="8" borderId="5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/>
    </xf>
    <xf numFmtId="0" fontId="0" fillId="9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A6C5-08F3-47DC-B566-3B57D64F554F}">
  <sheetPr>
    <outlinePr summaryBelow="0"/>
  </sheetPr>
  <dimension ref="B1:F11"/>
  <sheetViews>
    <sheetView showGridLines="0" workbookViewId="0"/>
  </sheetViews>
  <sheetFormatPr defaultRowHeight="14.75" outlineLevelRow="1" outlineLevelCol="1" x14ac:dyDescent="0.75"/>
  <cols>
    <col min="3" max="3" width="18.04296875" bestFit="1" customWidth="1"/>
    <col min="4" max="6" width="12.04296875" bestFit="1" customWidth="1" outlineLevel="1"/>
  </cols>
  <sheetData>
    <row r="1" spans="2:6" ht="15.5" thickBot="1" x14ac:dyDescent="0.9"/>
    <row r="2" spans="2:6" ht="16" x14ac:dyDescent="0.8">
      <c r="B2" s="14" t="s">
        <v>62</v>
      </c>
      <c r="C2" s="14"/>
      <c r="D2" s="19"/>
      <c r="E2" s="19"/>
      <c r="F2" s="19"/>
    </row>
    <row r="3" spans="2:6" ht="16" collapsed="1" x14ac:dyDescent="0.8">
      <c r="B3" s="13"/>
      <c r="C3" s="13"/>
      <c r="D3" s="20" t="s">
        <v>64</v>
      </c>
      <c r="E3" s="20" t="s">
        <v>60</v>
      </c>
      <c r="F3" s="20" t="s">
        <v>61</v>
      </c>
    </row>
    <row r="4" spans="2:6" ht="44" hidden="1" outlineLevel="1" x14ac:dyDescent="0.75">
      <c r="B4" s="16"/>
      <c r="C4" s="16"/>
      <c r="D4" s="11"/>
      <c r="E4" s="22" t="s">
        <v>59</v>
      </c>
      <c r="F4" s="22" t="s">
        <v>59</v>
      </c>
    </row>
    <row r="5" spans="2:6" x14ac:dyDescent="0.75">
      <c r="B5" s="17" t="s">
        <v>63</v>
      </c>
      <c r="C5" s="17"/>
      <c r="D5" s="15"/>
      <c r="E5" s="15"/>
      <c r="F5" s="15"/>
    </row>
    <row r="6" spans="2:6" outlineLevel="1" x14ac:dyDescent="0.75">
      <c r="B6" s="16"/>
      <c r="C6" s="16" t="s">
        <v>57</v>
      </c>
      <c r="D6" s="11">
        <v>253.32889420303201</v>
      </c>
      <c r="E6" s="21">
        <v>1.2</v>
      </c>
      <c r="F6" s="21">
        <v>0.6</v>
      </c>
    </row>
    <row r="7" spans="2:6" x14ac:dyDescent="0.75">
      <c r="B7" s="17" t="s">
        <v>65</v>
      </c>
      <c r="C7" s="17"/>
      <c r="D7" s="15"/>
      <c r="E7" s="15"/>
      <c r="F7" s="15"/>
    </row>
    <row r="8" spans="2:6" ht="15.5" outlineLevel="1" thickBot="1" x14ac:dyDescent="0.9">
      <c r="B8" s="18"/>
      <c r="C8" s="18" t="s">
        <v>58</v>
      </c>
      <c r="D8" s="12">
        <v>854985.01793523296</v>
      </c>
      <c r="E8" s="12">
        <v>4050</v>
      </c>
      <c r="F8" s="12">
        <v>2025</v>
      </c>
    </row>
    <row r="9" spans="2:6" x14ac:dyDescent="0.75">
      <c r="B9" t="s">
        <v>66</v>
      </c>
    </row>
    <row r="10" spans="2:6" x14ac:dyDescent="0.75">
      <c r="B10" t="s">
        <v>67</v>
      </c>
    </row>
    <row r="11" spans="2:6" x14ac:dyDescent="0.75">
      <c r="B1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0"/>
  <sheetViews>
    <sheetView tabSelected="1" topLeftCell="D1" workbookViewId="0">
      <selection activeCell="Q13" sqref="Q13"/>
    </sheetView>
  </sheetViews>
  <sheetFormatPr defaultColWidth="8.81640625" defaultRowHeight="14.75" x14ac:dyDescent="0.75"/>
  <cols>
    <col min="1" max="1" width="16.81640625" style="1" bestFit="1" customWidth="1"/>
    <col min="2" max="2" width="11.31640625" bestFit="1" customWidth="1"/>
    <col min="4" max="13" width="9.1796875" customWidth="1"/>
    <col min="14" max="14" width="9.5" customWidth="1"/>
    <col min="15" max="15" width="13.6796875" bestFit="1" customWidth="1"/>
    <col min="16" max="16" width="9.5" customWidth="1"/>
    <col min="17" max="17" width="16.5" bestFit="1" customWidth="1"/>
    <col min="18" max="18" width="12.6796875" bestFit="1" customWidth="1"/>
  </cols>
  <sheetData>
    <row r="1" spans="2:19" x14ac:dyDescent="0.75">
      <c r="B1" s="1" t="s">
        <v>0</v>
      </c>
      <c r="C1" s="2">
        <v>3.9081803617368198</v>
      </c>
      <c r="E1" s="1"/>
      <c r="O1" s="1" t="s">
        <v>22</v>
      </c>
      <c r="R1" s="1" t="s">
        <v>11</v>
      </c>
      <c r="S1" s="1" t="s">
        <v>12</v>
      </c>
    </row>
    <row r="2" spans="2:19" x14ac:dyDescent="0.75">
      <c r="B2" s="1" t="s">
        <v>1</v>
      </c>
      <c r="C2" s="2">
        <v>7.8150578232357599</v>
      </c>
      <c r="E2" s="1"/>
      <c r="O2" s="1" t="s">
        <v>8</v>
      </c>
      <c r="P2" s="2">
        <v>117.24541210052701</v>
      </c>
      <c r="Q2" s="1" t="s">
        <v>33</v>
      </c>
      <c r="R2" s="4">
        <f>P2/(2*$C$1)</f>
        <v>15.000000159719139</v>
      </c>
      <c r="S2">
        <f>_xlfn.FLOOR.MATH(R2)</f>
        <v>15</v>
      </c>
    </row>
    <row r="3" spans="2:19" x14ac:dyDescent="0.75">
      <c r="B3" s="1"/>
      <c r="E3" s="1"/>
      <c r="O3" s="1" t="s">
        <v>9</v>
      </c>
      <c r="P3">
        <v>117.24541210052701</v>
      </c>
      <c r="Q3" s="1" t="s">
        <v>34</v>
      </c>
      <c r="R3" s="4">
        <f>P3/(2*$C$1)</f>
        <v>15.000000159719139</v>
      </c>
      <c r="S3">
        <f t="shared" ref="S3:S4" si="0">_xlfn.FLOOR.MATH(R3)</f>
        <v>15</v>
      </c>
    </row>
    <row r="4" spans="2:19" x14ac:dyDescent="0.75">
      <c r="B4" s="1" t="s">
        <v>2</v>
      </c>
      <c r="C4" s="7">
        <f>(2*PI()*C1*C2)+(2*PI()*C1*C1)</f>
        <v>287.87374341253593</v>
      </c>
      <c r="E4" s="1"/>
      <c r="O4" s="1" t="s">
        <v>1</v>
      </c>
      <c r="P4">
        <v>117.24541210052701</v>
      </c>
      <c r="Q4" s="1" t="s">
        <v>35</v>
      </c>
      <c r="R4" s="4">
        <f>P4/C2</f>
        <v>15.002500909453605</v>
      </c>
      <c r="S4">
        <f t="shared" si="0"/>
        <v>15</v>
      </c>
    </row>
    <row r="5" spans="2:19" x14ac:dyDescent="0.75">
      <c r="B5" s="1" t="s">
        <v>3</v>
      </c>
      <c r="C5" s="7">
        <f>PI()*C1*C1*C2</f>
        <v>374.99999730743002</v>
      </c>
      <c r="E5" s="1"/>
      <c r="O5" s="1"/>
      <c r="P5" s="1"/>
      <c r="Q5" s="4"/>
    </row>
    <row r="6" spans="2:19" x14ac:dyDescent="0.75">
      <c r="O6" s="1" t="s">
        <v>10</v>
      </c>
      <c r="R6" s="8">
        <f>R2*R3*R4</f>
        <v>3375.5627765126578</v>
      </c>
      <c r="S6" s="7">
        <f>S2*S3*S4</f>
        <v>3375</v>
      </c>
    </row>
    <row r="7" spans="2:19" x14ac:dyDescent="0.75">
      <c r="O7" s="1" t="s">
        <v>13</v>
      </c>
      <c r="R7" s="8">
        <f>R6-S6</f>
        <v>0.56277651265781969</v>
      </c>
      <c r="S7">
        <f>R7/S6</f>
        <v>1.6674859634305768E-4</v>
      </c>
    </row>
    <row r="8" spans="2:19" x14ac:dyDescent="0.75">
      <c r="C8" s="7">
        <f>PI()*C1*C1*C2</f>
        <v>374.99999730743002</v>
      </c>
      <c r="D8" s="5">
        <v>2</v>
      </c>
      <c r="E8" s="5">
        <f>D8+0.5</f>
        <v>2.5</v>
      </c>
      <c r="F8" s="5">
        <f t="shared" ref="F8:L8" si="1">E8+0.5</f>
        <v>3</v>
      </c>
      <c r="G8" s="5">
        <f t="shared" si="1"/>
        <v>3.5</v>
      </c>
      <c r="H8" s="5">
        <f t="shared" si="1"/>
        <v>4</v>
      </c>
      <c r="I8" s="5">
        <f t="shared" si="1"/>
        <v>4.5</v>
      </c>
      <c r="J8" s="5">
        <f t="shared" si="1"/>
        <v>5</v>
      </c>
      <c r="K8" s="5">
        <f t="shared" si="1"/>
        <v>5.5</v>
      </c>
      <c r="L8" s="5">
        <f t="shared" si="1"/>
        <v>6</v>
      </c>
      <c r="M8" s="5" t="s">
        <v>0</v>
      </c>
      <c r="O8" s="1"/>
    </row>
    <row r="9" spans="2:19" x14ac:dyDescent="0.75">
      <c r="C9" s="6">
        <v>7</v>
      </c>
      <c r="D9">
        <v>87.964594300514207</v>
      </c>
      <c r="E9">
        <v>137.44467859455347</v>
      </c>
      <c r="F9">
        <v>197.92033717615698</v>
      </c>
      <c r="G9">
        <v>269.39157004532473</v>
      </c>
      <c r="H9">
        <v>351.85837720205683</v>
      </c>
      <c r="I9">
        <v>445.32075864635317</v>
      </c>
      <c r="J9">
        <v>549.77871437821386</v>
      </c>
      <c r="K9">
        <v>665.23224439763862</v>
      </c>
      <c r="L9">
        <v>791.68134870462791</v>
      </c>
      <c r="Q9" s="4"/>
    </row>
    <row r="10" spans="2:19" x14ac:dyDescent="0.75">
      <c r="C10" s="6">
        <f>C9+0.5</f>
        <v>7.5</v>
      </c>
      <c r="D10">
        <v>94.247779607693786</v>
      </c>
      <c r="E10">
        <v>147.26215563702155</v>
      </c>
      <c r="F10">
        <v>212.05750411731103</v>
      </c>
      <c r="G10">
        <v>288.63382504856224</v>
      </c>
      <c r="H10">
        <v>376.99111843077515</v>
      </c>
      <c r="I10">
        <v>477.12938426394982</v>
      </c>
      <c r="J10">
        <v>589.0486225480862</v>
      </c>
      <c r="K10">
        <v>712.74883328318424</v>
      </c>
      <c r="L10">
        <v>848.23001646924411</v>
      </c>
      <c r="O10" s="3" t="s">
        <v>16</v>
      </c>
      <c r="Q10" s="8">
        <v>0.88</v>
      </c>
    </row>
    <row r="11" spans="2:19" x14ac:dyDescent="0.75">
      <c r="C11" s="6">
        <f t="shared" ref="C11:C19" si="2">C10+0.5</f>
        <v>8</v>
      </c>
      <c r="D11">
        <v>100.53096491487338</v>
      </c>
      <c r="E11">
        <v>157.07963267948966</v>
      </c>
      <c r="F11">
        <v>226.1946710584651</v>
      </c>
      <c r="G11">
        <v>307.8760800517997</v>
      </c>
      <c r="H11">
        <v>402.12385965949352</v>
      </c>
      <c r="I11">
        <v>508.93800988154646</v>
      </c>
      <c r="J11">
        <v>628.31853071795865</v>
      </c>
      <c r="K11">
        <v>760.26542216872986</v>
      </c>
      <c r="L11">
        <v>904.77868423386042</v>
      </c>
      <c r="O11" s="3" t="s">
        <v>14</v>
      </c>
      <c r="Q11" s="8">
        <v>253.32889420303201</v>
      </c>
    </row>
    <row r="12" spans="2:19" x14ac:dyDescent="0.75">
      <c r="C12" s="6">
        <f t="shared" si="2"/>
        <v>8.5</v>
      </c>
      <c r="D12">
        <v>106.81415022205297</v>
      </c>
      <c r="E12">
        <v>166.89710972195778</v>
      </c>
      <c r="F12">
        <v>240.33183799961918</v>
      </c>
      <c r="G12">
        <v>327.11833505503716</v>
      </c>
      <c r="H12">
        <v>427.25660088821189</v>
      </c>
      <c r="I12">
        <v>540.74663549914317</v>
      </c>
      <c r="J12">
        <v>667.5884388878311</v>
      </c>
      <c r="K12">
        <v>807.78201105427547</v>
      </c>
      <c r="L12">
        <v>961.32735199847673</v>
      </c>
      <c r="O12" s="3" t="s">
        <v>15</v>
      </c>
      <c r="Q12" s="8">
        <f>Metal_Cost_per_can*S6</f>
        <v>854985.01793523307</v>
      </c>
    </row>
    <row r="13" spans="2:19" x14ac:dyDescent="0.75">
      <c r="C13" s="6">
        <f t="shared" si="2"/>
        <v>9</v>
      </c>
      <c r="D13">
        <v>113.09733552923255</v>
      </c>
      <c r="E13">
        <v>176.71458676442586</v>
      </c>
      <c r="F13">
        <v>254.46900494077323</v>
      </c>
      <c r="G13">
        <v>346.36059005827468</v>
      </c>
      <c r="H13">
        <v>452.38934211693021</v>
      </c>
      <c r="I13">
        <v>572.55526111673976</v>
      </c>
      <c r="J13">
        <v>706.85834705770344</v>
      </c>
      <c r="K13">
        <v>855.29859993982109</v>
      </c>
      <c r="L13">
        <v>1017.8760197630929</v>
      </c>
    </row>
    <row r="14" spans="2:19" x14ac:dyDescent="0.75">
      <c r="C14" s="6">
        <f t="shared" si="2"/>
        <v>9.5</v>
      </c>
      <c r="D14">
        <v>119.38052083641213</v>
      </c>
      <c r="E14" s="9">
        <v>186.53206380689397</v>
      </c>
      <c r="F14">
        <v>268.60617188192731</v>
      </c>
      <c r="G14">
        <v>365.60284506151214</v>
      </c>
      <c r="H14">
        <v>477.52208334564853</v>
      </c>
      <c r="I14">
        <v>604.36388673433646</v>
      </c>
      <c r="J14">
        <v>746.12825522757589</v>
      </c>
      <c r="K14">
        <v>902.8151888253667</v>
      </c>
      <c r="L14">
        <v>1074.4246875277092</v>
      </c>
    </row>
    <row r="15" spans="2:19" x14ac:dyDescent="0.75">
      <c r="C15" s="6">
        <f t="shared" si="2"/>
        <v>10</v>
      </c>
      <c r="D15">
        <v>125.66370614359172</v>
      </c>
      <c r="E15" s="9">
        <v>196.34954084936209</v>
      </c>
      <c r="F15">
        <v>282.74333882308139</v>
      </c>
      <c r="G15">
        <v>384.84510006474966</v>
      </c>
      <c r="H15">
        <v>502.6548245743669</v>
      </c>
      <c r="I15">
        <v>636.17251235193305</v>
      </c>
      <c r="J15">
        <v>785.39816339744834</v>
      </c>
      <c r="K15">
        <v>950.33177771091232</v>
      </c>
      <c r="L15" s="10">
        <v>1130.9733552923256</v>
      </c>
      <c r="O15" s="3" t="s">
        <v>17</v>
      </c>
      <c r="Q15">
        <f>Q17*0.5</f>
        <v>0.4</v>
      </c>
      <c r="R15">
        <v>0.1</v>
      </c>
    </row>
    <row r="16" spans="2:19" x14ac:dyDescent="0.75">
      <c r="C16" s="6">
        <f t="shared" si="2"/>
        <v>10.5</v>
      </c>
      <c r="D16">
        <v>131.94689145077132</v>
      </c>
      <c r="E16">
        <v>206.16701789183017</v>
      </c>
      <c r="F16">
        <v>296.88050576423547</v>
      </c>
      <c r="G16">
        <v>404.08735506798712</v>
      </c>
      <c r="H16">
        <v>527.78756580308527</v>
      </c>
      <c r="I16">
        <v>667.98113796952975</v>
      </c>
      <c r="J16">
        <v>824.66807156732068</v>
      </c>
      <c r="K16">
        <v>997.84836659645794</v>
      </c>
      <c r="L16">
        <v>1187.5220230569419</v>
      </c>
      <c r="O16" s="3" t="s">
        <v>18</v>
      </c>
      <c r="Q16">
        <f>AVERAGE(Q15,Q17)</f>
        <v>0.60000000000000009</v>
      </c>
      <c r="R16">
        <v>0.2</v>
      </c>
    </row>
    <row r="17" spans="1:18" x14ac:dyDescent="0.75">
      <c r="C17" s="6">
        <f t="shared" si="2"/>
        <v>11</v>
      </c>
      <c r="D17">
        <v>138.23007675795088</v>
      </c>
      <c r="E17">
        <v>215.98449493429828</v>
      </c>
      <c r="F17">
        <v>311.01767270538954</v>
      </c>
      <c r="G17">
        <v>423.32961007122458</v>
      </c>
      <c r="H17">
        <v>552.92030703180353</v>
      </c>
      <c r="I17">
        <v>699.78976358712634</v>
      </c>
      <c r="J17">
        <v>863.93797973719313</v>
      </c>
      <c r="K17">
        <v>1045.3649554820036</v>
      </c>
      <c r="L17">
        <v>1244.0706908215582</v>
      </c>
      <c r="O17" s="3" t="s">
        <v>19</v>
      </c>
      <c r="Q17" s="2">
        <v>0.8</v>
      </c>
      <c r="R17">
        <v>0.4</v>
      </c>
    </row>
    <row r="18" spans="1:18" x14ac:dyDescent="0.75">
      <c r="C18" s="6">
        <f t="shared" si="2"/>
        <v>11.5</v>
      </c>
      <c r="D18">
        <v>144.51326206513048</v>
      </c>
      <c r="E18">
        <v>225.8019719767664</v>
      </c>
      <c r="F18">
        <v>325.15483964654356</v>
      </c>
      <c r="G18">
        <v>442.5718650744621</v>
      </c>
      <c r="H18">
        <v>578.0530482605219</v>
      </c>
      <c r="I18">
        <v>731.59838920472305</v>
      </c>
      <c r="J18">
        <v>903.20788790706558</v>
      </c>
      <c r="K18">
        <v>1092.8815443675492</v>
      </c>
      <c r="L18">
        <v>1300.6193585861743</v>
      </c>
      <c r="O18" s="3" t="s">
        <v>20</v>
      </c>
      <c r="Q18">
        <f>AVERAGE(Q17,Q19)</f>
        <v>1.2000000000000002</v>
      </c>
      <c r="R18">
        <v>0.2</v>
      </c>
    </row>
    <row r="19" spans="1:18" x14ac:dyDescent="0.75">
      <c r="C19" s="6">
        <f t="shared" si="2"/>
        <v>12</v>
      </c>
      <c r="D19">
        <v>150.79644737231007</v>
      </c>
      <c r="E19">
        <v>235.61944901923448</v>
      </c>
      <c r="F19">
        <v>339.29200658769764</v>
      </c>
      <c r="G19">
        <v>461.81412007769956</v>
      </c>
      <c r="H19">
        <v>603.18578948924028</v>
      </c>
      <c r="I19">
        <v>763.40701482231975</v>
      </c>
      <c r="J19">
        <v>942.47779607693792</v>
      </c>
      <c r="K19">
        <v>1140.3981332530948</v>
      </c>
      <c r="L19">
        <v>1357.1680263507906</v>
      </c>
      <c r="O19" s="3" t="s">
        <v>21</v>
      </c>
      <c r="Q19">
        <f>Q17*2</f>
        <v>1.6</v>
      </c>
      <c r="R19">
        <v>0.1</v>
      </c>
    </row>
    <row r="20" spans="1:18" x14ac:dyDescent="0.75">
      <c r="C20" s="6" t="s">
        <v>1</v>
      </c>
    </row>
    <row r="22" spans="1:18" x14ac:dyDescent="0.75">
      <c r="A22" s="1" t="s">
        <v>50</v>
      </c>
    </row>
    <row r="23" spans="1:18" x14ac:dyDescent="0.75">
      <c r="B23" s="1"/>
    </row>
    <row r="24" spans="1:18" x14ac:dyDescent="0.75">
      <c r="A24" s="1" t="s">
        <v>4</v>
      </c>
      <c r="B24" s="1" t="s">
        <v>41</v>
      </c>
      <c r="C24" t="s">
        <v>23</v>
      </c>
    </row>
    <row r="25" spans="1:18" x14ac:dyDescent="0.75">
      <c r="C25" t="s">
        <v>24</v>
      </c>
    </row>
    <row r="26" spans="1:18" x14ac:dyDescent="0.75">
      <c r="B26" s="1"/>
      <c r="C26" t="s">
        <v>56</v>
      </c>
    </row>
    <row r="28" spans="1:18" x14ac:dyDescent="0.75">
      <c r="A28" s="1" t="s">
        <v>5</v>
      </c>
      <c r="B28" s="1" t="s">
        <v>42</v>
      </c>
      <c r="C28" t="s">
        <v>25</v>
      </c>
    </row>
    <row r="29" spans="1:18" x14ac:dyDescent="0.75">
      <c r="B29" s="1"/>
      <c r="C29" t="s">
        <v>26</v>
      </c>
    </row>
    <row r="31" spans="1:18" x14ac:dyDescent="0.75">
      <c r="A31" s="1" t="s">
        <v>6</v>
      </c>
      <c r="B31" s="1" t="s">
        <v>43</v>
      </c>
      <c r="C31" t="s">
        <v>27</v>
      </c>
    </row>
    <row r="32" spans="1:18" x14ac:dyDescent="0.75">
      <c r="B32" s="1"/>
      <c r="C32" t="s">
        <v>28</v>
      </c>
    </row>
    <row r="33" spans="1:3" x14ac:dyDescent="0.75">
      <c r="B33" s="1"/>
      <c r="C33" t="s">
        <v>29</v>
      </c>
    </row>
    <row r="34" spans="1:3" x14ac:dyDescent="0.75">
      <c r="B34" s="1"/>
      <c r="C34" t="s">
        <v>30</v>
      </c>
    </row>
    <row r="36" spans="1:3" x14ac:dyDescent="0.75">
      <c r="A36" s="1" t="s">
        <v>48</v>
      </c>
      <c r="B36" s="1" t="s">
        <v>44</v>
      </c>
      <c r="C36" t="s">
        <v>31</v>
      </c>
    </row>
    <row r="37" spans="1:3" x14ac:dyDescent="0.75">
      <c r="B37" s="1"/>
      <c r="C37" t="s">
        <v>32</v>
      </c>
    </row>
    <row r="38" spans="1:3" x14ac:dyDescent="0.75">
      <c r="B38" s="1"/>
      <c r="C38" t="s">
        <v>36</v>
      </c>
    </row>
    <row r="39" spans="1:3" x14ac:dyDescent="0.75">
      <c r="B39" s="1"/>
      <c r="C39" t="s">
        <v>37</v>
      </c>
    </row>
    <row r="41" spans="1:3" x14ac:dyDescent="0.75">
      <c r="A41" s="1" t="s">
        <v>6</v>
      </c>
      <c r="B41" s="1" t="s">
        <v>45</v>
      </c>
      <c r="C41" t="s">
        <v>38</v>
      </c>
    </row>
    <row r="42" spans="1:3" x14ac:dyDescent="0.75">
      <c r="B42" s="1"/>
      <c r="C42" t="s">
        <v>39</v>
      </c>
    </row>
    <row r="44" spans="1:3" x14ac:dyDescent="0.75">
      <c r="A44" s="1" t="s">
        <v>49</v>
      </c>
      <c r="B44" s="1" t="s">
        <v>46</v>
      </c>
      <c r="C44" t="s">
        <v>40</v>
      </c>
    </row>
    <row r="45" spans="1:3" x14ac:dyDescent="0.75">
      <c r="B45" s="1"/>
      <c r="C45" t="s">
        <v>51</v>
      </c>
    </row>
    <row r="46" spans="1:3" x14ac:dyDescent="0.75">
      <c r="B46" s="1"/>
      <c r="C46" t="s">
        <v>52</v>
      </c>
    </row>
    <row r="47" spans="1:3" x14ac:dyDescent="0.75">
      <c r="B47" s="1"/>
      <c r="C47" t="s">
        <v>53</v>
      </c>
    </row>
    <row r="48" spans="1:3" x14ac:dyDescent="0.75">
      <c r="B48" s="1"/>
      <c r="C48" t="s">
        <v>54</v>
      </c>
    </row>
    <row r="50" spans="1:3" x14ac:dyDescent="0.75">
      <c r="A50" s="1" t="s">
        <v>7</v>
      </c>
      <c r="B50" s="1" t="s">
        <v>47</v>
      </c>
      <c r="C50" t="s">
        <v>55</v>
      </c>
    </row>
  </sheetData>
  <scenarios current="0" show="0" sqref="Q12">
    <scenario name="high metal cost" locked="1" count="1" user="Deepak Samuel Kirubakaran" comment="Created by Deepak Samuel Kirubakaran on 9/4/2024">
      <inputCells r="Q11" val="1.2"/>
    </scenario>
    <scenario name="low metal cost" locked="1" count="1" user="Deepak Samuel Kirubakaran" comment="Created by Deepak Samuel Kirubakaran on 9/4/2024">
      <inputCells r="Q11" val="0.6" numFmtId="2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Scenario Summary</vt:lpstr>
      <vt:lpstr>Challenge Level 1</vt:lpstr>
      <vt:lpstr>Current_Price</vt:lpstr>
      <vt:lpstr>Metal_Cost_per_can</vt:lpstr>
      <vt:lpstr>Metal_price</vt:lpstr>
      <vt:lpstr>Total_Metal_cost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Deepak Samuel Kirubakaran</cp:lastModifiedBy>
  <dcterms:created xsi:type="dcterms:W3CDTF">2017-09-21T05:23:43Z</dcterms:created>
  <dcterms:modified xsi:type="dcterms:W3CDTF">2024-09-04T19:29:47Z</dcterms:modified>
</cp:coreProperties>
</file>